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ie\Desktop\"/>
    </mc:Choice>
  </mc:AlternateContent>
  <xr:revisionPtr revIDLastSave="0" documentId="8_{1F36BEFE-4C97-42DF-98C3-AE5C1E50F508}" xr6:coauthVersionLast="47" xr6:coauthVersionMax="47" xr10:uidLastSave="{00000000-0000-0000-0000-000000000000}"/>
  <bookViews>
    <workbookView xWindow="1560" yWindow="1560" windowWidth="15405" windowHeight="13470" firstSheet="2" activeTab="2" xr2:uid="{00000000-000D-0000-FFFF-FFFF00000000}"/>
  </bookViews>
  <sheets>
    <sheet name="Category Statistics" sheetId="3" r:id="rId1"/>
    <sheet name="Outcomes Based on Launch Date" sheetId="7" r:id="rId2"/>
    <sheet name="Theater Outcomes by Launch Date" sheetId="14" r:id="rId3"/>
    <sheet name="Outcomes Based on Goals" sheetId="15" r:id="rId4"/>
    <sheet name="Kickstarter" sheetId="1" r:id="rId5"/>
    <sheet name="Descriptive Statistics" sheetId="12" r:id="rId6"/>
    <sheet name="Edinburgh Research" sheetId="9" r:id="rId7"/>
    <sheet name="Subcategory Statistics" sheetId="4" r:id="rId8"/>
  </sheets>
  <definedNames>
    <definedName name="_xlnm._FilterDatabase" localSheetId="4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3" i="15"/>
  <c r="D4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2"/>
  <c r="C12" i="12"/>
  <c r="C14" i="12" s="1"/>
  <c r="C11" i="12"/>
  <c r="B13" i="12"/>
  <c r="B12" i="12"/>
  <c r="B14" i="12" s="1"/>
  <c r="B11" i="12"/>
  <c r="C6" i="12"/>
  <c r="C5" i="12"/>
  <c r="C7" i="12" s="1"/>
  <c r="C4" i="12"/>
  <c r="B6" i="12"/>
  <c r="B7" i="12" s="1"/>
  <c r="B5" i="12"/>
  <c r="B4" i="12"/>
  <c r="C10" i="12"/>
  <c r="C9" i="12"/>
  <c r="B10" i="12"/>
  <c r="B9" i="12"/>
  <c r="C3" i="12"/>
  <c r="B3" i="12"/>
  <c r="C2" i="12"/>
  <c r="B2" i="12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<sst xmlns="http://schemas.openxmlformats.org/spreadsheetml/2006/main" count="28936" uniqueCount="8377">
  <si>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</si>
  <si>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</si>
  <si>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</si>
  <si>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</si>
  <si>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</si>
  <si>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</si>
  <si>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</si>
  <si>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</si>
  <si>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</si>
  <si>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</si>
  <si>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</si>
  <si>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</si>
  <si>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</si>
  <si>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</si>
  <si>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</si>
  <si>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</si>
  <si>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</si>
  <si>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</si>
  <si>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</si>
  <si>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</si>
  <si>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</si>
  <si>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</si>
  <si>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</si>
  <si>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</si>
  <si>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</si>
  <si>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</si>
  <si>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</si>
  <si>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</si>
  <si>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</si>
  <si>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</si>
  <si>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</si>
  <si>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</si>
  <si>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</si>
  <si>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</si>
  <si>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</si>
  <si>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</si>
  <si>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</si>
  <si>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</si>
  <si>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</si>
  <si>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</si>
  <si>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</si>
  <si>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</si>
  <si>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</si>
  <si>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</si>
  <si>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</si>
  <si>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</si>
  <si>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</si>
  <si>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</si>
  <si>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</si>
  <si>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</si>
  <si>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</si>
  <si>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</si>
  <si>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</si>
  <si>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</si>
  <si>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</si>
  <si>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</si>
  <si>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</si>
  <si>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</si>
  <si>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</si>
  <si>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</si>
  <si>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</si>
  <si>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</si>
  <si>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</si>
  <si>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</si>
  <si>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</si>
  <si>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</si>
  <si>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</si>
  <si>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</si>
  <si>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</si>
  <si>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</si>
  <si>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</si>
  <si>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</si>
  <si>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</si>
  <si>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</si>
  <si>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</si>
  <si>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</si>
  <si>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</si>
  <si>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</si>
  <si>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</si>
  <si>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</si>
  <si>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</si>
  <si>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</si>
  <si>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</si>
  <si>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</si>
  <si>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</si>
  <si>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</si>
  <si>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</si>
  <si>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</si>
  <si>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</si>
  <si>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</si>
  <si>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</si>
  <si>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</si>
  <si>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</si>
  <si>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</si>
  <si>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</si>
  <si>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</si>
  <si>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</si>
  <si>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</si>
  <si>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</si>
  <si>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</si>
  <si>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</si>
  <si>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</si>
  <si>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</si>
  <si>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</si>
  <si>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</si>
  <si>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</si>
  <si>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</si>
  <si>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</si>
  <si>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</si>
  <si>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</si>
  <si>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</si>
  <si>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</si>
  <si>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</si>
  <si>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</si>
  <si>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</si>
  <si>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</si>
  <si>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</si>
  <si>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</si>
  <si>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</si>
  <si>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</si>
  <si>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</si>
  <si>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</si>
  <si>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</si>
  <si>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</si>
  <si>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</si>
  <si>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</si>
  <si>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</si>
  <si>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</si>
  <si>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</si>
  <si>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</si>
  <si>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</si>
  <si>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</si>
  <si>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</si>
  <si>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</si>
  <si>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</si>
  <si>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</si>
  <si>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</si>
  <si>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</si>
  <si>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</si>
  <si>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</si>
  <si>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</si>
  <si>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</si>
  <si>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</si>
  <si>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</si>
  <si>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</si>
  <si>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</si>
  <si>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</si>
  <si>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</si>
  <si>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</si>
  <si>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</si>
  <si>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</si>
  <si>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</si>
  <si>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</si>
  <si>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</si>
  <si>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</si>
  <si>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</si>
  <si>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</si>
  <si>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</si>
  <si>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</si>
  <si>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</si>
  <si>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</si>
  <si>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</si>
  <si>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</si>
  <si>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</si>
  <si>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</si>
  <si>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</si>
  <si>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</si>
  <si>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</si>
  <si>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</si>
  <si>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</si>
  <si>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</si>
  <si>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</si>
  <si>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</si>
  <si>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</si>
  <si>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</si>
  <si>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</si>
  <si>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</si>
  <si>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</si>
  <si>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</si>
  <si>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</si>
  <si>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</si>
  <si>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</si>
  <si>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</si>
  <si>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</si>
  <si>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</si>
  <si>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</si>
  <si>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</si>
  <si>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</si>
  <si>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</si>
  <si>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</si>
  <si>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</si>
  <si>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</si>
  <si>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</si>
  <si>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</si>
  <si>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</si>
  <si>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</si>
  <si>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</si>
  <si>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</si>
  <si>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</si>
  <si>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</si>
  <si>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</si>
  <si>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</si>
  <si>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</si>
  <si>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</si>
  <si>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</si>
  <si>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</si>
  <si>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</si>
  <si>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</si>
  <si>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</si>
  <si>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</si>
  <si>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</si>
  <si>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</si>
  <si>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</si>
  <si>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</si>
  <si>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</si>
  <si>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</si>
  <si>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</si>
  <si>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</si>
  <si>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</si>
  <si>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</si>
  <si>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</si>
  <si>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</si>
  <si>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</si>
  <si>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</si>
  <si>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</si>
  <si>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</si>
  <si>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</si>
  <si>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</si>
  <si>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</si>
  <si>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</si>
  <si>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</si>
  <si>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</si>
  <si>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</si>
  <si>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</si>
  <si>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</si>
  <si>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</si>
  <si>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</si>
  <si>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</si>
  <si>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</si>
  <si>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</si>
  <si>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</si>
  <si>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</si>
  <si>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</si>
  <si>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</si>
  <si>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</si>
  <si>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</si>
  <si>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</si>
  <si>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</si>
  <si>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</si>
  <si>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</si>
  <si>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</si>
  <si>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</si>
  <si>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</si>
  <si>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</si>
  <si>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</si>
  <si>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</si>
  <si>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</si>
  <si>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</si>
  <si>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</si>
  <si>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</si>
  <si>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</si>
  <si>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</si>
  <si>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</si>
  <si>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</si>
  <si>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</si>
  <si>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</si>
  <si>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</si>
  <si>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</si>
  <si>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</si>
  <si>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</si>
  <si>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</si>
  <si>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</si>
  <si>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</si>
  <si>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</si>
  <si>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</si>
  <si>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</si>
  <si>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</si>
  <si>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</si>
  <si>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</si>
  <si>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</si>
  <si>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</si>
  <si>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</si>
  <si>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</si>
  <si>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</si>
  <si>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</si>
  <si>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</si>
  <si>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</si>
  <si>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</si>
  <si>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</si>
  <si>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</si>
  <si>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</si>
  <si>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</si>
  <si>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</si>
  <si>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</si>
  <si>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</si>
  <si>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</si>
  <si>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</si>
  <si>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</si>
  <si>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</si>
  <si>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</si>
  <si>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</si>
  <si>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</si>
  <si>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</si>
  <si>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</si>
  <si>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</si>
  <si>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</si>
  <si>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</si>
  <si>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</si>
  <si>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</si>
  <si>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</si>
  <si>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</si>
  <si>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</si>
  <si>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</si>
  <si>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</si>
  <si>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</si>
  <si>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</si>
  <si>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</si>
  <si>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</si>
  <si>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</si>
  <si>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</si>
  <si>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</si>
  <si>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</si>
  <si>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</si>
  <si>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</si>
  <si>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</si>
  <si>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</si>
  <si>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</si>
  <si>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</si>
  <si>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</si>
  <si>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</si>
  <si>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</si>
  <si>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</si>
  <si>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</si>
  <si>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</si>
  <si>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</si>
  <si>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</si>
  <si>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</si>
  <si>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</si>
  <si>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</si>
  <si>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</si>
  <si>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</si>
  <si>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</si>
  <si>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</si>
  <si>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</si>
  <si>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</si>
  <si>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</si>
  <si>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</si>
  <si>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</si>
  <si>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</si>
  <si>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</si>
  <si>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</si>
  <si>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</si>
  <si>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</si>
  <si>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</si>
  <si>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</si>
  <si>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</si>
  <si>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</si>
  <si>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</si>
  <si>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</si>
  <si>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</si>
  <si>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</si>
  <si>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</si>
  <si>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</si>
  <si>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</si>
  <si>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</si>
  <si>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</si>
  <si>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</si>
  <si>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</si>
  <si>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</si>
  <si>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</si>
  <si>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</si>
  <si>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</si>
  <si>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</si>
  <si>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</si>
  <si>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</si>
  <si>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</si>
  <si>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</si>
  <si>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</si>
  <si>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</si>
  <si>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</si>
  <si>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</si>
  <si>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</si>
  <si>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</si>
  <si>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</si>
  <si>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</si>
  <si>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</si>
  <si>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</si>
  <si>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</si>
  <si>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</si>
  <si>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</si>
  <si>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</si>
  <si>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</si>
  <si>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</si>
  <si>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</si>
  <si>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</si>
  <si>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</si>
  <si>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</si>
  <si>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</si>
  <si>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</si>
  <si>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</si>
  <si>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</si>
  <si>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</si>
  <si>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</si>
  <si>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</si>
  <si>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</si>
  <si>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</si>
  <si>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</si>
  <si>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</si>
  <si>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</si>
  <si>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</si>
  <si>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</si>
  <si>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</si>
  <si>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</si>
  <si>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</si>
  <si>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</si>
  <si>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</si>
  <si>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</si>
  <si>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</si>
  <si>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</si>
  <si>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</si>
  <si>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</si>
  <si>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</si>
  <si>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</si>
  <si>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</si>
  <si>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</si>
  <si>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</si>
  <si>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</si>
  <si>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</si>
  <si>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</si>
  <si>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</si>
  <si>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</si>
  <si>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</si>
  <si>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</si>
  <si>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</si>
  <si>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</si>
  <si>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</si>
  <si>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</si>
  <si>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</si>
  <si>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</si>
  <si>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</si>
  <si>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</si>
  <si>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</si>
  <si>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</si>
  <si>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</si>
  <si>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</si>
  <si>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</si>
  <si>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</si>
  <si>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</si>
  <si>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</si>
  <si>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</si>
  <si>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</si>
  <si>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</si>
  <si>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</si>
  <si>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</si>
  <si>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</si>
  <si>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</si>
  <si>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</si>
  <si>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</si>
  <si>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</si>
  <si>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</si>
  <si>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</si>
  <si>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</si>
  <si>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</si>
  <si>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</si>
  <si>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</si>
  <si>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</si>
  <si>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</si>
  <si>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</si>
  <si>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</si>
  <si>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</si>
  <si>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</si>
  <si>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</si>
  <si>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</si>
  <si>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</si>
  <si>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</si>
  <si>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</si>
  <si>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</si>
  <si>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</si>
  <si>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</si>
  <si>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</si>
  <si>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</si>
  <si>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</si>
  <si>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</si>
  <si>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</si>
  <si>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</si>
  <si>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</si>
  <si>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</si>
  <si>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</si>
  <si>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</si>
  <si>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</si>
  <si>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</si>
  <si>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</si>
  <si>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</si>
  <si>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</si>
  <si>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</si>
  <si>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</si>
  <si>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</si>
  <si>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</si>
  <si>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</si>
  <si>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</si>
  <si>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</si>
  <si>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</si>
  <si>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</si>
  <si>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</si>
  <si>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</si>
  <si>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</si>
  <si>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</si>
  <si>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</si>
  <si>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</si>
  <si>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</si>
  <si>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</si>
  <si>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</si>
  <si>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</si>
  <si>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</si>
  <si>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</si>
  <si>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</si>
  <si>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</si>
  <si>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</si>
  <si>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</si>
  <si>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</si>
  <si>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</si>
  <si>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</si>
  <si>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</si>
  <si>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</si>
  <si>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</si>
  <si>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</si>
  <si>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</si>
  <si>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</si>
  <si>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</si>
  <si>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</si>
  <si>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</si>
  <si>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</si>
  <si>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</si>
  <si>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</si>
  <si>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</si>
  <si>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</si>
  <si>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</si>
  <si>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</si>
  <si>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</si>
  <si>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</si>
  <si>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</si>
  <si>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</si>
  <si>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</si>
  <si>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</si>
  <si>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</si>
  <si>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</si>
  <si>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</si>
  <si>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</si>
  <si>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</si>
  <si>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</si>
  <si>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</si>
  <si>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</si>
  <si>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</si>
  <si>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</si>
  <si>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</si>
  <si>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</si>
  <si>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</si>
  <si>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</si>
  <si>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</si>
  <si>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</si>
  <si>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</si>
  <si>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</si>
  <si>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</si>
  <si>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</si>
  <si>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</si>
  <si>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</si>
  <si>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</si>
  <si>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</si>
  <si>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</si>
  <si>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</si>
  <si>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</si>
  <si>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</si>
  <si>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</si>
  <si>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</si>
  <si>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</si>
  <si>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</si>
  <si>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</si>
  <si>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</si>
  <si>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</si>
  <si>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</si>
  <si>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</si>
  <si>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</si>
  <si>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</si>
  <si>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</si>
  <si>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</si>
  <si>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</si>
  <si>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</si>
  <si>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</si>
  <si>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</si>
  <si>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</si>
  <si>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</si>
  <si>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</si>
  <si>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</si>
  <si>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</si>
  <si>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</si>
  <si>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</si>
  <si>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</si>
  <si>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</si>
  <si>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</si>
  <si>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</si>
  <si>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</si>
  <si>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</si>
  <si>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</si>
  <si>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</si>
  <si>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</si>
  <si>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</si>
  <si>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</si>
  <si>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</si>
  <si>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</si>
  <si>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</si>
  <si>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</si>
  <si>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</si>
  <si>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</si>
  <si>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</si>
  <si>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</si>
  <si>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</si>
  <si>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</si>
  <si>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</si>
  <si>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</si>
  <si>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</si>
  <si>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</si>
  <si>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</si>
  <si>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</si>
  <si>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</si>
  <si>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</si>
  <si>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</si>
  <si>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</si>
  <si>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</si>
  <si>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</si>
  <si>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</si>
  <si>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</si>
  <si>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</si>
  <si>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</si>
  <si>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</si>
  <si>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</si>
  <si>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</si>
  <si>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</si>
  <si>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</si>
  <si>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</si>
  <si>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</si>
  <si>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</si>
  <si>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</si>
  <si>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</si>
  <si>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</si>
  <si>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</si>
  <si>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</si>
  <si>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</si>
  <si>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</si>
  <si>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</si>
  <si>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</si>
  <si>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</si>
  <si>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</si>
  <si>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</si>
  <si>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</si>
  <si>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</si>
  <si>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</si>
  <si>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</si>
  <si>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</si>
  <si>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</si>
  <si>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</si>
  <si>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</si>
  <si>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</si>
  <si>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</si>
  <si>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</si>
  <si>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</si>
  <si>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</si>
  <si>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</si>
  <si>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</si>
  <si>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</si>
  <si>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</si>
  <si>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</si>
  <si>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</si>
  <si>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</si>
  <si>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</si>
  <si>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</si>
  <si>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</si>
  <si>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</si>
  <si>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</si>
  <si>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</si>
  <si>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</si>
  <si>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</si>
  <si>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</si>
  <si>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</si>
  <si>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</si>
  <si>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</si>
  <si>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</si>
  <si>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</si>
  <si>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</si>
  <si>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</si>
  <si>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</si>
  <si>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</si>
  <si>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</si>
  <si>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</si>
  <si>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</si>
  <si>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</si>
  <si>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</si>
  <si>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</si>
  <si>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</si>
  <si>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</si>
  <si>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</si>
  <si>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</si>
  <si>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</si>
  <si>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</si>
  <si>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</si>
  <si>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</si>
  <si>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</si>
  <si>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</si>
  <si>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</si>
  <si>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</si>
  <si>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</si>
  <si>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</si>
  <si>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</si>
  <si>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</si>
  <si>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</si>
  <si>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</si>
  <si>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</si>
  <si>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</si>
  <si>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</si>
  <si>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</si>
  <si>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</si>
  <si>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</si>
  <si>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</si>
  <si>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</si>
  <si>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</si>
  <si>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</si>
  <si>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</si>
  <si>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</si>
  <si>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</si>
  <si>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</si>
  <si>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</si>
  <si>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</si>
  <si>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</si>
  <si>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</si>
  <si>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</si>
  <si>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</si>
  <si>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</si>
  <si>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</si>
  <si>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</si>
  <si>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</si>
  <si>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</si>
  <si>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</si>
  <si>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</si>
  <si>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</si>
  <si>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</si>
  <si>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</si>
  <si>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</si>
  <si>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</si>
  <si>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</si>
  <si>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</si>
  <si>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</si>
  <si>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</si>
  <si>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</si>
  <si>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</si>
  <si>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</si>
  <si>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</si>
  <si>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</si>
  <si>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</si>
  <si>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</si>
  <si>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</si>
  <si>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</si>
  <si>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</si>
  <si>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</si>
  <si>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</si>
  <si>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</si>
  <si>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</si>
  <si>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</si>
  <si>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</si>
  <si>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</si>
  <si>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</si>
  <si>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</si>
  <si>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</si>
  <si>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</si>
  <si>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</si>
  <si>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</si>
  <si>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</si>
  <si>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</si>
  <si>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</si>
  <si>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</si>
  <si>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</si>
  <si>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</si>
  <si>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</si>
  <si>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</si>
  <si>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</si>
  <si>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</si>
  <si>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</si>
  <si>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</si>
  <si>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</si>
  <si>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</si>
  <si>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</si>
  <si>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</si>
  <si>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</si>
  <si>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</si>
  <si>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</si>
  <si>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</si>
  <si>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</si>
  <si>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</si>
  <si>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</si>
  <si>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</si>
  <si>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</si>
  <si>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</si>
  <si>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</si>
  <si>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</si>
  <si>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</si>
  <si>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</si>
  <si>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</si>
  <si>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</si>
  <si>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</si>
  <si>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</si>
  <si>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</si>
  <si>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</si>
  <si>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</si>
  <si>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</si>
  <si>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</si>
  <si>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</si>
  <si>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</si>
  <si>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</si>
  <si>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</si>
  <si>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</si>
  <si>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</si>
  <si>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</si>
  <si>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</si>
  <si>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</si>
  <si>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</si>
  <si>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</si>
  <si>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</si>
  <si>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</si>
  <si>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</si>
  <si>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</si>
  <si>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</si>
  <si>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</si>
  <si>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</si>
  <si>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</si>
  <si>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</si>
  <si>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</si>
  <si>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</si>
  <si>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</si>
  <si>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</si>
  <si>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</si>
  <si>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</si>
  <si>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</si>
  <si>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</si>
  <si>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</si>
  <si>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</si>
  <si>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</si>
  <si>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</si>
  <si>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</si>
  <si>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</si>
  <si>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</si>
  <si>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</si>
  <si>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</si>
  <si>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</si>
  <si>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</si>
  <si>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</si>
  <si>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</si>
  <si>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</si>
  <si>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</si>
  <si>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</si>
  <si>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</si>
  <si>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</si>
  <si>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</si>
  <si>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</si>
  <si>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</si>
  <si>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</si>
  <si>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</si>
  <si>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</si>
  <si>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</si>
  <si>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</si>
  <si>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</si>
  <si>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</si>
  <si>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</si>
  <si>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</si>
  <si>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</si>
  <si>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</si>
  <si>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</si>
  <si>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</si>
  <si>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</si>
  <si>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</si>
  <si>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</si>
  <si>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</si>
  <si>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</si>
  <si>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</si>
  <si>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</si>
  <si>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</si>
  <si>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</si>
  <si>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</si>
  <si>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</si>
  <si>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</si>
  <si>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</si>
  <si>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</si>
  <si>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</si>
  <si>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</si>
  <si>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</si>
  <si>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</si>
  <si>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</si>
  <si>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</si>
  <si>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</si>
  <si>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</si>
  <si>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</si>
  <si>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</si>
  <si>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</si>
  <si>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</si>
  <si>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</si>
  <si>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</si>
  <si>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</si>
  <si>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</si>
  <si>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</si>
  <si>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</si>
  <si>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</si>
  <si>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</si>
  <si>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</si>
  <si>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</si>
  <si>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</si>
  <si>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</si>
  <si>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</si>
  <si>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</si>
  <si>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</si>
  <si>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</si>
  <si>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</si>
  <si>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</si>
  <si>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</si>
  <si>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</si>
  <si>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</si>
  <si>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</si>
  <si>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</si>
  <si>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</si>
  <si>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</si>
  <si>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</si>
  <si>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</si>
  <si>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</si>
  <si>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</si>
  <si>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</si>
  <si>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</si>
  <si>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</si>
  <si>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</si>
  <si>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</si>
  <si>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</si>
  <si>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</si>
  <si>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</si>
  <si>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</si>
  <si>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</si>
  <si>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</si>
  <si>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</si>
  <si>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</si>
  <si>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</si>
  <si>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</si>
  <si>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</si>
  <si>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</si>
  <si>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</si>
  <si>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</si>
  <si>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</si>
  <si>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</si>
  <si>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</si>
  <si>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</si>
  <si>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</si>
  <si>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</si>
  <si>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</si>
  <si>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</si>
  <si>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</si>
  <si>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</si>
  <si>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</si>
  <si>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</si>
  <si>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</si>
  <si>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</si>
  <si>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</si>
  <si>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</si>
  <si>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</si>
  <si>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</si>
  <si>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</si>
  <si>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</si>
  <si>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</si>
  <si>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</si>
  <si>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</si>
  <si>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</si>
  <si>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</si>
  <si>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</si>
  <si>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</si>
  <si>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</si>
  <si>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</si>
  <si>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</si>
  <si>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</si>
  <si>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</si>
  <si>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</si>
  <si>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</si>
  <si>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</si>
  <si>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</si>
  <si>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</si>
  <si>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</si>
  <si>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</si>
  <si>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</si>
  <si>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</si>
  <si>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</si>
  <si>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</si>
  <si>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</si>
  <si>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</si>
  <si>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</si>
  <si>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</si>
  <si>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</si>
  <si>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</si>
  <si>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</si>
  <si>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</si>
  <si>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</si>
  <si>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</si>
  <si>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</si>
  <si>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</si>
  <si>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</si>
  <si>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</si>
  <si>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</si>
  <si>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</si>
  <si>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</si>
  <si>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</si>
  <si>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</si>
  <si>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</si>
  <si>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</si>
  <si>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</si>
  <si>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</si>
  <si>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</si>
  <si>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</si>
  <si>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</si>
  <si>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</si>
  <si>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</si>
  <si>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</si>
  <si>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</si>
  <si>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</si>
  <si>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</si>
  <si>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</si>
  <si>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</si>
  <si>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</si>
  <si>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</si>
  <si>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</si>
  <si>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</si>
  <si>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</si>
  <si>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</si>
  <si>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</si>
  <si>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</si>
  <si>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</si>
  <si>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</si>
  <si>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</si>
  <si>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</si>
  <si>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</si>
  <si>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</si>
  <si>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</si>
  <si>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</si>
  <si>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</si>
  <si>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</si>
  <si>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</si>
  <si>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</si>
  <si>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</si>
  <si>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</si>
  <si>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</si>
  <si>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</si>
  <si>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</si>
  <si>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</si>
  <si>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</si>
  <si>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</si>
  <si>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</si>
  <si>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</si>
  <si>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</si>
  <si>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</si>
  <si>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</si>
  <si>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</si>
  <si>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</si>
  <si>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</si>
  <si>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</si>
  <si>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</si>
  <si>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</si>
  <si>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</si>
  <si>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</si>
  <si>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</si>
  <si>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</si>
  <si>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</si>
  <si>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</si>
  <si>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</si>
  <si>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</si>
  <si>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</si>
  <si>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</si>
  <si>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</si>
  <si>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</si>
  <si>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</si>
  <si>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</si>
  <si>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</si>
  <si>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</si>
  <si>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</si>
  <si>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</si>
  <si>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</si>
  <si>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</si>
  <si>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</si>
  <si>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</si>
  <si>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</si>
  <si>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</si>
  <si>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</si>
  <si>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</si>
  <si>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</si>
  <si>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</si>
  <si>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</si>
  <si>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</si>
  <si>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</si>
  <si>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</si>
  <si>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</si>
  <si>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</si>
  <si>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</si>
  <si>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</si>
  <si>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</si>
  <si>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</si>
  <si>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</si>
  <si>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</si>
  <si>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</si>
  <si>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</si>
  <si>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</si>
  <si>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</si>
  <si>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</si>
  <si>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</si>
  <si>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</si>
  <si>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</si>
  <si>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</si>
  <si>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</si>
  <si>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</si>
  <si>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</si>
  <si>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</si>
  <si>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</si>
  <si>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</si>
  <si>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</si>
  <si>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</si>
  <si>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</si>
  <si>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</si>
  <si>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</si>
  <si>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</si>
  <si>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</si>
  <si>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</si>
  <si>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</si>
  <si>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</si>
  <si>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</si>
  <si>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</si>
  <si>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</si>
  <si>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</si>
  <si>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</si>
  <si>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</si>
  <si>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</si>
  <si>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</si>
  <si>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</si>
  <si>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</si>
  <si>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</si>
  <si>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</si>
  <si>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</si>
  <si>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</si>
  <si>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</si>
  <si>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</si>
  <si>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</si>
  <si>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</si>
  <si>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</si>
  <si>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</si>
  <si>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</si>
  <si>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</si>
  <si>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</si>
  <si>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</si>
  <si>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</si>
  <si>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</si>
  <si>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</si>
  <si>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</si>
  <si>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</si>
  <si>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</si>
  <si>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</si>
  <si>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</si>
  <si>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</si>
  <si>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</si>
  <si>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</si>
  <si>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</si>
  <si>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</si>
  <si>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</si>
  <si>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</si>
  <si>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</si>
  <si>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</si>
  <si>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</si>
  <si>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</si>
  <si>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</si>
  <si>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</si>
  <si>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</si>
  <si>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</si>
  <si>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</si>
  <si>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</si>
  <si>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</si>
  <si>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</si>
  <si>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</si>
  <si>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</si>
  <si>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</si>
  <si>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</si>
  <si>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</si>
  <si>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</si>
  <si>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</si>
  <si>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</si>
  <si>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</si>
  <si>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</si>
  <si>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</si>
  <si>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</si>
  <si>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</si>
  <si>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</si>
  <si>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</si>
  <si>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</si>
  <si>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</si>
  <si>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</si>
  <si>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</si>
  <si>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</si>
  <si>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</si>
  <si>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</si>
  <si>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</si>
  <si>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</si>
  <si>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</si>
  <si>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</si>
  <si>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</si>
  <si>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</si>
  <si>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</si>
  <si>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</si>
  <si>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</si>
  <si>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</si>
  <si>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</si>
  <si>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</si>
  <si>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</si>
  <si>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</si>
  <si>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</si>
  <si>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</si>
  <si>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</si>
  <si>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</si>
  <si>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</si>
  <si>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</si>
  <si>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</si>
  <si>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</si>
  <si>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</si>
  <si>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</si>
  <si>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</si>
  <si>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</si>
  <si>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</si>
  <si>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</si>
  <si>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</si>
  <si>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</si>
  <si>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</si>
  <si>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</si>
  <si>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</si>
  <si>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</si>
  <si>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</si>
  <si>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</si>
  <si>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</si>
  <si>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</si>
  <si>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</si>
  <si>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</si>
  <si>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</si>
  <si>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</si>
  <si>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</si>
  <si>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</si>
  <si>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</si>
  <si>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</si>
  <si>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</si>
  <si>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</si>
  <si>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</si>
  <si>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</si>
  <si>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</si>
  <si>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</si>
  <si>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</si>
  <si>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</si>
  <si>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</si>
  <si>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</si>
  <si>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</si>
  <si>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</si>
  <si>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</si>
  <si>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</si>
  <si>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</si>
  <si>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</si>
  <si>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</si>
  <si>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</si>
  <si>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</si>
  <si>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</si>
  <si>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</si>
  <si>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</si>
  <si>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</si>
  <si>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</si>
  <si>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</si>
  <si>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</si>
  <si>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</si>
  <si>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</si>
  <si>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</si>
  <si>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</si>
  <si>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</si>
  <si>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</si>
  <si>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</si>
  <si>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</si>
  <si>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</si>
  <si>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</si>
  <si>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</si>
  <si>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</si>
  <si>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</si>
  <si>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</si>
  <si>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</si>
  <si>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</si>
  <si>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</si>
  <si>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</si>
  <si>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</si>
  <si>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</si>
  <si>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</si>
  <si>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</si>
  <si>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</si>
  <si>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</si>
  <si>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</si>
  <si>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</si>
  <si>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</si>
  <si>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</si>
  <si>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</si>
  <si>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</si>
  <si>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</si>
  <si>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</si>
  <si>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</si>
  <si>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</si>
  <si>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</si>
  <si>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</si>
  <si>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</si>
  <si>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</si>
  <si>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</si>
  <si>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</si>
  <si>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</si>
  <si>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</si>
  <si>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</si>
  <si>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</si>
  <si>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</si>
  <si>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</si>
  <si>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</si>
  <si>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</si>
  <si>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</si>
  <si>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</si>
  <si>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</si>
  <si>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</si>
  <si>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</si>
  <si>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</si>
  <si>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</si>
  <si>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</si>
  <si>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</si>
  <si>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</si>
  <si>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</si>
  <si>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</si>
  <si>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</si>
  <si>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</si>
  <si>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</si>
  <si>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</si>
  <si>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</si>
  <si>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</si>
  <si>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</si>
  <si>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</si>
  <si>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</si>
  <si>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</si>
  <si>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</si>
  <si>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</si>
  <si>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</si>
  <si>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</si>
  <si>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</si>
  <si>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</si>
  <si>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</si>
  <si>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</si>
  <si>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</si>
  <si>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</si>
  <si>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</si>
  <si>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</si>
  <si>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</si>
  <si>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</si>
  <si>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</si>
  <si>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</si>
  <si>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</si>
  <si>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</si>
  <si>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</si>
  <si>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</si>
  <si>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</si>
  <si>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</si>
  <si>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</si>
  <si>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</si>
  <si>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</si>
  <si>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</si>
  <si>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</si>
  <si>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</si>
  <si>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</si>
  <si>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</si>
  <si>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</si>
  <si>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</si>
  <si>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</si>
  <si>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</si>
  <si>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</si>
  <si>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</si>
  <si>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</si>
  <si>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</si>
  <si>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</si>
  <si>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</si>
  <si>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</si>
  <si>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</si>
  <si>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</si>
  <si>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</si>
  <si>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</si>
  <si>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</si>
  <si>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</si>
  <si>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</si>
  <si>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</si>
  <si>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</si>
  <si>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</si>
  <si>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</si>
  <si>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</si>
  <si>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</si>
  <si>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</si>
  <si>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</si>
  <si>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</si>
  <si>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</si>
  <si>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</si>
  <si>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</si>
  <si>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</si>
  <si>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</si>
  <si>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</si>
  <si>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</si>
  <si>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</si>
  <si>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</si>
  <si>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</si>
  <si>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</si>
  <si>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</si>
  <si>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</si>
  <si>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</si>
  <si>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</si>
  <si>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</si>
  <si>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</si>
  <si>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</si>
  <si>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</si>
  <si>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</si>
  <si>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</si>
  <si>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</si>
  <si>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</si>
  <si>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</si>
  <si>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</si>
  <si>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</si>
  <si>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</si>
  <si>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</si>
  <si>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</si>
  <si>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</si>
  <si>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</si>
  <si>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</si>
  <si>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</si>
  <si>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</si>
  <si>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</si>
  <si>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</si>
  <si>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</si>
  <si>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</si>
  <si>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</si>
  <si>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</si>
  <si>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</si>
  <si>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</si>
  <si>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</si>
  <si>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</si>
  <si>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</si>
  <si>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</si>
  <si>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</si>
  <si>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</si>
  <si>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</si>
  <si>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</si>
  <si>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</si>
  <si>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</si>
  <si>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</si>
  <si>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</si>
  <si>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</si>
  <si>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</si>
  <si>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</si>
  <si>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</si>
  <si>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</si>
  <si>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</si>
  <si>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</si>
  <si>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</si>
  <si>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</si>
  <si>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</si>
  <si>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</si>
  <si>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</si>
  <si>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</si>
  <si>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</si>
  <si>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</si>
  <si>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</si>
  <si>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</si>
  <si>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</si>
  <si>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</si>
  <si>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</si>
  <si>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</si>
  <si>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</si>
  <si>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</si>
  <si>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</si>
  <si>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</si>
  <si>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</si>
  <si>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</si>
  <si>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</si>
  <si>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</si>
  <si>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</si>
  <si>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</si>
  <si>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</si>
  <si>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</si>
  <si>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</si>
  <si>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</si>
  <si>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</si>
  <si>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</si>
  <si>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</si>
  <si>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</si>
  <si>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</si>
  <si>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</si>
  <si>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</si>
  <si>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</si>
  <si>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</si>
  <si>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</si>
  <si>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</si>
  <si>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</si>
  <si>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</si>
  <si>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</si>
  <si>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</si>
  <si>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</si>
  <si>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</si>
  <si>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</si>
  <si>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</si>
  <si>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</si>
  <si>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</si>
  <si>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</si>
  <si>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</si>
  <si>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</si>
  <si>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</si>
  <si>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</si>
  <si>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</si>
  <si>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</si>
  <si>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</si>
  <si>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</si>
  <si>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</si>
  <si>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</si>
  <si>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</si>
  <si>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</si>
  <si>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</si>
  <si>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</si>
  <si>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</si>
  <si>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</si>
  <si>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</si>
  <si>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</si>
  <si>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</si>
  <si>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</si>
  <si>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</si>
  <si>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</si>
  <si>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</si>
  <si>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</si>
  <si>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</si>
  <si>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</si>
  <si>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</si>
  <si>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</si>
  <si>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</si>
  <si>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</si>
  <si>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</si>
  <si>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</si>
  <si>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</si>
  <si>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</si>
  <si>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</si>
  <si>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</si>
  <si>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</si>
  <si>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</si>
  <si>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</si>
  <si>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</si>
  <si>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</si>
  <si>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</si>
  <si>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</si>
  <si>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</si>
  <si>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</si>
  <si>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</si>
  <si>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</si>
  <si>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</si>
  <si>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</si>
  <si>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</si>
  <si>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</si>
  <si>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</si>
  <si>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</si>
  <si>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</si>
  <si>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</si>
  <si>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</si>
  <si>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</si>
  <si>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</si>
  <si>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</si>
  <si>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</si>
  <si>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</si>
  <si>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</si>
  <si>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</si>
  <si>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</si>
  <si>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</si>
  <si>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</si>
  <si>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</si>
  <si>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</si>
  <si>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</si>
  <si>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</si>
  <si>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</si>
  <si>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</si>
  <si>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</si>
  <si>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</si>
  <si>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</si>
  <si>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</si>
  <si>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</si>
  <si>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</si>
  <si>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</si>
  <si>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</si>
  <si>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</si>
  <si>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</si>
  <si>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</si>
  <si>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</si>
  <si>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</si>
  <si>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</si>
  <si>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</si>
  <si>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</si>
  <si>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</si>
  <si>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</si>
  <si>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</si>
  <si>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</si>
  <si>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</si>
  <si>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</si>
  <si>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</si>
  <si>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</si>
  <si>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</si>
  <si>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</si>
  <si>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</si>
  <si>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</si>
  <si>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</si>
  <si>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</si>
  <si>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</si>
  <si>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</si>
  <si>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</si>
  <si>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</si>
  <si>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</si>
  <si>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</si>
  <si>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</si>
  <si>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</si>
  <si>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</si>
  <si>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</si>
  <si>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</si>
  <si>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</si>
  <si>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</si>
  <si>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</si>
  <si>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</si>
  <si>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</si>
  <si>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</si>
  <si>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</si>
  <si>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</si>
  <si>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</si>
  <si>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</si>
  <si>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</si>
  <si>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</si>
  <si>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</si>
  <si>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</si>
  <si>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</si>
  <si>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</si>
  <si>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</si>
  <si>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</si>
  <si>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</si>
  <si>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</si>
  <si>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</si>
  <si>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</si>
  <si>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</si>
  <si>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</si>
  <si>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</si>
  <si>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</si>
  <si>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</si>
  <si>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</si>
  <si>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</si>
  <si>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</si>
  <si>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</si>
  <si>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</si>
  <si>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</si>
  <si>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</si>
  <si>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</si>
  <si>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</si>
  <si>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</si>
  <si>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</si>
  <si>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</si>
  <si>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</si>
  <si>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</si>
  <si>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</si>
  <si>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</si>
  <si>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</si>
  <si>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</si>
  <si>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</si>
  <si>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</si>
  <si>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</si>
  <si>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</si>
  <si>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</si>
  <si>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</si>
  <si>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</si>
  <si>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</si>
  <si>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</si>
  <si>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</si>
  <si>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</si>
  <si>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</si>
  <si>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</si>
  <si>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</si>
  <si>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</si>
  <si>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</si>
  <si>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</si>
  <si>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</si>
  <si>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</si>
  <si>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</si>
  <si>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</si>
  <si>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</si>
  <si>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</si>
  <si>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</si>
  <si>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</si>
  <si>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</si>
  <si>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</si>
  <si>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</si>
  <si>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</si>
  <si>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</si>
  <si>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</si>
  <si>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</si>
  <si>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</si>
  <si>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</si>
  <si>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</si>
  <si>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</si>
  <si>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</si>
  <si>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</si>
  <si>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</si>
  <si>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</si>
  <si>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</si>
  <si>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</si>
  <si>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</si>
  <si>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</si>
  <si>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</si>
  <si>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</si>
  <si>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</si>
  <si>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</si>
  <si>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</si>
  <si>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</si>
  <si>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</si>
  <si>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</si>
  <si>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</si>
  <si>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</si>
  <si>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</si>
  <si>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</si>
  <si>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</si>
  <si>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</si>
  <si>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</si>
  <si>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</si>
  <si>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</si>
  <si>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</si>
  <si>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</si>
  <si>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</si>
  <si>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</si>
  <si>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</si>
  <si>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</si>
  <si>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</si>
  <si>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</si>
  <si>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</si>
  <si>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</si>
  <si>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</si>
  <si>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</si>
  <si>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</si>
  <si>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</si>
  <si>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</si>
  <si>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</si>
  <si>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</si>
  <si>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</si>
  <si>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</si>
  <si>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</si>
  <si>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</si>
  <si>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</si>
  <si>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</si>
  <si>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</si>
  <si>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</si>
  <si>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</si>
  <si>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</si>
  <si>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</si>
  <si>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</si>
  <si>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</si>
  <si>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</si>
  <si>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</si>
  <si>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</si>
  <si>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</si>
  <si>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</si>
  <si>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</si>
  <si>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</si>
  <si>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</si>
  <si>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</si>
  <si>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</si>
  <si>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</si>
  <si>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</si>
  <si>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</si>
  <si>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</si>
  <si>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</si>
  <si>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</si>
  <si>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</si>
  <si>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</si>
  <si>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</si>
  <si>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</si>
  <si>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</si>
  <si>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</si>
  <si>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</si>
  <si>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</si>
  <si>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</si>
  <si>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</si>
  <si>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</si>
  <si>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</si>
  <si>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</si>
  <si>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</si>
  <si>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</si>
  <si>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</si>
  <si>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</si>
  <si>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</si>
  <si>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</si>
  <si>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</si>
  <si>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</si>
  <si>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</si>
  <si>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</si>
  <si>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</si>
  <si>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</si>
  <si>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</si>
  <si>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</si>
  <si>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</si>
  <si>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</si>
  <si>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</si>
  <si>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</si>
  <si>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</si>
  <si>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</si>
  <si>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</si>
  <si>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</si>
  <si>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</si>
  <si>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</si>
  <si>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</si>
  <si>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</si>
  <si>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</si>
  <si>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</si>
  <si>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</si>
  <si>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</si>
  <si>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</si>
  <si>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</si>
  <si>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</si>
  <si>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</si>
  <si>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</si>
  <si>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</si>
  <si>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</si>
  <si>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</si>
  <si>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</si>
  <si>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</si>
  <si>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</si>
  <si>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</si>
  <si>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</si>
  <si>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</si>
  <si>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</si>
  <si>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</si>
  <si>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</si>
  <si>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</si>
  <si>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</si>
  <si>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</si>
  <si>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</si>
  <si>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</si>
  <si>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</si>
  <si>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</si>
  <si>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</si>
  <si>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</si>
  <si>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</si>
  <si>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</si>
  <si>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</si>
  <si>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</si>
  <si>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</si>
  <si>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</si>
  <si>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</si>
  <si>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</si>
  <si>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</si>
  <si>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</si>
  <si>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</si>
  <si>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</si>
  <si>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</si>
  <si>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</si>
  <si>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</si>
  <si>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</si>
  <si>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</si>
  <si>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</si>
  <si>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</si>
  <si>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</si>
  <si>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</si>
  <si>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</si>
  <si>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</si>
  <si>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</si>
  <si>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</si>
  <si>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</si>
  <si>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</si>
  <si>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</si>
  <si>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</si>
  <si>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</si>
  <si>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</si>
  <si>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</si>
  <si>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</si>
  <si>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</si>
  <si>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</si>
  <si>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</si>
  <si>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</si>
  <si>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</si>
  <si>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</si>
  <si>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</si>
  <si>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</si>
  <si>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</si>
  <si>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</si>
  <si>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</si>
  <si>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</si>
  <si>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</si>
  <si>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</si>
  <si>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</si>
  <si>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</si>
  <si>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</si>
  <si>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</si>
  <si>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</si>
  <si>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</si>
  <si>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</si>
  <si>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</si>
  <si>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</si>
  <si>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</si>
  <si>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</si>
  <si>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</si>
  <si>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</si>
  <si>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</si>
  <si>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</si>
  <si>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</si>
  <si>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</si>
  <si>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</si>
  <si>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</si>
  <si>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</si>
  <si>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</si>
  <si>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</si>
  <si>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</si>
  <si>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</si>
  <si>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</si>
  <si>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</si>
  <si>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</si>
  <si>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</si>
  <si>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</si>
  <si>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</si>
  <si>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</si>
  <si>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</si>
  <si>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</si>
  <si>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</si>
  <si>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</si>
  <si>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</si>
  <si>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</si>
  <si>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</si>
  <si>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</si>
  <si>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</si>
  <si>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</si>
  <si>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</si>
  <si>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</si>
  <si>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</si>
  <si>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</si>
  <si>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</si>
  <si>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</si>
  <si>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</si>
  <si>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</si>
  <si>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</si>
  <si>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</si>
  <si>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</si>
  <si>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</si>
  <si>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</si>
  <si>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</si>
  <si>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</si>
  <si>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</si>
  <si>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</si>
  <si>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</si>
  <si>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</si>
  <si>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</si>
  <si>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</si>
  <si>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</si>
  <si>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</si>
  <si>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</si>
  <si>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</si>
  <si>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</si>
  <si>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</si>
  <si>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</si>
  <si>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</si>
  <si>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</si>
  <si>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</si>
  <si>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</si>
  <si>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</si>
  <si>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</si>
  <si>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</si>
  <si>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</si>
  <si>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</si>
  <si>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</si>
  <si>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</si>
  <si>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</si>
  <si>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</si>
  <si>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</si>
  <si>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</si>
  <si>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</si>
  <si>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</si>
  <si>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</si>
  <si>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</si>
  <si>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</si>
  <si>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</si>
  <si>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</si>
  <si>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</si>
  <si>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</si>
  <si>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</si>
  <si>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</si>
  <si>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</si>
  <si>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</si>
  <si>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</si>
  <si>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</si>
  <si>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</si>
  <si>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</si>
  <si>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</si>
  <si>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</si>
  <si>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</si>
  <si>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</si>
  <si>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</si>
  <si>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</si>
  <si>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</si>
  <si>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</si>
  <si>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</si>
  <si>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</si>
  <si>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</si>
  <si>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</si>
  <si>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</si>
  <si>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</si>
  <si>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</si>
  <si>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</si>
  <si>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</si>
  <si>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</si>
  <si>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</si>
  <si>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</si>
  <si>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</si>
  <si>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</si>
  <si>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</si>
  <si>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</si>
  <si>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</si>
  <si>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</si>
  <si>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</si>
  <si>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</si>
  <si>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</si>
  <si>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</si>
  <si>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</si>
  <si>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</si>
  <si>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</si>
  <si>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</si>
  <si>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</si>
  <si>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</si>
  <si>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</si>
  <si>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</si>
  <si>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</si>
  <si>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</si>
  <si>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</si>
  <si>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</si>
  <si>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</si>
  <si>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</si>
  <si>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</si>
  <si>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</si>
  <si>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</si>
  <si>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</si>
  <si>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</si>
  <si>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</si>
  <si>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</si>
  <si>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</si>
  <si>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</si>
  <si>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</si>
  <si>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</si>
  <si>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</si>
  <si>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</si>
  <si>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</si>
  <si>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</si>
  <si>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</si>
  <si>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</si>
  <si>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</si>
  <si>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</si>
  <si>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</si>
  <si>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</si>
  <si>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</si>
  <si>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</si>
  <si>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</si>
  <si>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</si>
  <si>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</si>
  <si>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</si>
  <si>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</si>
  <si>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</si>
  <si>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</si>
  <si>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</si>
  <si>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</si>
  <si>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</si>
  <si>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</si>
  <si>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</si>
  <si>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</si>
  <si>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</si>
  <si>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</si>
  <si>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</si>
  <si>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</si>
  <si>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</si>
  <si>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</si>
  <si>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</si>
  <si>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</si>
  <si>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</si>
  <si>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</si>
  <si>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</si>
  <si>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</si>
  <si>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</si>
  <si>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</si>
  <si>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</si>
  <si>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</si>
  <si>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</si>
  <si>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</si>
  <si>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</si>
  <si>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</si>
  <si>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</si>
  <si>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</si>
  <si>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</si>
  <si>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</si>
  <si>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</si>
  <si>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</si>
  <si>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</si>
  <si>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</si>
  <si>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</si>
  <si>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</si>
  <si>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</si>
  <si>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</si>
  <si>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</si>
  <si>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</si>
  <si>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</si>
  <si>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</si>
  <si>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</si>
  <si>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</si>
  <si>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</si>
  <si>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</si>
  <si>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</si>
  <si>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</si>
  <si>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</si>
  <si>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</si>
  <si>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</si>
  <si>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</si>
  <si>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</si>
  <si>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</si>
  <si>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</si>
  <si>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</si>
  <si>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</si>
  <si>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</si>
  <si>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</si>
  <si>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</si>
  <si>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</si>
  <si>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</si>
  <si>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</si>
  <si>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</si>
  <si>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</si>
  <si>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</si>
  <si>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</si>
  <si>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</si>
  <si>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</si>
  <si>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</si>
  <si>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</si>
  <si>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</si>
  <si>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</si>
  <si>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</si>
  <si>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</si>
  <si>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</si>
  <si>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</si>
  <si>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</si>
  <si>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</si>
  <si>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</si>
  <si>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</si>
  <si>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</si>
  <si>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</si>
  <si>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</si>
  <si>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</si>
  <si>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</si>
  <si>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</si>
  <si>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</si>
  <si>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</si>
  <si>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</si>
  <si>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</si>
  <si>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</si>
  <si>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</si>
  <si>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</si>
  <si>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</si>
  <si>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</si>
  <si>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</si>
  <si>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</si>
  <si>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</si>
  <si>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</si>
  <si>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</si>
  <si>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</si>
  <si>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</si>
  <si>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</si>
  <si>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</si>
  <si>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</si>
  <si>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</si>
  <si>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</si>
  <si>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</si>
  <si>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</si>
  <si>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</si>
  <si>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</si>
  <si>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</si>
  <si>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</si>
  <si>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</si>
  <si>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</si>
  <si>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</si>
  <si>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</si>
  <si>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</si>
  <si>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</si>
  <si>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</si>
  <si>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</si>
  <si>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</si>
  <si>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</si>
  <si>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</si>
  <si>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</si>
  <si>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</si>
  <si>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</si>
  <si>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</si>
  <si>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</si>
  <si>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</si>
  <si>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</si>
  <si>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</si>
  <si>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</si>
  <si>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</si>
  <si>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</si>
  <si>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</si>
  <si>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</si>
  <si>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</si>
  <si>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</si>
  <si>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</si>
  <si>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</si>
  <si>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</si>
  <si>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</si>
  <si>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</si>
  <si>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</si>
  <si>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</si>
  <si>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</si>
  <si>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</si>
  <si>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</si>
  <si>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</si>
  <si>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</si>
  <si>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</si>
  <si>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</si>
  <si>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</si>
  <si>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</si>
  <si>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</si>
  <si>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</si>
  <si>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</si>
  <si>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</si>
  <si>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</si>
  <si>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</si>
  <si>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</si>
  <si>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</si>
  <si>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</si>
  <si>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</si>
  <si>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</si>
  <si>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</si>
  <si>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</si>
  <si>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</si>
  <si>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</si>
  <si>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</si>
  <si>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</si>
  <si>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</si>
  <si>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</si>
  <si>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</si>
  <si>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</si>
  <si>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</si>
  <si>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</si>
  <si>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</si>
  <si>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</si>
  <si>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</si>
  <si>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</si>
  <si>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</si>
  <si>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</si>
  <si>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</si>
  <si>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</si>
  <si>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</si>
  <si>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</si>
  <si>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</si>
  <si>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</si>
  <si>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</si>
  <si>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</si>
  <si>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</si>
  <si>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</si>
  <si>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</si>
  <si>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</si>
  <si>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</si>
  <si>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</si>
  <si>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</si>
  <si>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</si>
  <si>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</si>
  <si>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</si>
  <si>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</si>
  <si>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</si>
  <si>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</si>
  <si>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</si>
  <si>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</si>
  <si>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</si>
  <si>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</si>
  <si>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</si>
  <si>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</si>
  <si>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</si>
  <si>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</si>
  <si>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</si>
  <si>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</si>
  <si>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</si>
  <si>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</si>
  <si>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</si>
  <si>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</si>
  <si>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</si>
  <si>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</si>
  <si>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</si>
  <si>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</si>
  <si>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</si>
  <si>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</si>
  <si>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</si>
  <si>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</si>
  <si>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</si>
  <si>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</si>
  <si>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</si>
  <si>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</si>
  <si>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</si>
  <si>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</si>
  <si>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</si>
  <si>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</si>
  <si>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</si>
  <si>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</si>
  <si>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</si>
  <si>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</si>
  <si>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</si>
  <si>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</si>
  <si>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</si>
  <si>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</si>
  <si>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</si>
  <si>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</si>
  <si>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</si>
  <si>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</si>
  <si>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</si>
  <si>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</si>
  <si>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</si>
  <si>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</si>
  <si>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</si>
  <si>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</si>
  <si>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</si>
  <si>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</si>
  <si>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</si>
  <si>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</si>
  <si>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</si>
  <si>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</si>
  <si>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</si>
  <si>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</si>
  <si>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</si>
  <si>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</si>
  <si>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</si>
  <si>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</si>
  <si>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</si>
  <si>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</si>
  <si>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</si>
  <si>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</si>
  <si>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</si>
  <si>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</si>
  <si>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</si>
  <si>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</si>
  <si>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</si>
  <si>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</si>
  <si>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</si>
  <si>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</si>
  <si>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</si>
  <si>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</si>
  <si>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</si>
  <si>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</si>
  <si>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</si>
  <si>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</si>
  <si>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</si>
  <si>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</si>
  <si>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</si>
  <si>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</si>
  <si>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</si>
  <si>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</si>
  <si>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</si>
  <si>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</si>
  <si>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</si>
  <si>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</si>
  <si>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</si>
  <si>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</si>
  <si>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</si>
  <si>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</si>
  <si>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</si>
  <si>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</si>
  <si>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</si>
  <si>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</si>
  <si>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</si>
  <si>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</si>
  <si>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</si>
  <si>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</si>
  <si>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</si>
  <si>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</si>
  <si>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</si>
  <si>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</si>
  <si>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</si>
  <si>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</si>
  <si>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</si>
  <si>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</si>
  <si>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</si>
  <si>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</si>
  <si>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</si>
  <si>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</si>
  <si>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</si>
  <si>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</si>
  <si>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</si>
  <si>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</si>
  <si>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</si>
  <si>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</si>
  <si>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</si>
  <si>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</si>
  <si>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</si>
  <si>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</si>
  <si>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</si>
  <si>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</si>
  <si>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</si>
  <si>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</si>
  <si>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</si>
  <si>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</si>
  <si>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</si>
  <si>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</si>
  <si>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</si>
  <si>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</si>
  <si>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</si>
  <si>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</si>
  <si>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</si>
  <si>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</si>
  <si>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</si>
  <si>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</si>
  <si>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</si>
  <si>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</si>
  <si>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</si>
  <si>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</si>
  <si>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</si>
  <si>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</si>
  <si>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</si>
  <si>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</si>
  <si>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</si>
  <si>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</si>
  <si>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</si>
  <si>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</si>
  <si>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</si>
  <si>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</si>
  <si>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</si>
  <si>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</si>
  <si>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</si>
  <si>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</si>
  <si>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</si>
  <si>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</si>
  <si>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</si>
  <si>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</si>
  <si>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</si>
  <si>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</si>
  <si>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</si>
  <si>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</si>
  <si>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</si>
  <si>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</si>
  <si>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</si>
  <si>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</si>
  <si>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</si>
  <si>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</si>
  <si>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</si>
  <si>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</si>
  <si>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</si>
  <si>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</si>
  <si>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</si>
  <si>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</si>
  <si>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</si>
  <si>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</si>
  <si>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</si>
  <si>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</si>
  <si>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</si>
  <si>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</si>
  <si>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</si>
  <si>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</si>
  <si>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</si>
  <si>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</si>
  <si>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</si>
  <si>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</si>
  <si>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</si>
  <si>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</si>
  <si>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</si>
  <si>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</si>
  <si>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</si>
  <si>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</si>
  <si>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</si>
  <si>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</si>
  <si>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</si>
  <si>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</si>
  <si>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</si>
  <si>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</si>
  <si>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</si>
  <si>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</si>
  <si>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</si>
  <si>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</si>
  <si>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</si>
  <si>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</si>
  <si>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</si>
  <si>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</si>
  <si>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</si>
  <si>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</si>
  <si>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</si>
  <si>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</si>
  <si>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</si>
  <si>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</si>
  <si>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</si>
  <si>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</si>
  <si>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</si>
  <si>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</si>
  <si>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</si>
  <si>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</si>
  <si>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</si>
  <si>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</si>
  <si>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</si>
  <si>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</si>
  <si>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</si>
  <si>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</si>
  <si>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</si>
  <si>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</si>
  <si>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</si>
  <si>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</si>
  <si>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</si>
  <si>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</si>
  <si>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</si>
  <si>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</si>
  <si>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</si>
  <si>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</si>
  <si>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</si>
  <si>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</si>
  <si>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</si>
  <si>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</si>
  <si>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</si>
  <si>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</si>
  <si>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</si>
  <si>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</si>
  <si>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</si>
  <si>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</si>
  <si>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</si>
  <si>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</si>
  <si>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</si>
  <si>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</si>
  <si>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</si>
  <si>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</si>
  <si>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</si>
  <si>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</si>
  <si>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</si>
  <si>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</si>
  <si>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</si>
  <si>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</si>
  <si>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</si>
  <si>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</si>
  <si>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</si>
  <si>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</si>
  <si>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</si>
  <si>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</si>
  <si>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</si>
  <si>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</si>
  <si>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</si>
  <si>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</si>
  <si>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</si>
  <si>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</si>
  <si>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</si>
  <si>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</si>
  <si>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</si>
  <si>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</si>
  <si>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</si>
  <si>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</si>
  <si>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</si>
  <si>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</si>
  <si>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</si>
  <si>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</si>
  <si>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</si>
  <si>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</si>
  <si>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</si>
  <si>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</si>
  <si>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</si>
  <si>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</si>
  <si>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</si>
  <si>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</si>
  <si>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</si>
  <si>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</si>
  <si>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</si>
  <si>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</si>
  <si>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</si>
  <si>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</si>
  <si>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</si>
  <si>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</si>
  <si>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</si>
  <si>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</si>
  <si>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</si>
  <si>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</si>
  <si>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</si>
  <si>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</si>
  <si>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</si>
  <si>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</si>
  <si>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</si>
  <si>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</si>
  <si>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</si>
  <si>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</si>
  <si>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</si>
  <si>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</si>
  <si>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</si>
  <si>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</si>
  <si>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</si>
  <si>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</si>
  <si>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</si>
  <si>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</si>
  <si>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</si>
  <si>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</si>
  <si>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</si>
  <si>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</si>
  <si>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</si>
  <si>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</si>
  <si>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</si>
  <si>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</si>
  <si>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</si>
  <si>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</si>
  <si>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</si>
  <si>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</si>
  <si>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</si>
  <si>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</si>
  <si>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</si>
  <si>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</si>
  <si>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</si>
  <si>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</si>
  <si>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</si>
  <si>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</si>
  <si>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</si>
  <si>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</si>
  <si>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</si>
  <si>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</si>
  <si>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</si>
  <si>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</si>
  <si>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</si>
  <si>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</si>
  <si>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</si>
  <si>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</si>
  <si>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</si>
  <si>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</si>
  <si>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</si>
  <si>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</si>
  <si>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</si>
  <si>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</si>
  <si>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</si>
  <si>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</si>
  <si>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</si>
  <si>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</si>
  <si>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</si>
  <si>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</si>
  <si>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</si>
  <si>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</si>
  <si>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</si>
  <si>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</si>
  <si>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</si>
  <si>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</si>
  <si>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</si>
  <si>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</si>
  <si>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</si>
  <si>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</si>
  <si>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</si>
  <si>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</si>
  <si>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</si>
  <si>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</si>
  <si>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</si>
  <si>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</si>
  <si>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</si>
  <si>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</si>
  <si>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</si>
  <si>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</si>
  <si>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</si>
  <si>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</si>
  <si>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</si>
  <si>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</si>
  <si>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</si>
  <si>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</si>
  <si>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</si>
  <si>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</si>
  <si>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</si>
  <si>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</si>
  <si>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</si>
  <si>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</si>
  <si>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</si>
  <si>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</si>
  <si>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</si>
  <si>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</si>
  <si>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</si>
  <si>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</si>
  <si>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</si>
  <si>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</si>
  <si>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</si>
  <si>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</si>
  <si>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</si>
  <si>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</si>
  <si>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</si>
  <si>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</si>
  <si>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</si>
  <si>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</si>
  <si>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</si>
  <si>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</si>
  <si>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</si>
  <si>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</si>
  <si>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</si>
  <si>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</si>
  <si>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</si>
  <si>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</si>
  <si>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</si>
  <si>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</si>
  <si>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</si>
  <si>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</si>
  <si>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</si>
  <si>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</si>
  <si>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</si>
  <si>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</si>
  <si>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</si>
  <si>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</si>
  <si>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</si>
  <si>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</si>
  <si>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</si>
  <si>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</si>
  <si>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</si>
  <si>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</si>
  <si>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</si>
  <si>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</si>
  <si>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</si>
  <si>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</si>
  <si>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</si>
  <si>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</si>
  <si>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</si>
  <si>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</si>
  <si>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</si>
  <si>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</si>
  <si>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</si>
  <si>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</si>
  <si>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</si>
  <si>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</si>
  <si>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</si>
  <si>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</si>
  <si>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</si>
  <si>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</si>
  <si>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</si>
  <si>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</si>
  <si>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</si>
  <si>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</si>
  <si>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</si>
  <si>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</si>
  <si>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</si>
  <si>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</si>
  <si>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</si>
  <si>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</si>
  <si>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</si>
  <si>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</si>
  <si>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</si>
  <si>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</si>
  <si>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</si>
  <si>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</si>
  <si>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</si>
  <si>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</si>
  <si>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</si>
  <si>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</si>
  <si>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</si>
  <si>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</si>
  <si>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</si>
  <si>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</si>
  <si>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</si>
  <si>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</si>
  <si>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</si>
  <si>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</si>
  <si>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</si>
  <si>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</si>
  <si>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</si>
  <si>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</si>
  <si>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</si>
  <si>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</si>
  <si>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</si>
  <si>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</si>
  <si>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</si>
  <si>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</si>
  <si>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</si>
  <si>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</si>
  <si>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</si>
  <si>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</si>
  <si>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</si>
  <si>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</si>
  <si>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</si>
  <si>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</si>
  <si>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</si>
  <si>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</si>
  <si>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</si>
  <si>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</si>
  <si>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</si>
  <si>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</si>
  <si>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</si>
  <si>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</si>
  <si>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</si>
  <si>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</si>
  <si>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</si>
  <si>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</si>
  <si>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</si>
  <si>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</si>
  <si>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</si>
  <si>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</si>
  <si>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</si>
  <si>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</si>
  <si>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</si>
  <si>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</si>
  <si>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</si>
  <si>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</si>
  <si>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</si>
  <si>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</si>
  <si>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</si>
  <si>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</si>
  <si>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</si>
  <si>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</si>
  <si>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</si>
  <si>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</si>
  <si>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</si>
  <si>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</si>
  <si>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</si>
  <si>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</si>
  <si>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</si>
  <si>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</si>
  <si>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</si>
  <si>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</si>
  <si>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</si>
  <si>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</si>
  <si>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</si>
  <si>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</si>
  <si>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</si>
  <si>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</si>
  <si>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</si>
  <si>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</si>
  <si>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</si>
  <si>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</si>
  <si>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</si>
  <si>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</si>
  <si>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</si>
  <si>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</si>
  <si>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</si>
  <si>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</si>
  <si>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</si>
  <si>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</si>
  <si>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</si>
  <si>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</si>
  <si>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</si>
  <si>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</si>
  <si>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</si>
  <si>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</si>
  <si>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</si>
  <si>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</si>
  <si>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</si>
  <si>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</si>
  <si>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</si>
  <si>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</si>
  <si>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</si>
  <si>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</si>
  <si>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</si>
  <si>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</si>
  <si>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</si>
  <si>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</si>
  <si>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</si>
  <si>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</si>
  <si>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</si>
  <si>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</si>
  <si>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</si>
  <si>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</si>
  <si>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</si>
  <si>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</si>
  <si>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</si>
  <si>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</si>
  <si>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</si>
  <si>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</si>
  <si>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</si>
  <si>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</si>
  <si>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</si>
  <si>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</si>
  <si>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</si>
  <si>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</si>
  <si>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</si>
  <si>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</si>
  <si>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</si>
  <si>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</si>
  <si>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</si>
  <si>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</si>
  <si>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</si>
  <si>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</si>
  <si>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</si>
  <si>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</si>
  <si>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</si>
  <si>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</si>
  <si>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</si>
  <si>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</si>
  <si>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</si>
  <si>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</si>
  <si>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</si>
  <si>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</si>
  <si>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</si>
  <si>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</si>
  <si>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</si>
  <si>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</si>
  <si>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</si>
  <si>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</si>
  <si>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</si>
  <si>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</si>
  <si>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</si>
  <si>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</si>
  <si>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</si>
  <si>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</si>
  <si>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</si>
  <si>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</si>
  <si>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</si>
  <si>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</si>
  <si>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</si>
  <si>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</si>
  <si>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</si>
  <si>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</si>
  <si>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</si>
  <si>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</si>
  <si>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</si>
  <si>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</si>
  <si>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</si>
  <si>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</si>
  <si>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</si>
  <si>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</si>
  <si>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</si>
  <si>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</si>
  <si>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</si>
  <si>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</si>
  <si>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</si>
  <si>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</si>
  <si>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</si>
  <si>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</si>
  <si>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</si>
  <si>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</si>
  <si>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</si>
  <si>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</si>
  <si>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</si>
  <si>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</si>
  <si>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</si>
  <si>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</si>
  <si>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</si>
  <si>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</si>
  <si>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</si>
  <si>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</si>
  <si>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</si>
  <si>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</si>
  <si>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</si>
  <si>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</si>
  <si>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</si>
  <si>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</si>
  <si>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</si>
  <si>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</si>
  <si>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</si>
  <si>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</si>
  <si>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</si>
  <si>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</si>
  <si>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</si>
  <si>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</si>
  <si>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</si>
  <si>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</si>
  <si>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</si>
  <si>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</si>
  <si>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</si>
  <si>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</si>
  <si>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</si>
  <si>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</si>
  <si>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</si>
  <si>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</si>
  <si>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</si>
  <si>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</si>
  <si>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</si>
  <si>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</si>
  <si>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</si>
  <si>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</si>
  <si>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</si>
  <si>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</si>
  <si>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</si>
  <si>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</si>
  <si>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</si>
  <si>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</si>
  <si>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</si>
  <si>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</si>
  <si>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</si>
  <si>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</si>
  <si>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</si>
  <si>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</si>
  <si>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</si>
  <si>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</si>
  <si>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</si>
  <si>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</si>
  <si>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</si>
  <si>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</si>
  <si>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</si>
  <si>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</si>
  <si>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</si>
  <si>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</si>
  <si>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</si>
  <si>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</si>
  <si>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</si>
  <si>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</si>
  <si>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</si>
  <si>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</si>
  <si>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</si>
  <si>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</si>
  <si>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</si>
  <si>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</si>
  <si>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</si>
  <si>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</si>
  <si>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</si>
  <si>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</si>
  <si>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</si>
  <si>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</si>
  <si>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</si>
  <si>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</si>
  <si>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</si>
  <si>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</si>
  <si>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</si>
  <si>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</si>
  <si>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</si>
  <si>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</si>
  <si>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</si>
  <si>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</si>
  <si>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</si>
  <si>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</si>
  <si>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</si>
  <si>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</si>
  <si>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</si>
  <si>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</si>
  <si>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</si>
  <si>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</si>
  <si>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</si>
  <si>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</si>
  <si>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</si>
  <si>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</si>
  <si>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</si>
  <si>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</si>
  <si>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</si>
  <si>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</si>
  <si>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</si>
  <si>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</si>
  <si>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</si>
  <si>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</si>
  <si>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</si>
  <si>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</si>
  <si>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</si>
  <si>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</si>
  <si>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</si>
  <si>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</si>
  <si>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</si>
  <si>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</si>
  <si>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</si>
  <si>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</si>
  <si>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</si>
  <si>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</si>
  <si>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</si>
  <si>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</si>
  <si>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</si>
  <si>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</si>
  <si>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</si>
  <si>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</si>
  <si>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</si>
  <si>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</si>
  <si>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</si>
  <si>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</si>
  <si>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</si>
  <si>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</si>
  <si>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</si>
  <si>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</si>
  <si>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</si>
  <si>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</si>
  <si>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</si>
  <si>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</si>
  <si>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</si>
  <si>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</si>
  <si>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</si>
  <si>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</si>
  <si>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</si>
  <si>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</si>
  <si>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</si>
  <si>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</si>
  <si>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</si>
  <si>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</si>
  <si>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</si>
  <si>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</si>
  <si>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</si>
  <si>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</si>
  <si>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</si>
  <si>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</si>
  <si>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</si>
  <si>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</si>
  <si>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</si>
  <si>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</si>
  <si>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</si>
  <si>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</si>
  <si>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</si>
  <si>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</si>
  <si>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</si>
  <si>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</si>
  <si>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</si>
  <si>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</si>
  <si>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</si>
  <si>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</si>
  <si>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</si>
  <si>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</si>
  <si>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</si>
  <si>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</si>
  <si>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</si>
  <si>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</si>
  <si>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</si>
  <si>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</si>
  <si>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</si>
  <si>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</si>
  <si>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</si>
  <si>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</si>
  <si>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</si>
  <si>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</si>
  <si>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</si>
  <si>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</si>
  <si>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</si>
  <si>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</si>
  <si>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</si>
  <si>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</si>
  <si>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</si>
  <si>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</si>
  <si>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</si>
  <si>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</si>
  <si>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</si>
  <si>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</si>
  <si>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</si>
  <si>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</si>
  <si>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</si>
  <si>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</si>
  <si>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</si>
  <si>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</si>
  <si>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</si>
  <si>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</si>
  <si>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</si>
  <si>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</si>
  <si>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</si>
  <si>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</si>
  <si>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</si>
  <si>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</si>
  <si>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</si>
  <si>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</si>
  <si>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</si>
  <si>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</si>
  <si>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</si>
  <si>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</si>
  <si>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</si>
  <si>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</si>
  <si>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</si>
  <si>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</si>
  <si>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</si>
  <si>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</si>
  <si>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</si>
  <si>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</si>
  <si>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</si>
  <si>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</si>
  <si>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</si>
  <si>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</si>
  <si>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</si>
  <si>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</si>
  <si>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</si>
  <si>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</si>
  <si>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</si>
  <si>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</si>
  <si>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</si>
  <si>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</si>
  <si>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</si>
  <si>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</si>
  <si>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</si>
  <si>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</si>
  <si>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</si>
  <si>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</si>
  <si>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</si>
  <si>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</si>
  <si>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</si>
  <si>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</si>
  <si>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</si>
  <si>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</si>
  <si>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</si>
  <si>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</si>
  <si>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</si>
  <si>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</si>
  <si>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</si>
  <si>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</si>
  <si>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</si>
  <si>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</si>
  <si>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</si>
  <si>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</si>
  <si>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</si>
  <si>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</si>
  <si>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</si>
  <si>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</si>
  <si>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</si>
  <si>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</si>
  <si>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</si>
  <si>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</si>
  <si>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</si>
  <si>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</si>
  <si>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</si>
  <si>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</si>
  <si>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</si>
  <si>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</si>
  <si>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</si>
  <si>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</si>
  <si>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</si>
  <si>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</si>
  <si>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</si>
  <si>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</si>
  <si>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</si>
  <si>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</si>
  <si>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</si>
  <si>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</si>
  <si>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</si>
  <si>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</si>
  <si>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</si>
  <si>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</si>
  <si>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</si>
  <si>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</si>
  <si>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</si>
  <si>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</si>
  <si>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</si>
  <si>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</si>
  <si>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</si>
  <si>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</si>
  <si>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</si>
  <si>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</si>
  <si>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</si>
  <si>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</si>
  <si>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</si>
  <si>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</si>
  <si>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</si>
  <si>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</si>
  <si>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</si>
  <si>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</si>
  <si>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</si>
  <si>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</si>
  <si>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</si>
  <si>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</si>
  <si>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</si>
  <si>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</si>
  <si>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</si>
  <si>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</si>
  <si>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</si>
  <si>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</si>
  <si>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</si>
  <si>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</si>
  <si>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</si>
  <si>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</si>
  <si>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</si>
  <si>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</si>
  <si>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</si>
  <si>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</si>
  <si>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</si>
  <si>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</si>
  <si>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</si>
  <si>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</si>
  <si>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</si>
  <si>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</si>
  <si>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</si>
  <si>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</si>
  <si>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</si>
  <si>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</si>
  <si>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</si>
  <si>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</si>
  <si>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</si>
  <si>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</si>
  <si>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</si>
  <si>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</si>
  <si>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</si>
  <si>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</si>
  <si>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</si>
  <si>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</si>
  <si>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</si>
  <si>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</si>
  <si>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</si>
  <si>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</si>
  <si>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</si>
  <si>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</si>
  <si>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</si>
  <si>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</si>
  <si>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</si>
  <si>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</si>
  <si>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</si>
  <si>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</si>
  <si>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</si>
  <si>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</si>
  <si>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</si>
  <si>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</si>
  <si>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</si>
  <si>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</si>
  <si>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</si>
  <si>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</si>
  <si>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</si>
  <si>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</si>
  <si>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</si>
  <si>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</si>
  <si>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</si>
  <si>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</si>
  <si>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</si>
  <si>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</si>
  <si>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</si>
  <si>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</si>
  <si>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</si>
  <si>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</si>
  <si>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</si>
  <si>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</si>
  <si>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</si>
  <si>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</si>
  <si>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</si>
  <si>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</si>
  <si>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</si>
  <si>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</si>
  <si>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</si>
  <si>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</si>
  <si>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</si>
  <si>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</si>
  <si>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</si>
  <si>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</si>
  <si>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</si>
  <si>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</si>
  <si>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</si>
  <si>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</si>
  <si>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</si>
  <si>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</si>
  <si>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</si>
  <si>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</si>
  <si>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</si>
  <si>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</si>
  <si>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</si>
  <si>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</si>
  <si>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</si>
  <si>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</si>
  <si>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</si>
  <si>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</si>
  <si>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</si>
  <si>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</si>
  <si>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</si>
  <si>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</si>
  <si>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</si>
  <si>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</si>
  <si>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</si>
  <si>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</si>
  <si>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</si>
  <si>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</si>
  <si>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</si>
  <si>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</si>
  <si>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</si>
  <si>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</si>
  <si>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</si>
  <si>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</si>
  <si>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</si>
  <si>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</si>
  <si>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</si>
  <si>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</si>
  <si>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</si>
  <si>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</si>
  <si>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</si>
  <si>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</si>
  <si>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</si>
  <si>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</si>
  <si>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</si>
  <si>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</si>
  <si>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</si>
  <si>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</si>
  <si>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</si>
  <si>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</si>
  <si>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</si>
  <si>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</si>
  <si>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</si>
  <si>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</si>
  <si>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</si>
  <si>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</si>
  <si>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</si>
  <si>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</si>
  <si>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</si>
  <si>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</si>
  <si>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</si>
  <si>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</si>
  <si>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</si>
  <si>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</si>
  <si>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</si>
  <si>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</si>
  <si>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</si>
  <si>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</si>
  <si>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</si>
  <si>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</si>
  <si>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</si>
  <si>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</si>
  <si>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</si>
  <si>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</si>
  <si>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</si>
  <si>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</si>
  <si>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</si>
  <si>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</si>
  <si>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</si>
  <si>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</si>
  <si>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</si>
  <si>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</si>
  <si>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</si>
  <si>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</si>
  <si>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</si>
  <si>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</si>
  <si>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</si>
  <si>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</si>
  <si>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</si>
  <si>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</si>
  <si>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</si>
  <si>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</si>
  <si>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</si>
  <si>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</si>
  <si>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</si>
  <si>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</si>
  <si>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</si>
  <si>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</si>
  <si>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</si>
  <si>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</si>
  <si>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</si>
  <si>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</si>
  <si>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</si>
  <si>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</si>
  <si>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</si>
  <si>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</si>
  <si>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</si>
  <si>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</si>
  <si>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</si>
  <si>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</si>
  <si>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</si>
  <si>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</si>
  <si>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</si>
  <si>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</si>
  <si>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</si>
  <si>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</si>
  <si>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</si>
  <si>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</si>
  <si>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</si>
  <si>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</si>
  <si>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</si>
  <si>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</si>
  <si>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</si>
  <si>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</si>
  <si>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</si>
  <si>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</si>
  <si>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</si>
  <si>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</si>
  <si>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</si>
  <si>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</si>
  <si>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</si>
  <si>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</si>
  <si>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</si>
  <si>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</si>
  <si>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</si>
  <si>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</si>
  <si>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</si>
  <si>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</si>
  <si>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</si>
  <si>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</si>
  <si>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</si>
  <si>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</si>
  <si>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</si>
  <si>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</si>
  <si>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</si>
  <si>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</si>
  <si>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</si>
  <si>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</si>
  <si>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</si>
  <si>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</si>
  <si>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</si>
  <si>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</si>
  <si>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</si>
  <si>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</si>
  <si>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</si>
  <si>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</si>
  <si>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</si>
  <si>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</si>
  <si>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</si>
  <si>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</si>
  <si>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</si>
  <si>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</si>
  <si>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</si>
  <si>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</si>
  <si>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</si>
  <si>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</si>
  <si>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</si>
  <si>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</si>
  <si>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</si>
  <si>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</si>
  <si>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</si>
  <si>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</si>
  <si>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</si>
  <si>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</si>
  <si>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</si>
  <si>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</si>
  <si>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</si>
  <si>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</si>
  <si>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</si>
  <si>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</si>
  <si>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</si>
  <si>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</si>
  <si>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</si>
  <si>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</si>
  <si>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</si>
  <si>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</si>
  <si>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</si>
  <si>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</si>
  <si>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</si>
  <si>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</si>
  <si>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</si>
  <si>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</si>
  <si>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</si>
  <si>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</si>
  <si>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</si>
  <si>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</si>
  <si>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</si>
  <si>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</si>
  <si>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</si>
  <si>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</si>
  <si>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</si>
  <si>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</si>
  <si>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</si>
  <si>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</si>
  <si>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</si>
  <si>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</si>
  <si>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</si>
  <si>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</si>
  <si>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</si>
  <si>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</si>
  <si>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</si>
  <si>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</si>
  <si>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</si>
  <si>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</si>
  <si>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</si>
  <si>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</si>
  <si>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</si>
  <si>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</si>
  <si>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</si>
  <si>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</si>
  <si>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</si>
  <si>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</si>
  <si>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</si>
  <si>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</si>
  <si>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</si>
  <si>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</si>
  <si>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</si>
  <si>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</si>
  <si>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</si>
  <si>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</si>
  <si>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</si>
  <si>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</si>
  <si>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</si>
  <si>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</si>
  <si>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</si>
  <si>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</si>
  <si>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</si>
  <si>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</si>
  <si>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</si>
  <si>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</si>
  <si>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</si>
  <si>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</si>
  <si>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</si>
  <si>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</si>
  <si>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</si>
  <si>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</si>
  <si>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</si>
  <si>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</si>
  <si>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</si>
  <si>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</si>
  <si>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</si>
  <si>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</si>
  <si>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</si>
  <si>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</si>
  <si>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</si>
  <si>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</si>
  <si>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</si>
  <si>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</si>
  <si>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</si>
  <si>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</si>
  <si>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</si>
  <si>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</si>
  <si>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</si>
  <si>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</si>
  <si>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</si>
  <si>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</si>
  <si>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</si>
  <si>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</si>
  <si>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</si>
  <si>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</si>
  <si>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</si>
  <si>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</si>
  <si>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</si>
  <si>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</si>
  <si>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</si>
  <si>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</si>
  <si>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</si>
  <si>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</si>
  <si>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</si>
  <si>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</si>
  <si>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</si>
  <si>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</si>
  <si>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</si>
  <si>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</si>
  <si>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</si>
  <si>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</si>
  <si>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</si>
  <si>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</si>
  <si>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</si>
  <si>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</si>
  <si>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</si>
  <si>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</si>
  <si>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</si>
  <si>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</si>
  <si>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</si>
  <si>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</si>
  <si>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</si>
  <si>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</si>
  <si>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</si>
  <si>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</si>
  <si>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</si>
  <si>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</si>
  <si>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</si>
  <si>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</si>
  <si>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</si>
  <si>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</si>
  <si>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</si>
  <si>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</si>
  <si>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</si>
  <si>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</si>
  <si>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</si>
  <si>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</si>
  <si>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</si>
  <si>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</si>
  <si>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</si>
  <si>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</si>
  <si>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</si>
  <si>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</si>
  <si>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</si>
  <si>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</si>
  <si>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</si>
  <si>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</si>
  <si>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</si>
  <si>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</si>
  <si>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</si>
  <si>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</si>
  <si>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</si>
  <si>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</si>
  <si>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</si>
  <si>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</si>
  <si>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</si>
  <si>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</si>
  <si>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</si>
  <si>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</si>
  <si>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</si>
  <si>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</si>
  <si>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</si>
  <si>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</si>
  <si>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</si>
  <si>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</si>
  <si>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</si>
  <si>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</si>
  <si>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</si>
  <si>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</si>
  <si>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</si>
  <si>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</si>
  <si>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</si>
  <si>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</si>
  <si>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</si>
  <si>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</si>
  <si>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</si>
  <si>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</si>
  <si>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</si>
  <si>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</si>
  <si>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</si>
  <si>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</si>
  <si>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</si>
  <si>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</si>
  <si>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</si>
  <si>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</si>
  <si>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</si>
  <si>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</si>
  <si>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</si>
  <si>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</si>
  <si>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</si>
  <si>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</si>
  <si>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</si>
  <si>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</si>
  <si>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</si>
  <si>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</si>
  <si>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</si>
  <si>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</si>
  <si>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</si>
  <si>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</si>
  <si>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</si>
  <si>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</si>
  <si>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</si>
  <si>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</si>
  <si>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</si>
  <si>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</si>
  <si>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</si>
  <si>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</si>
  <si>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</si>
  <si>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</si>
  <si>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</si>
  <si>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</si>
  <si>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</si>
  <si>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</si>
  <si>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</si>
  <si>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</si>
  <si>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</si>
  <si>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</si>
  <si>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</si>
  <si>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</si>
  <si>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</si>
  <si>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</si>
  <si>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</si>
  <si>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</si>
  <si>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</si>
  <si>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</si>
  <si>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</si>
  <si>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</si>
  <si>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</si>
  <si>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</si>
  <si>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</si>
  <si>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</si>
  <si>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</si>
  <si>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</si>
  <si>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</si>
  <si>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</si>
  <si>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</si>
  <si>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</si>
  <si>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</si>
  <si>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</si>
  <si>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</si>
  <si>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</si>
  <si>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</si>
  <si>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</si>
  <si>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</si>
  <si>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</si>
  <si>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</si>
  <si>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</si>
  <si>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</si>
  <si>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</si>
  <si>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</si>
  <si>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</si>
  <si>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</si>
  <si>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</si>
  <si>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</si>
  <si>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</si>
  <si>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</si>
  <si>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</si>
  <si>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</si>
  <si>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</si>
  <si>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</si>
  <si>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</si>
  <si>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</si>
  <si>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</si>
  <si>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</si>
  <si>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</si>
  <si>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</si>
  <si>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</si>
  <si>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</si>
  <si>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</si>
  <si>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</si>
  <si>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</si>
  <si>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</si>
  <si>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</si>
  <si>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</si>
  <si>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</si>
  <si>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</si>
  <si>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</si>
  <si>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</si>
  <si>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</si>
  <si>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</si>
  <si>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</si>
  <si>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</si>
  <si>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</si>
  <si>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</si>
  <si>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</si>
  <si>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</si>
  <si>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</si>
  <si>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</si>
  <si>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</si>
  <si>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</si>
  <si>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</si>
  <si>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</si>
  <si>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</si>
  <si>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</si>
  <si>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</si>
  <si>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</si>
  <si>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</si>
  <si>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</si>
  <si>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</si>
  <si>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</si>
  <si>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</si>
  <si>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</si>
  <si>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</si>
  <si>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</si>
  <si>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</si>
  <si>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</si>
  <si>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</si>
  <si>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</si>
  <si>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</si>
  <si>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</si>
  <si>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</si>
  <si>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</si>
  <si>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</si>
  <si>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</si>
  <si>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</si>
  <si>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</si>
  <si>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</si>
  <si>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</si>
  <si>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</si>
  <si>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</si>
  <si>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</si>
  <si>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</si>
  <si>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</si>
  <si>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</si>
  <si>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</si>
  <si>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</si>
  <si>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</si>
  <si>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</si>
  <si>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</si>
  <si>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</si>
  <si>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</si>
  <si>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</si>
  <si>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</si>
  <si>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</si>
  <si>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</si>
  <si>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</si>
  <si>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</si>
  <si>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</si>
  <si>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</si>
  <si>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</si>
  <si>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</si>
  <si>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</si>
  <si>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</si>
  <si>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</si>
  <si>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</si>
  <si>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</si>
  <si>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</si>
  <si>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</si>
  <si>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</si>
  <si>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</si>
  <si>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</si>
  <si>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</si>
  <si>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</si>
  <si>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</si>
  <si>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</si>
  <si>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</si>
  <si>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</si>
  <si>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</si>
  <si>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</si>
  <si>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</si>
  <si>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</si>
  <si>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</si>
  <si>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</si>
  <si>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</si>
  <si>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</si>
  <si>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</si>
  <si>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</si>
  <si>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</si>
  <si>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</si>
  <si>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</si>
  <si>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</si>
  <si>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</si>
  <si>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</si>
  <si>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</si>
  <si>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</si>
  <si>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</si>
  <si>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</si>
  <si>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</si>
  <si>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</si>
  <si>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</si>
  <si>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</si>
  <si>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</si>
  <si>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</si>
  <si>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</si>
  <si>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</si>
  <si>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</si>
  <si>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</si>
  <si>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</si>
  <si>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</si>
  <si>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</si>
  <si>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</si>
  <si>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</si>
  <si>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</si>
  <si>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</si>
  <si>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</si>
  <si>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</si>
  <si>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</si>
  <si>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</si>
  <si>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</si>
  <si>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</si>
  <si>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</si>
  <si>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</si>
  <si>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</si>
  <si>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</si>
  <si>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</si>
  <si>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</si>
  <si>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</si>
  <si>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</si>
  <si>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</si>
  <si>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</si>
  <si>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</si>
  <si>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</si>
  <si>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</si>
  <si>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</si>
  <si>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</si>
  <si>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</si>
  <si>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</si>
  <si>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</si>
  <si>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</si>
  <si>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</si>
  <si>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</si>
  <si>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</si>
  <si>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</si>
  <si>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</si>
  <si>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</si>
  <si>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</si>
  <si>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</si>
  <si>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</si>
  <si>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</si>
  <si>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</si>
  <si>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</si>
  <si>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</si>
  <si>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</si>
  <si>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</si>
  <si>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</si>
  <si>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</si>
  <si>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</si>
  <si>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</si>
  <si>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</si>
  <si>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</si>
  <si>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</si>
  <si>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</si>
  <si>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</si>
  <si>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</si>
  <si>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</si>
  <si>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</si>
  <si>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</si>
  <si>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</si>
  <si>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</si>
  <si>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</si>
  <si>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</si>
  <si>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</si>
  <si>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</si>
  <si>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</si>
  <si>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</si>
  <si>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</si>
  <si>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</si>
  <si>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</si>
  <si>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</si>
  <si>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</si>
  <si>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</si>
  <si>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</si>
  <si>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</si>
  <si>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</si>
  <si>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</si>
  <si>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</si>
  <si>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</si>
  <si>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</si>
  <si>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</si>
  <si>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</si>
  <si>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</si>
  <si>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</si>
  <si>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</si>
  <si>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</si>
  <si>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</si>
  <si>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</si>
  <si>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</si>
  <si>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</si>
  <si>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</si>
  <si>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</si>
  <si>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</si>
  <si>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</si>
  <si>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</si>
  <si>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</si>
  <si>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</si>
  <si>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</si>
  <si>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</si>
  <si>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</si>
  <si>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</si>
  <si>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</si>
  <si>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</si>
  <si>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</si>
  <si>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</si>
  <si>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</si>
  <si>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</si>
  <si>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</si>
  <si>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</si>
  <si>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</si>
  <si>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</si>
  <si>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</si>
  <si>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</si>
  <si>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</si>
  <si>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</si>
  <si>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</si>
  <si>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</si>
  <si>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</si>
  <si>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</si>
  <si>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</si>
  <si>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</si>
  <si>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</si>
  <si>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</si>
  <si>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</si>
  <si>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</si>
  <si>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</si>
  <si>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</si>
  <si>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</si>
  <si>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</si>
  <si>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</si>
  <si>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</si>
  <si>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</si>
  <si>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</si>
  <si>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</si>
  <si>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</si>
  <si>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</si>
  <si>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</si>
  <si>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</si>
  <si>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</si>
  <si>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</si>
  <si>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</si>
  <si>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</si>
  <si>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</si>
  <si>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</si>
  <si>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</si>
  <si>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</si>
  <si>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</si>
  <si>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</si>
  <si>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</si>
  <si>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</si>
  <si>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</si>
  <si>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</si>
  <si>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</si>
  <si>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</si>
  <si>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</si>
  <si>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</si>
  <si>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</si>
  <si>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</si>
  <si>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</si>
  <si>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</si>
  <si>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</si>
  <si>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</si>
  <si>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</si>
  <si>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</si>
  <si>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</si>
  <si>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</si>
  <si>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</si>
  <si>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</si>
  <si>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</si>
  <si>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</si>
  <si>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</si>
  <si>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</si>
  <si>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</si>
  <si>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</si>
  <si>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</si>
  <si>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</si>
  <si>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</si>
  <si>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</si>
  <si>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</si>
  <si>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</si>
  <si>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</si>
  <si>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</si>
  <si>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</si>
  <si>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</si>
  <si>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</si>
  <si>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</si>
  <si>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</si>
  <si>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</si>
  <si>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</si>
  <si>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</si>
  <si>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</si>
  <si>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</si>
  <si>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</si>
  <si>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</si>
  <si>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</si>
  <si>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</si>
  <si>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</si>
  <si>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</si>
  <si>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</si>
  <si>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</si>
  <si>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</si>
  <si>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</si>
  <si>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</si>
  <si>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</si>
  <si>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</si>
  <si>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</si>
  <si>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</si>
  <si>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</si>
  <si>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</si>
  <si>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</si>
  <si>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</si>
  <si>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</si>
  <si>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</si>
  <si>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</si>
  <si>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</si>
  <si>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</si>
  <si>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</si>
  <si>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</si>
  <si>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</si>
  <si>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</si>
  <si>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</si>
  <si>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</si>
  <si>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</si>
  <si>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</si>
  <si>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</si>
  <si>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</si>
  <si>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</si>
  <si>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</si>
  <si>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</si>
  <si>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</si>
  <si>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</si>
  <si>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</si>
  <si>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</si>
  <si>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</si>
  <si>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</si>
  <si>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</si>
  <si>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</si>
  <si>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</si>
  <si>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</si>
  <si>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</si>
  <si>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</si>
  <si>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</si>
  <si>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</si>
  <si>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</si>
  <si>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</si>
  <si>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</si>
  <si>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</si>
  <si>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</si>
  <si>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</si>
  <si>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</si>
  <si>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</si>
  <si>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</si>
  <si>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</si>
  <si>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</si>
  <si>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</si>
  <si>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</si>
  <si>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</si>
  <si>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</si>
  <si>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</si>
  <si>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</si>
  <si>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</si>
  <si>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</si>
  <si>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</si>
  <si>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</si>
  <si>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</si>
  <si>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</si>
  <si>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</si>
  <si>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</si>
  <si>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</si>
  <si>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</si>
  <si>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</si>
  <si>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</si>
  <si>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</si>
  <si>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</si>
  <si>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</si>
  <si>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</si>
  <si>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</si>
  <si>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</si>
  <si>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</si>
  <si>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</si>
  <si>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</si>
  <si>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</si>
  <si>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</si>
  <si>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</si>
  <si>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</si>
  <si>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</si>
  <si>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</si>
  <si>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</si>
  <si>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</si>
  <si>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</si>
  <si>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</si>
  <si>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</si>
  <si>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</si>
  <si>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</si>
  <si>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</si>
  <si>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</si>
  <si>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</si>
  <si>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</si>
  <si>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</si>
  <si>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</si>
  <si>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</si>
  <si>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</si>
  <si>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</si>
  <si>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</si>
  <si>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</si>
  <si>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</si>
  <si>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</si>
  <si>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</si>
  <si>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</si>
  <si>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</si>
  <si>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</si>
  <si>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</si>
  <si>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</si>
  <si>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</si>
  <si>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</si>
  <si>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</si>
  <si>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</si>
  <si>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</si>
  <si>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</si>
  <si>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</si>
  <si>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</si>
  <si>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</si>
  <si>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</si>
  <si>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</si>
  <si>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</si>
  <si>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</si>
  <si>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</si>
  <si>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</si>
  <si>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</si>
  <si>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</si>
  <si>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</si>
  <si>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</si>
  <si>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</si>
  <si>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</si>
  <si>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</si>
  <si>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</si>
  <si>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</si>
  <si>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</si>
  <si>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</si>
  <si>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</si>
  <si>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</si>
  <si>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</si>
  <si>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</si>
  <si>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</si>
  <si>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</si>
  <si>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</si>
  <si>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</si>
  <si>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</si>
  <si>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</si>
  <si>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</si>
  <si>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</si>
  <si>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</si>
  <si>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</si>
  <si>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</si>
  <si>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</si>
  <si>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</si>
  <si>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</si>
  <si>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</si>
  <si>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</si>
  <si>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</si>
  <si>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</si>
  <si>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</si>
  <si>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</si>
  <si>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</si>
  <si>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</si>
  <si>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</si>
  <si>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</si>
  <si>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</si>
  <si>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</si>
  <si>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</si>
  <si>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</si>
  <si>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</si>
  <si>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</si>
  <si>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</si>
  <si>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</si>
  <si>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</si>
  <si>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</si>
  <si>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</si>
  <si>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</si>
  <si>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</si>
  <si>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</si>
  <si>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</si>
  <si>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</si>
  <si>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</si>
  <si>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</si>
  <si>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</si>
  <si>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</si>
  <si>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</si>
  <si>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</si>
  <si>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</si>
  <si>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</si>
  <si>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</si>
  <si>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</si>
  <si>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</si>
  <si>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</si>
  <si>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</si>
  <si>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</si>
  <si>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</si>
  <si>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</si>
  <si>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</si>
  <si>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</si>
  <si>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</si>
  <si>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</si>
  <si>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</si>
  <si>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</si>
  <si>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</si>
  <si>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</si>
  <si>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</si>
  <si>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</si>
  <si>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</si>
  <si>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</si>
  <si>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</si>
  <si>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</si>
  <si>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</si>
  <si>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</si>
  <si>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</si>
  <si>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</si>
  <si>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</si>
  <si>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</si>
  <si>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</si>
  <si>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</si>
  <si>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</si>
  <si>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</si>
  <si>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</si>
  <si>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</si>
  <si>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</si>
  <si>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</si>
  <si>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</si>
  <si>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</si>
  <si>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</si>
  <si>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</si>
  <si>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</si>
  <si>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</si>
  <si>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</si>
  <si>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</si>
  <si>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</si>
  <si>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</si>
  <si>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</si>
  <si>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</si>
  <si>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</si>
  <si>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</si>
  <si>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</si>
  <si>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</si>
  <si>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</si>
  <si>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</si>
  <si>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</si>
  <si>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</si>
  <si>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</si>
  <si>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</si>
  <si>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</si>
  <si>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</si>
  <si>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</si>
  <si>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</si>
  <si>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</si>
  <si>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</si>
  <si>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</si>
  <si>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</si>
  <si>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</si>
  <si>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</si>
  <si>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</si>
  <si>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</si>
  <si>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</si>
  <si>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</si>
  <si>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</si>
  <si>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</si>
  <si>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</si>
  <si>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</si>
  <si>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</si>
  <si>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</si>
  <si>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</si>
  <si>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</si>
  <si>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</si>
  <si>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</si>
  <si>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</si>
  <si>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</si>
  <si>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</si>
  <si>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</si>
  <si>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</si>
  <si>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</si>
  <si>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</si>
  <si>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</si>
  <si>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</si>
  <si>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</si>
  <si>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</si>
  <si>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</si>
  <si>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</si>
  <si>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</si>
  <si>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</si>
  <si>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</si>
  <si>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</si>
  <si>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</si>
  <si>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</si>
  <si>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</si>
  <si>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</si>
  <si>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</si>
  <si>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</si>
  <si>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</si>
  <si>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</si>
  <si>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</si>
  <si>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</si>
  <si>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</si>
  <si>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</si>
  <si>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</si>
  <si>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</si>
  <si>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</si>
  <si>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</si>
  <si>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</si>
  <si>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</si>
  <si>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</si>
  <si>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</si>
  <si>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</si>
  <si>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</si>
  <si>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</si>
  <si>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</si>
  <si>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</si>
  <si>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</si>
  <si>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</si>
  <si>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</si>
  <si>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</si>
  <si>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</si>
  <si>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</si>
  <si>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</si>
  <si>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</si>
  <si>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</si>
  <si>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</si>
  <si>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</si>
  <si>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</si>
  <si>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</si>
  <si>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</si>
  <si>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</si>
  <si>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</si>
  <si>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</si>
  <si>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</si>
  <si>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</si>
  <si>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</si>
  <si>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</si>
  <si>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</si>
  <si>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</si>
  <si>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</si>
  <si>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</si>
  <si>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</si>
  <si>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</si>
  <si>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</si>
  <si>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</si>
  <si>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</si>
  <si>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</si>
  <si>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</si>
  <si>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</si>
  <si>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</si>
  <si>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</si>
  <si>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</si>
  <si>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</si>
  <si>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</si>
  <si>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</si>
  <si>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</si>
  <si>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</si>
  <si>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</si>
  <si>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</si>
  <si>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</si>
  <si>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</si>
  <si>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</si>
  <si>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</si>
  <si>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</si>
  <si>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</si>
  <si>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</si>
  <si>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</si>
  <si>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</si>
  <si>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</si>
  <si>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</si>
  <si>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</si>
  <si>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</si>
  <si>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</si>
  <si>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</si>
  <si>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</si>
  <si>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</si>
  <si>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</si>
  <si>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</si>
  <si>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</si>
  <si>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</si>
  <si>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</si>
  <si>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</si>
  <si>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</si>
  <si>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</si>
  <si>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</si>
  <si>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</si>
  <si>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</si>
  <si>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</si>
  <si>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</si>
  <si>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</si>
  <si>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</si>
  <si>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</si>
  <si>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</si>
  <si>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</si>
  <si>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</si>
  <si>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</si>
  <si>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</si>
  <si>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</si>
  <si>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</si>
  <si>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</si>
  <si>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</si>
  <si>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</si>
  <si>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</si>
  <si>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</si>
  <si>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</si>
  <si>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</si>
  <si>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</si>
  <si>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</si>
  <si>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</si>
  <si>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</si>
  <si>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</si>
  <si>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</si>
  <si>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</si>
  <si>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</si>
  <si>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</si>
  <si>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</si>
  <si>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</si>
  <si>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</si>
  <si>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</si>
  <si>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</si>
  <si>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</si>
  <si>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</si>
  <si>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</si>
  <si>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</si>
  <si>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</si>
  <si>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</si>
  <si>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</si>
  <si>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</si>
  <si>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</si>
  <si>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</si>
  <si>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</si>
  <si>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</si>
  <si>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</si>
  <si>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</si>
  <si>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</si>
  <si>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</si>
  <si>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</si>
  <si>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</si>
  <si>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</si>
  <si>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</si>
  <si>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</si>
  <si>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</si>
  <si>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</si>
  <si>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</si>
  <si>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</si>
  <si>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</si>
  <si>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</si>
  <si>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</si>
  <si>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</si>
  <si>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</si>
  <si>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</si>
  <si>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</si>
  <si>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</si>
  <si>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</si>
  <si>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</si>
  <si>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</si>
  <si>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</si>
  <si>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</si>
  <si>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</si>
  <si>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</si>
  <si>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</si>
  <si>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</si>
  <si>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</si>
  <si>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</si>
  <si>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</si>
  <si>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</si>
  <si>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</si>
  <si>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</si>
  <si>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</si>
  <si>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</si>
  <si>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</si>
  <si>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</si>
  <si>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</si>
  <si>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</si>
  <si>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</si>
  <si>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</si>
  <si>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</si>
  <si>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</si>
  <si>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</si>
  <si>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</si>
  <si>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</si>
  <si>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</si>
  <si>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</si>
  <si>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</si>
  <si>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</si>
  <si>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</si>
  <si>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</si>
  <si>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</si>
  <si>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</si>
  <si>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</si>
  <si>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</si>
  <si>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</si>
  <si>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</si>
  <si>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</si>
  <si>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</si>
  <si>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</si>
  <si>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</si>
  <si>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</si>
  <si>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</si>
  <si>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</si>
  <si>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</si>
  <si>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</si>
  <si>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</si>
  <si>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</si>
  <si>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</si>
  <si>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</si>
  <si>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</si>
  <si>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</si>
  <si>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</si>
  <si>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</si>
  <si>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</si>
  <si>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</si>
  <si>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</si>
  <si>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</si>
  <si>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</si>
  <si>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</si>
  <si>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</si>
  <si>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</si>
  <si>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</si>
  <si>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</si>
  <si>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</si>
  <si>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</si>
  <si>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</si>
  <si>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</si>
  <si>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</si>
  <si>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</si>
  <si>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</si>
  <si>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</si>
  <si>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</si>
  <si>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</si>
  <si>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</si>
  <si>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</si>
  <si>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</si>
  <si>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</si>
  <si>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</si>
  <si>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</si>
  <si>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</si>
  <si>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</si>
  <si>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</si>
  <si>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</si>
  <si>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</si>
  <si>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</si>
  <si>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</si>
  <si>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</si>
  <si>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</si>
  <si>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</si>
  <si>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</si>
  <si>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</si>
  <si>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</si>
  <si>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</si>
  <si>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</si>
  <si>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</si>
  <si>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</si>
  <si>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</si>
  <si>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</si>
  <si>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</si>
  <si>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</si>
  <si>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</si>
  <si>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</si>
  <si>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</si>
  <si>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</si>
  <si>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</si>
  <si>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</si>
  <si>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</si>
  <si>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</si>
  <si>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</si>
  <si>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</si>
  <si>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</si>
  <si>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</si>
  <si>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</si>
  <si>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</si>
  <si>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</si>
  <si>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</si>
  <si>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</si>
  <si>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</si>
  <si>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</si>
  <si>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</si>
  <si>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</si>
  <si>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</si>
  <si>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</si>
  <si>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</si>
  <si>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</si>
  <si>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</si>
  <si>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</si>
  <si>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</si>
  <si>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</si>
  <si>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</si>
  <si>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</si>
  <si>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</si>
  <si>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</si>
  <si>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</si>
  <si>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</si>
  <si>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</si>
  <si>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</si>
  <si>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</si>
  <si>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</si>
  <si>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</si>
  <si>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</si>
  <si>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</si>
  <si>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</si>
  <si>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</si>
  <si>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</si>
  <si>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</si>
  <si>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</si>
  <si>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</si>
  <si>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</si>
  <si>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</si>
  <si>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</si>
  <si>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</si>
  <si>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</si>
  <si>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</si>
  <si>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</si>
  <si>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</si>
  <si>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</si>
  <si>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</si>
  <si>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</si>
  <si>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</si>
  <si>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</si>
  <si>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</si>
  <si>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</si>
  <si>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</si>
  <si>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</si>
  <si>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</si>
  <si>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</si>
  <si>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</si>
  <si>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</si>
  <si>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</si>
  <si>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</si>
  <si>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</si>
  <si>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</si>
  <si>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</si>
  <si>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</si>
  <si>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</si>
  <si>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</si>
  <si>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</si>
  <si>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</si>
  <si>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</si>
  <si>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</si>
  <si>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</si>
  <si>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</si>
  <si>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</si>
  <si>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</si>
  <si>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</si>
  <si>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</si>
  <si>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</si>
  <si>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</si>
  <si>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</si>
  <si>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</si>
  <si>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</si>
  <si>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</si>
  <si>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</si>
  <si>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</si>
  <si>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</si>
  <si>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</si>
  <si>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</si>
  <si>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</si>
  <si>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</si>
  <si>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</si>
  <si>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</si>
  <si>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</si>
  <si>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</si>
  <si>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</si>
  <si>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</si>
  <si>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</si>
  <si>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</si>
  <si>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</si>
  <si>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</si>
  <si>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</si>
  <si>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</si>
  <si>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</si>
  <si>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</si>
  <si>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</si>
  <si>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</si>
  <si>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</si>
  <si>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</si>
  <si>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</si>
  <si>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</si>
  <si>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</si>
  <si>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</si>
  <si>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</si>
  <si>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</si>
  <si>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</si>
  <si>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</si>
  <si>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</si>
  <si>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</si>
  <si>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</si>
  <si>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</si>
  <si>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</si>
  <si>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</si>
  <si>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</si>
  <si>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</si>
  <si>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</si>
  <si>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</si>
  <si>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</si>
  <si>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</si>
  <si>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</si>
  <si>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</si>
  <si>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</si>
  <si>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</si>
  <si>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</si>
  <si>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</si>
  <si>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</si>
  <si>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</si>
  <si>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</si>
  <si>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</si>
  <si>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</si>
  <si>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</si>
  <si>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</si>
  <si>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</si>
  <si>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</si>
  <si>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</si>
  <si>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</si>
  <si>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</si>
  <si>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</si>
  <si>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</si>
  <si>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</si>
  <si>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</si>
  <si>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</si>
  <si>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</si>
  <si>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</si>
  <si>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</si>
  <si>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</si>
  <si>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</si>
  <si>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</si>
  <si>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</si>
  <si>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</si>
  <si>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</si>
  <si>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</si>
  <si>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</si>
  <si>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</si>
  <si>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</si>
  <si>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</si>
  <si>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</si>
  <si>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</si>
  <si>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</si>
  <si>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</si>
  <si>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</si>
  <si>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</si>
  <si>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</si>
  <si>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</si>
  <si>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</si>
  <si>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</si>
  <si>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</si>
  <si>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</si>
  <si>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</si>
  <si>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</si>
  <si>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</si>
  <si>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</si>
  <si>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</si>
  <si>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</si>
  <si>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</si>
  <si>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</si>
  <si>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</si>
  <si>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</si>
  <si>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</si>
  <si>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</si>
  <si>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</si>
  <si>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</si>
  <si>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</si>
  <si>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</si>
  <si>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</si>
  <si>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</si>
  <si>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</si>
  <si>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</si>
  <si>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</si>
  <si>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</si>
  <si>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</si>
  <si>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</si>
  <si>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</si>
  <si>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</si>
  <si>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</si>
  <si>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</si>
  <si>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</si>
  <si>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</si>
  <si>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</si>
  <si>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</si>
  <si>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</si>
  <si>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</si>
  <si>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</si>
  <si>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</si>
  <si>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</si>
  <si>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</si>
  <si>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</si>
  <si>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</si>
  <si>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</si>
  <si>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</si>
  <si>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</si>
  <si>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</si>
  <si>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</si>
  <si>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</si>
  <si>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</si>
  <si>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</si>
  <si>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</si>
  <si>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</si>
  <si>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</si>
  <si>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</si>
  <si>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</si>
  <si>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</si>
  <si>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</si>
  <si>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</si>
  <si>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</si>
  <si>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</si>
  <si>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</si>
  <si>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</si>
  <si>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</si>
  <si>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</si>
  <si>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</si>
  <si>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</si>
  <si>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</si>
  <si>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</si>
  <si>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</si>
  <si>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</si>
  <si>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</si>
  <si>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</si>
  <si>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</si>
  <si>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</si>
  <si>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</si>
  <si>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</si>
  <si>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</si>
  <si>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</si>
  <si>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</si>
  <si>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</si>
  <si>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</si>
  <si>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</si>
  <si>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</si>
  <si>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</si>
  <si>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</si>
  <si>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</si>
  <si>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</si>
  <si>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</si>
  <si>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</si>
  <si>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</si>
  <si>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</si>
  <si>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</si>
  <si>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</si>
  <si>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</si>
  <si>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</si>
  <si>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</si>
  <si>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</si>
  <si>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</si>
  <si>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</si>
  <si>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</si>
  <si>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</si>
  <si>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</si>
  <si>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</si>
  <si>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</si>
  <si>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</si>
  <si>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</si>
  <si>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</si>
  <si>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</si>
  <si>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</si>
  <si>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</si>
  <si>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</si>
  <si>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</si>
  <si>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</si>
  <si>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</si>
  <si>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</si>
  <si>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</si>
  <si>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</si>
  <si>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</si>
  <si>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</si>
  <si>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</si>
  <si>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</si>
  <si>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</si>
  <si>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</si>
  <si>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</si>
  <si>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</si>
  <si>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</si>
  <si>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</si>
  <si>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</si>
  <si>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</si>
  <si>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</si>
  <si>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</si>
  <si>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</si>
  <si>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</si>
  <si>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</si>
  <si>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</si>
  <si>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</si>
  <si>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</si>
  <si>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</si>
  <si>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</si>
  <si>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</si>
  <si>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</si>
  <si>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</si>
  <si>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</si>
  <si>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</si>
  <si>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</si>
  <si>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</si>
  <si>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</si>
  <si>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</si>
  <si>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</si>
  <si>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</si>
  <si>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</si>
  <si>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</si>
  <si>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</si>
  <si>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</si>
  <si>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</si>
  <si>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</si>
  <si>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</si>
  <si>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</si>
  <si>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</si>
  <si>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</si>
  <si>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</si>
  <si>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</si>
  <si>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</si>
  <si>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</si>
  <si>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</si>
  <si>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</si>
  <si>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</si>
  <si>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</si>
  <si>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</si>
  <si>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</si>
  <si>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</si>
  <si>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</si>
  <si>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</si>
  <si>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</si>
  <si>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</si>
  <si>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</si>
  <si>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</si>
  <si>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</si>
  <si>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</si>
  <si>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</si>
  <si>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</si>
  <si>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</si>
  <si>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</si>
  <si>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</si>
  <si>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</si>
  <si>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</si>
  <si>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</si>
  <si>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</si>
  <si>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</si>
  <si>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</si>
  <si>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</si>
  <si>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</si>
  <si>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</si>
  <si>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</si>
  <si>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</si>
  <si>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</si>
  <si>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</si>
  <si>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</si>
  <si>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</si>
  <si>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</si>
  <si>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</si>
  <si>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</si>
  <si>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</si>
  <si>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</si>
  <si>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</si>
  <si>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</si>
  <si>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</si>
  <si>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</si>
  <si>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</si>
  <si>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</si>
  <si>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</si>
  <si>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</si>
  <si>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</si>
  <si>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</si>
  <si>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</si>
  <si>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</si>
  <si>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</si>
  <si>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</si>
  <si>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</si>
  <si>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</si>
  <si>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</si>
  <si>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</si>
  <si>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</si>
  <si>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</si>
  <si>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</si>
  <si>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</si>
  <si>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</si>
  <si>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</si>
  <si>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</si>
  <si>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</si>
  <si>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</si>
  <si>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</si>
  <si>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</si>
  <si>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</si>
  <si>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</si>
  <si>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</si>
  <si>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</si>
  <si>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</si>
  <si>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</si>
  <si>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</si>
  <si>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</si>
  <si>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</si>
  <si>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</si>
  <si>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</si>
  <si>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</si>
  <si>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</si>
  <si>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</si>
  <si>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</si>
  <si>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</si>
  <si>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</si>
  <si>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</si>
  <si>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</si>
  <si>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</si>
  <si>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</si>
  <si>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</si>
  <si>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</si>
  <si>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</si>
  <si>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</si>
  <si>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</si>
  <si>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</si>
  <si>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</si>
  <si>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</si>
  <si>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</si>
  <si>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</si>
  <si>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</si>
  <si>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</si>
  <si>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</si>
  <si>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</si>
  <si>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</si>
  <si>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</si>
  <si>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</si>
  <si>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</si>
  <si>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</si>
  <si>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</si>
  <si>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</si>
  <si>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</si>
  <si>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</si>
  <si>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</si>
  <si>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</si>
  <si>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</si>
  <si>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</si>
  <si>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</si>
  <si>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</si>
  <si>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</si>
  <si>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</si>
  <si>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</si>
  <si>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</si>
  <si>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</si>
  <si>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</si>
  <si>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</si>
  <si>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</si>
  <si>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</si>
  <si>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</si>
  <si>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</si>
  <si>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</si>
  <si>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</si>
  <si>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</si>
  <si>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</si>
  <si>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</si>
  <si>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</si>
  <si>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</si>
  <si>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</si>
  <si>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</si>
  <si>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</si>
  <si>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</si>
  <si>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</si>
  <si>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</si>
  <si>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</si>
  <si>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</si>
  <si>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</si>
  <si>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</si>
  <si>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</si>
  <si>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</si>
  <si>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</si>
  <si>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</si>
  <si>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</si>
  <si>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</si>
  <si>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</si>
  <si>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</si>
  <si>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</si>
  <si>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</si>
  <si>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</si>
  <si>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</si>
  <si>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</si>
  <si>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</si>
  <si>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</si>
  <si>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</si>
  <si>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</si>
  <si>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</si>
  <si>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</si>
  <si>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</si>
  <si>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</si>
  <si>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</si>
  <si>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</si>
  <si>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</si>
  <si>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</si>
  <si>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</si>
  <si>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</si>
  <si>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</si>
  <si>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</si>
  <si>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</si>
  <si>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</si>
  <si>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</si>
  <si>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</si>
  <si>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</si>
  <si>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</si>
  <si>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</si>
  <si>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</si>
  <si>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</si>
  <si>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</si>
  <si>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</si>
  <si>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</si>
  <si>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</si>
  <si>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</si>
  <si>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</si>
  <si>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</si>
  <si>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</si>
  <si>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</si>
  <si>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</si>
  <si>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</si>
  <si>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</si>
  <si>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</si>
  <si>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</si>
  <si>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</si>
  <si>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</si>
  <si>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</si>
  <si>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</si>
  <si>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</si>
  <si>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</si>
  <si>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</si>
  <si>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</si>
  <si>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</si>
  <si>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</si>
  <si>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</si>
  <si>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</si>
  <si>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</si>
  <si>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</si>
  <si>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</si>
  <si>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</si>
  <si>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</si>
  <si>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</si>
  <si>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</si>
  <si>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</si>
  <si>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</si>
  <si>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</si>
  <si>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</si>
  <si>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</si>
  <si>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</si>
  <si>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</si>
  <si>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</si>
  <si>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</si>
  <si>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</si>
  <si>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</si>
  <si>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</si>
  <si>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</si>
  <si>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</si>
  <si>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</si>
  <si>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</si>
  <si>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</si>
  <si>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</si>
  <si>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</si>
  <si>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</si>
  <si>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</si>
  <si>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</si>
  <si>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</si>
  <si>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</si>
  <si>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</si>
  <si>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</si>
  <si>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</si>
  <si>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</si>
  <si>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</si>
  <si>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</si>
  <si>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</si>
  <si>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</si>
  <si>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</si>
  <si>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</si>
  <si>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</si>
  <si>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</si>
  <si>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</si>
  <si>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</si>
  <si>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</si>
  <si>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</si>
  <si>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</si>
  <si>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</si>
  <si>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</si>
  <si>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</si>
  <si>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</si>
  <si>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</si>
  <si>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</si>
  <si>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</si>
  <si>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</si>
  <si>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</si>
  <si>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</si>
  <si>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</si>
  <si>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</si>
  <si>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</si>
  <si>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</si>
  <si>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</si>
  <si>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</si>
  <si>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</si>
  <si>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</si>
  <si>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</si>
  <si>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</si>
  <si>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</si>
  <si>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</si>
  <si>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</si>
  <si>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</si>
  <si>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</si>
  <si>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</si>
  <si>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</si>
  <si>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</si>
  <si>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</si>
  <si>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</si>
  <si>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</si>
  <si>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</si>
  <si>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</si>
  <si>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</si>
  <si>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</si>
  <si>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</si>
  <si>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</si>
  <si>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</si>
  <si>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</si>
  <si>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</si>
  <si>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</si>
  <si>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</si>
  <si>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</si>
  <si>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</si>
  <si>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</si>
  <si>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</si>
  <si>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</si>
  <si>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</si>
  <si>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</si>
  <si>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</si>
  <si>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</si>
  <si>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</si>
  <si>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</si>
  <si>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</si>
  <si>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</si>
  <si>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</si>
  <si>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</si>
  <si>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</si>
  <si>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</si>
  <si>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</si>
  <si>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</si>
  <si>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</si>
  <si>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</si>
  <si>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</si>
  <si>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</si>
  <si>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</si>
  <si>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</si>
  <si>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</si>
  <si>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</si>
  <si>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</si>
  <si>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</si>
  <si>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</si>
  <si>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</si>
  <si>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</si>
  <si>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</si>
  <si>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</si>
  <si>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</si>
  <si>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</si>
  <si>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</si>
  <si>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</si>
  <si>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</si>
  <si>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</si>
  <si>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</si>
  <si>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</si>
  <si>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</si>
  <si>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</si>
  <si>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</si>
  <si>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</si>
  <si>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</si>
  <si>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</si>
  <si>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</si>
  <si>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</si>
  <si>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</si>
  <si>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</si>
  <si>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</si>
  <si>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</si>
  <si>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</si>
  <si>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</si>
  <si>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</si>
  <si>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</si>
  <si>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</si>
  <si>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</si>
  <si>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</si>
  <si>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</si>
  <si>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</si>
  <si>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</si>
  <si>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</si>
  <si>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</si>
  <si>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</si>
  <si>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</si>
  <si>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</si>
  <si>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</si>
  <si>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</si>
  <si>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</si>
  <si>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</si>
  <si>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</si>
  <si>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</si>
  <si>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</si>
  <si>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</si>
  <si>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</si>
  <si>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</si>
  <si>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</si>
  <si>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</si>
  <si>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</si>
  <si>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</si>
  <si>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</si>
  <si>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</si>
  <si>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</si>
  <si>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</si>
  <si>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</si>
  <si>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</si>
  <si>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</si>
  <si>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</si>
  <si>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</si>
  <si>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</si>
  <si>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</si>
  <si>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</si>
  <si>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</si>
  <si>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</si>
  <si>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</si>
  <si>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</si>
  <si>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</si>
  <si>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</si>
  <si>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</si>
  <si>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</si>
  <si>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</si>
  <si>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</si>
  <si>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</si>
  <si>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</si>
  <si>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</si>
  <si>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</si>
  <si>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</si>
  <si>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</si>
  <si>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</si>
  <si>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</si>
  <si>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</si>
  <si>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</si>
  <si>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</si>
  <si>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</si>
  <si>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</si>
  <si>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</si>
  <si>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</si>
  <si>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</si>
  <si>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</si>
  <si>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</si>
  <si>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</si>
  <si>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</si>
  <si>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</si>
  <si>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</si>
  <si>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</si>
  <si>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</si>
  <si>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</si>
  <si>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</si>
  <si>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</si>
  <si>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</si>
  <si>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</si>
  <si>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</si>
  <si>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</si>
  <si>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</si>
  <si>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</si>
  <si>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</si>
  <si>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</si>
  <si>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</si>
  <si>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</si>
  <si>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</si>
  <si>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</si>
  <si>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</si>
  <si>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</si>
  <si>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</si>
  <si>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</si>
  <si>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</si>
  <si>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</si>
  <si>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</si>
  <si>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</si>
  <si>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</si>
  <si>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</si>
  <si>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</si>
  <si>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</si>
  <si>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</si>
  <si>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</si>
  <si>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</si>
  <si>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</si>
  <si>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</si>
  <si>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</si>
  <si>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</si>
  <si>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</si>
  <si>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</si>
  <si>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</si>
  <si>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</si>
  <si>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</si>
  <si>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</si>
  <si>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</si>
  <si>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</si>
  <si>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</si>
  <si>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</si>
  <si>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</si>
  <si>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</si>
  <si>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</si>
  <si>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</si>
  <si>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</si>
  <si>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</si>
  <si>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</si>
  <si>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</si>
  <si>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</si>
  <si>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</si>
  <si>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</si>
  <si>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</si>
  <si>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</si>
  <si>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</si>
  <si>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</si>
  <si>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</si>
  <si>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</si>
  <si>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</si>
  <si>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</si>
  <si>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</si>
  <si>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</si>
  <si>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</si>
  <si>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</si>
  <si>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</si>
  <si>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</si>
  <si>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</si>
  <si>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</si>
  <si>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</si>
  <si>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</si>
  <si>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</si>
  <si>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</si>
  <si>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</si>
  <si>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</si>
  <si>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</si>
  <si>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</si>
  <si>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</si>
  <si>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</si>
  <si>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</si>
  <si>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</si>
  <si>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</si>
  <si>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</si>
  <si>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</si>
  <si>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</si>
  <si>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</si>
  <si>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</si>
  <si>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</si>
  <si>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</si>
  <si>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</si>
  <si>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</si>
  <si>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</si>
  <si>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</si>
  <si>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</si>
  <si>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</si>
  <si>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</si>
  <si>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</si>
  <si>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</si>
  <si>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</si>
  <si>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</si>
  <si>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</si>
  <si>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</si>
  <si>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</si>
  <si>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</si>
  <si>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</si>
  <si>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</si>
  <si>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</si>
  <si>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</si>
  <si>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</si>
  <si>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</si>
  <si>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</si>
  <si>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</si>
  <si>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</si>
  <si>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</si>
  <si>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</si>
  <si>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</si>
  <si>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</si>
  <si>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</si>
  <si>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</si>
  <si>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</si>
  <si>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</si>
  <si>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</si>
  <si>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</si>
  <si>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</si>
  <si>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</si>
  <si>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</si>
  <si>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</si>
  <si>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</si>
  <si>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</si>
  <si>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</si>
  <si>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</si>
  <si>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</si>
  <si>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</si>
  <si>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</si>
  <si>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</si>
  <si>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</si>
  <si>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</si>
  <si>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</si>
  <si>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</si>
  <si>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</si>
  <si>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</si>
  <si>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</si>
  <si>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</si>
  <si>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</si>
  <si>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</si>
  <si>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</si>
  <si>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</si>
  <si>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</si>
  <si>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</si>
  <si>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</si>
  <si>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</si>
  <si>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</si>
  <si>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</si>
  <si>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</si>
  <si>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</si>
  <si>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</si>
  <si>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</si>
  <si>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</si>
  <si>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</si>
  <si>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</si>
  <si>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</si>
  <si>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</si>
  <si>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</si>
  <si>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</si>
  <si>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</si>
  <si>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</si>
  <si>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</si>
  <si>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</si>
  <si>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</si>
  <si>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</si>
  <si>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</si>
  <si>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</si>
  <si>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</si>
  <si>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</si>
  <si>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</si>
  <si>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</si>
  <si>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</si>
  <si>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</si>
  <si>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</si>
  <si>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</si>
  <si>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</si>
  <si>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</si>
  <si>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</si>
  <si>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</si>
  <si>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</si>
  <si>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</si>
  <si>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</si>
  <si>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</si>
  <si>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</si>
  <si>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</si>
  <si>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</si>
  <si>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</si>
  <si>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</si>
  <si>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</si>
  <si>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</si>
  <si>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</si>
  <si>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</si>
  <si>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</si>
  <si>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</si>
  <si>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</si>
  <si>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</si>
  <si>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</si>
  <si>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</si>
  <si>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</si>
  <si>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</si>
  <si>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</si>
  <si>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</si>
  <si>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</si>
  <si>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</si>
  <si>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</si>
  <si>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</si>
  <si>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</si>
  <si>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</si>
  <si>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</si>
  <si>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</si>
  <si>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</si>
  <si>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</si>
  <si>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</si>
  <si>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</si>
  <si>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</si>
  <si>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</si>
  <si>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</si>
  <si>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</si>
  <si>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</si>
  <si>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</si>
  <si>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</si>
  <si>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</si>
  <si>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</si>
  <si>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</si>
  <si>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</si>
  <si>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</si>
  <si>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</si>
  <si>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</si>
  <si>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</si>
  <si>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</si>
  <si>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</si>
  <si>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</si>
  <si>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</si>
  <si>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</si>
  <si>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</si>
  <si>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</si>
  <si>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</si>
  <si>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</si>
  <si>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</si>
  <si>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</si>
  <si>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</si>
  <si>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</si>
  <si>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</si>
  <si>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</si>
  <si>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</si>
  <si>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</si>
  <si>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</si>
  <si>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</si>
  <si>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</si>
  <si>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</si>
  <si>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</si>
  <si>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</si>
  <si>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</si>
  <si>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</si>
  <si>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</si>
  <si>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</si>
  <si>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</si>
  <si>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</si>
  <si>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</si>
  <si>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</si>
  <si>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</si>
  <si>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</si>
  <si>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</si>
  <si>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</si>
  <si>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</si>
  <si>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</si>
  <si>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</si>
  <si>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</si>
  <si>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</si>
  <si>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</si>
  <si>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</si>
  <si>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</si>
  <si>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</si>
  <si>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</si>
  <si>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</si>
  <si>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</si>
  <si>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</si>
  <si>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</si>
  <si>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</si>
  <si>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</si>
  <si>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</si>
  <si>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</si>
  <si>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</si>
  <si>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</si>
  <si>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</si>
  <si>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</si>
  <si>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</si>
  <si>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</si>
  <si>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</si>
  <si>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</si>
  <si>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</si>
  <si>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</si>
  <si>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</si>
  <si>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</si>
  <si>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</si>
  <si>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</si>
  <si>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</si>
  <si>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</si>
  <si>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</si>
  <si>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</si>
  <si>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</si>
  <si>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</si>
  <si>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</si>
  <si>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</si>
  <si>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</si>
  <si>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</si>
  <si>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</si>
  <si>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</si>
  <si>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</si>
  <si>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</si>
  <si>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</si>
  <si>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</si>
  <si>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</si>
  <si>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</si>
  <si>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</si>
  <si>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</si>
  <si>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</si>
  <si>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</si>
  <si>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</si>
  <si>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</si>
  <si>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</si>
  <si>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</si>
  <si>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</si>
  <si>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</si>
  <si>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</si>
  <si>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</si>
  <si>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</si>
  <si>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</si>
  <si>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</si>
  <si>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</si>
  <si>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</si>
  <si>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</si>
  <si>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</si>
  <si>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</si>
  <si>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</si>
  <si>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</si>
  <si>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</si>
  <si>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</si>
  <si>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</si>
  <si>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</si>
  <si>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</si>
  <si>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</si>
  <si>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</si>
  <si>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</si>
  <si>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</si>
  <si>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</si>
  <si>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</si>
  <si>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</si>
  <si>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</si>
  <si>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</si>
  <si>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</si>
  <si>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</si>
  <si>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</si>
  <si>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</si>
  <si>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</si>
  <si>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</si>
  <si>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</si>
  <si>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</si>
  <si>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</si>
  <si>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</si>
  <si>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</si>
  <si>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</si>
  <si>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</si>
  <si>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</si>
  <si>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</si>
  <si>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</si>
  <si>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</si>
  <si>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</si>
  <si>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</si>
  <si>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</si>
  <si>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</si>
  <si>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</si>
  <si>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</si>
  <si>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</si>
  <si>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</si>
  <si>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</si>
  <si>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</si>
  <si>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</si>
  <si>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</si>
  <si>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</si>
  <si>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</si>
  <si>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</si>
  <si>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</si>
  <si>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</si>
  <si>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</si>
  <si>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</si>
  <si>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</si>
  <si>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</si>
  <si>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</si>
  <si>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</si>
  <si>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</si>
  <si>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</si>
  <si>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</si>
  <si>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</si>
  <si>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</si>
  <si>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</si>
  <si>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</si>
  <si>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</si>
  <si>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</si>
  <si>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</si>
  <si>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</si>
  <si>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</si>
  <si>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</si>
  <si>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</si>
  <si>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</si>
  <si>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</si>
  <si>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</si>
  <si>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</si>
  <si>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</si>
  <si>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</si>
  <si>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</si>
  <si>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</si>
  <si>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</si>
  <si>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</si>
  <si>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</si>
  <si>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</si>
  <si>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</si>
  <si>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</si>
  <si>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</si>
  <si>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</si>
  <si>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</si>
  <si>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</si>
  <si>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</si>
  <si>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</si>
  <si>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</si>
  <si>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</si>
  <si>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</si>
  <si>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</si>
  <si>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</si>
  <si>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</si>
  <si>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</si>
  <si>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</si>
  <si>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</si>
  <si>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</si>
  <si>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</si>
  <si>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</si>
  <si>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</si>
  <si>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</si>
  <si>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</si>
  <si>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</si>
  <si>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</si>
  <si>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</si>
  <si>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</si>
  <si>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</si>
  <si>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</si>
  <si>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</si>
  <si>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</si>
  <si>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</si>
  <si>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</si>
  <si>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</si>
  <si>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</si>
  <si>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</si>
  <si>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</si>
  <si>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</si>
  <si>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</si>
  <si>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</si>
  <si>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</si>
  <si>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</si>
  <si>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</si>
  <si>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</si>
  <si>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</si>
  <si>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</si>
  <si>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</si>
  <si>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</si>
  <si>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</si>
  <si>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</si>
  <si>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</si>
  <si>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</si>
  <si>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</si>
  <si>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</si>
  <si>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</si>
  <si>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</si>
  <si>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</si>
  <si>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</si>
  <si>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</si>
  <si>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</si>
  <si>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</si>
  <si>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</si>
  <si>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</si>
  <si>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</si>
  <si>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</si>
  <si>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</si>
  <si>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</si>
  <si>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</si>
  <si>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</si>
  <si>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</si>
  <si>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</si>
  <si>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</si>
  <si>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</si>
  <si>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</si>
  <si>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</si>
  <si>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</si>
  <si>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</si>
  <si>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</si>
  <si>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</si>
  <si>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</si>
  <si>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</si>
  <si>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</si>
  <si>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</si>
  <si>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</si>
  <si>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</si>
  <si>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</si>
  <si>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</si>
  <si>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</si>
  <si>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</si>
  <si>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</si>
  <si>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</si>
  <si>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</si>
  <si>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</si>
  <si>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</si>
  <si>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</si>
  <si>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</si>
  <si>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</si>
  <si>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</si>
  <si>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</si>
  <si>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</si>
  <si>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</si>
  <si>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</si>
  <si>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</si>
  <si>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</si>
  <si>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</si>
  <si>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</si>
  <si>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</si>
  <si>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</si>
  <si>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</si>
  <si>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</si>
  <si>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</si>
  <si>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</si>
  <si>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</si>
  <si>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</si>
  <si>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</si>
  <si>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</si>
  <si>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</si>
  <si>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</si>
  <si>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</si>
  <si>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</si>
  <si>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</si>
  <si>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</si>
  <si>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</si>
  <si>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</si>
  <si>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</si>
  <si>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</si>
  <si>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</si>
  <si>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</si>
  <si>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</si>
  <si>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</si>
  <si>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</si>
  <si>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</si>
  <si>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</si>
  <si>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</si>
  <si>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</si>
  <si>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</si>
  <si>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</si>
  <si>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</si>
  <si>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</si>
  <si>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</si>
  <si>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</si>
  <si>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</si>
  <si>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</si>
  <si>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</si>
  <si>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</si>
  <si>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</si>
  <si>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</si>
  <si>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</si>
  <si>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</si>
  <si>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</si>
  <si>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</si>
  <si>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</si>
  <si>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</si>
  <si>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</si>
  <si>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</si>
  <si>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</si>
  <si>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</si>
  <si>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</si>
  <si>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</si>
  <si>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</si>
  <si>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</si>
  <si>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</si>
  <si>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</si>
  <si>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</si>
  <si>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</si>
  <si>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</si>
  <si>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</si>
  <si>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</si>
  <si>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</si>
  <si>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</si>
  <si>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</si>
  <si>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</si>
  <si>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</si>
  <si>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</si>
  <si>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</si>
  <si>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</si>
  <si>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</si>
  <si>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</si>
  <si>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</si>
  <si>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</si>
  <si>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</si>
  <si>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</si>
  <si>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</si>
  <si>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</si>
  <si>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</si>
  <si>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</si>
  <si>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</si>
  <si>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</si>
  <si>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</si>
  <si>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</si>
  <si>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</si>
  <si>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</si>
  <si>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</si>
  <si>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</si>
  <si>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</si>
  <si>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</si>
  <si>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</si>
  <si>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</si>
  <si>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</si>
  <si>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</si>
  <si>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</si>
  <si>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</si>
  <si>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</si>
  <si>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</si>
  <si>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</si>
  <si>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</si>
  <si>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</si>
  <si>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</si>
  <si>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</si>
  <si>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</si>
  <si>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</si>
  <si>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</si>
  <si>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</si>
  <si>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</si>
  <si>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</si>
  <si>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</si>
  <si>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</si>
  <si>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</si>
  <si>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</si>
  <si>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</si>
  <si>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</si>
  <si>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</si>
  <si>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</si>
  <si>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</si>
  <si>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</si>
  <si>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</si>
  <si>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</si>
  <si>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</si>
  <si>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</si>
  <si>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</si>
  <si>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</si>
  <si>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</si>
  <si>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</si>
  <si>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</si>
  <si>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</si>
  <si>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</si>
  <si>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</si>
  <si>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</si>
  <si>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</si>
  <si>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</si>
  <si>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</si>
  <si>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</si>
  <si>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</si>
  <si>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</si>
  <si>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</si>
  <si>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</si>
  <si>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</si>
  <si>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</si>
  <si>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</si>
  <si>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</si>
  <si>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</si>
  <si>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</si>
  <si>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</si>
  <si>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</si>
  <si>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</si>
  <si>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</si>
  <si>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</si>
  <si>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</si>
  <si>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</si>
  <si>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</si>
  <si>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</si>
  <si>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</si>
  <si>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</si>
  <si>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</si>
  <si>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</si>
  <si>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</si>
  <si>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</si>
  <si>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</si>
  <si>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</si>
  <si>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</si>
  <si>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</si>
  <si>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</si>
  <si>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</si>
  <si>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</si>
  <si>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</si>
  <si>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</si>
  <si>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</si>
  <si>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</si>
  <si>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</si>
  <si>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</si>
  <si>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</si>
  <si>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</si>
  <si>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</si>
  <si>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</si>
  <si>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</si>
  <si>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</si>
  <si>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</si>
  <si>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</si>
  <si>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</si>
  <si>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</si>
  <si>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</si>
  <si>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</si>
  <si>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</si>
  <si>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</si>
  <si>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</si>
  <si>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</si>
  <si>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</si>
  <si>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</si>
  <si>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</si>
  <si>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</si>
  <si>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</si>
  <si>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</si>
  <si>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</si>
  <si>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</si>
  <si>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</si>
  <si>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</si>
  <si>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</si>
  <si>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</si>
  <si>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</si>
  <si>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</si>
  <si>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</si>
  <si>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</si>
  <si>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</si>
  <si>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</si>
  <si>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</si>
  <si>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</si>
  <si>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</si>
  <si>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</si>
  <si>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</si>
  <si>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</si>
  <si>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</si>
  <si>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</si>
  <si>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</si>
  <si>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</si>
  <si>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</si>
  <si>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</si>
  <si>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</si>
  <si>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</si>
  <si>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</si>
  <si>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</si>
  <si>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</si>
  <si>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</si>
  <si>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</si>
  <si>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</si>
  <si>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</si>
  <si>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</si>
  <si>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</si>
  <si>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</si>
  <si>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</si>
  <si>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</si>
  <si>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</si>
  <si>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</si>
  <si>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</si>
  <si>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</si>
  <si>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</si>
  <si>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</si>
  <si>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</si>
  <si>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</si>
  <si>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</si>
  <si>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</si>
  <si>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</si>
  <si>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</si>
  <si>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</si>
  <si>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</si>
  <si>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</si>
  <si>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</si>
  <si>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</si>
  <si>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</si>
  <si>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</si>
  <si>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</si>
  <si>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</si>
  <si>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</si>
  <si>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</si>
  <si>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</si>
  <si>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</si>
  <si>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</si>
  <si>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</si>
  <si>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</si>
  <si>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</si>
  <si>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</si>
  <si>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</si>
  <si>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</si>
  <si>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</si>
  <si>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</si>
  <si>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</si>
  <si>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</si>
  <si>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</si>
  <si>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</si>
  <si>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</si>
  <si>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</si>
  <si>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</si>
  <si>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</si>
  <si>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</si>
  <si>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</si>
  <si>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</si>
  <si>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</si>
  <si>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</si>
  <si>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</si>
  <si>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</si>
  <si>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</si>
  <si>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</si>
  <si>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</si>
  <si>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</si>
  <si>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</si>
  <si>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</si>
  <si>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</si>
  <si>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</si>
  <si>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</si>
  <si>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</si>
  <si>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</si>
  <si>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</si>
  <si>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</si>
  <si>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</si>
  <si>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</si>
  <si>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</si>
  <si>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</si>
  <si>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</si>
  <si>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</si>
  <si>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</si>
  <si>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</si>
  <si>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</si>
  <si>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</si>
  <si>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</si>
  <si>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</si>
  <si>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</si>
  <si>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</si>
  <si>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</si>
  <si>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</si>
  <si>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</si>
  <si>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</si>
  <si>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</si>
  <si>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</si>
  <si>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</si>
  <si>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</si>
  <si>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</si>
  <si>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</si>
  <si>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</si>
  <si>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</si>
  <si>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</si>
  <si>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</si>
  <si>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</si>
  <si>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</si>
  <si>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</si>
  <si>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</si>
  <si>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</si>
  <si>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</si>
  <si>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</si>
  <si>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</si>
  <si>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</si>
  <si>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</si>
  <si>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</si>
  <si>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</si>
  <si>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</si>
  <si>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</si>
  <si>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</si>
  <si>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</si>
  <si>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</si>
  <si>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</si>
  <si>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</si>
  <si>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</si>
  <si>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</si>
  <si>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</si>
  <si>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</si>
  <si>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</si>
  <si>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</si>
  <si>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</si>
  <si>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</si>
  <si>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</si>
  <si>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</si>
  <si>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</si>
  <si>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</si>
  <si>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</si>
  <si>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</si>
  <si>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</si>
  <si>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</si>
  <si>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</si>
  <si>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</si>
  <si>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</si>
  <si>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</si>
  <si>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</si>
  <si>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</si>
  <si>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</si>
  <si>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</si>
  <si>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</si>
  <si>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</si>
  <si>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</si>
  <si>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</si>
  <si>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</si>
  <si>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</si>
  <si>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</si>
  <si>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</si>
  <si>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</si>
  <si>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</si>
  <si>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</si>
  <si>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</si>
  <si>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</si>
  <si>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</si>
  <si>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</si>
  <si>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</si>
  <si>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</si>
  <si>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</si>
  <si>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</si>
  <si>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</si>
  <si>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</si>
  <si>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</si>
  <si>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</si>
  <si>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</si>
  <si>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</si>
  <si>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</si>
  <si>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</si>
  <si>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</si>
  <si>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</si>
  <si>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</si>
  <si>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</si>
  <si>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</si>
  <si>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</si>
  <si>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</si>
  <si>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</si>
  <si>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</si>
  <si>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</si>
  <si>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</si>
  <si>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</si>
  <si>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</si>
  <si>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</si>
  <si>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</si>
  <si>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</si>
  <si>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</si>
  <si>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</si>
  <si>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</si>
  <si>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</si>
  <si>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</si>
  <si>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</si>
  <si>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</si>
  <si>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</si>
  <si>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</si>
  <si>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</si>
  <si>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</si>
  <si>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</si>
  <si>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</si>
  <si>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</si>
  <si>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</si>
  <si>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</si>
  <si>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</si>
  <si>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</si>
  <si>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</si>
  <si>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</si>
  <si>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</si>
  <si>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</si>
  <si>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</si>
  <si>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</si>
  <si>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</si>
  <si>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</si>
  <si>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</si>
  <si>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</si>
  <si>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</si>
  <si>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</si>
  <si>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</si>
  <si>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</si>
  <si>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</si>
  <si>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</si>
  <si>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</si>
  <si>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</si>
  <si>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</si>
  <si>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</si>
  <si>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</si>
  <si>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</si>
  <si>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</si>
  <si>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</si>
  <si>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</si>
  <si>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</si>
  <si>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</si>
  <si>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</si>
  <si>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</si>
  <si>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</si>
  <si>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</si>
  <si>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</si>
  <si>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</si>
  <si>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</si>
  <si>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</si>
  <si>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</si>
  <si>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</si>
  <si>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</si>
  <si>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</si>
  <si>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</si>
  <si>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</si>
  <si>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</si>
  <si>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</si>
  <si>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</si>
  <si>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</si>
  <si>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</si>
  <si>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</si>
  <si>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</si>
  <si>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</si>
  <si>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</si>
  <si>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</si>
  <si>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</si>
  <si>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</si>
  <si>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</si>
  <si>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</si>
  <si>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</si>
  <si>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</si>
  <si>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</si>
  <si>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</si>
  <si>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</si>
  <si>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</si>
  <si>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</si>
  <si>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</si>
  <si>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</si>
  <si>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</si>
  <si>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</si>
  <si>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</si>
  <si>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</si>
  <si>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</si>
  <si>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</si>
  <si>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</si>
  <si>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</si>
  <si>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</si>
  <si>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</si>
  <si>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</si>
  <si>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</si>
  <si>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</si>
  <si>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</si>
  <si>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</si>
  <si>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</si>
  <si>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</si>
  <si>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</si>
  <si>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</si>
  <si>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</si>
  <si>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</si>
  <si>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</si>
  <si>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</si>
  <si>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</si>
  <si>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</si>
  <si>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</si>
  <si>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</si>
  <si>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</si>
  <si>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</si>
  <si>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</si>
  <si>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</si>
  <si>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</si>
  <si>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</si>
  <si>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</si>
  <si>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</si>
  <si>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</si>
  <si>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</si>
  <si>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</si>
  <si>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</si>
  <si>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</si>
  <si>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</si>
  <si>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</si>
  <si>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</si>
  <si>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</si>
  <si>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</si>
  <si>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</si>
  <si>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</si>
  <si>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</si>
  <si>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</si>
  <si>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</si>
  <si>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</si>
  <si>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</si>
  <si>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</si>
  <si>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</si>
  <si>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</si>
  <si>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</si>
  <si>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</si>
  <si>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</si>
  <si>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</si>
  <si>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</si>
  <si>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</si>
  <si>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</si>
  <si>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</si>
  <si>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</si>
  <si>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</si>
  <si>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</si>
  <si>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</si>
  <si>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</si>
  <si>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</si>
  <si>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</si>
  <si>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</si>
  <si>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</si>
  <si>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</si>
  <si>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</si>
  <si>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</si>
  <si>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</si>
  <si>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</si>
  <si>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</si>
  <si>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</si>
  <si>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</si>
  <si>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</si>
  <si>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</si>
  <si>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</si>
  <si>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</si>
  <si>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</si>
  <si>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</si>
  <si>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</si>
  <si>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</si>
  <si>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</si>
  <si>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</si>
  <si>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</si>
  <si>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</si>
  <si>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</si>
  <si>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</si>
  <si>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</si>
  <si>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</si>
  <si>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</si>
  <si>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</si>
  <si>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</si>
  <si>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</si>
  <si>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</si>
  <si>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</si>
  <si>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</si>
  <si>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</si>
  <si>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</si>
  <si>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</si>
  <si>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</si>
  <si>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</si>
  <si>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</si>
  <si>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</si>
  <si>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</si>
  <si>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</si>
  <si>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</si>
  <si>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</si>
  <si>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</si>
  <si>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</si>
  <si>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</si>
  <si>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</si>
  <si>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</si>
  <si>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</si>
  <si>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</si>
  <si>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</si>
  <si>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</si>
  <si>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</si>
  <si>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</si>
  <si>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</si>
  <si>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</si>
  <si>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</si>
  <si>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</si>
  <si>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</si>
  <si>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</si>
  <si>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</si>
  <si>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</si>
  <si>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</si>
  <si>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</si>
  <si>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</si>
  <si>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</si>
  <si>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</si>
  <si>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</si>
  <si>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</si>
  <si>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</si>
  <si>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</si>
  <si>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</si>
  <si>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</si>
  <si>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</si>
  <si>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</si>
  <si>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</si>
  <si>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</si>
  <si>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</si>
  <si>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</si>
  <si>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</si>
  <si>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</si>
  <si>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</si>
  <si>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</si>
  <si>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</si>
  <si>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</si>
  <si>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</si>
  <si>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</si>
  <si>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</si>
  <si>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</si>
  <si>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</si>
  <si>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</si>
  <si>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</si>
  <si>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</si>
  <si>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</si>
  <si>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</si>
  <si>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</si>
  <si>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</si>
  <si>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</si>
  <si>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</si>
  <si>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</si>
  <si>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</si>
  <si>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</si>
  <si>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</si>
  <si>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</si>
  <si>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</si>
  <si>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</si>
  <si>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</si>
  <si>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</si>
  <si>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</si>
  <si>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</si>
  <si>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</si>
  <si>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</si>
  <si>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</si>
  <si>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</si>
  <si>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</si>
  <si>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</si>
  <si>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</si>
  <si>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</si>
  <si>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</si>
  <si>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</si>
  <si>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</si>
  <si>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</si>
  <si>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</si>
  <si>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</si>
  <si>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</si>
  <si>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</si>
  <si>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</si>
  <si>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</si>
  <si>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</si>
  <si>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</si>
  <si>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</si>
  <si>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</si>
  <si>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</si>
  <si>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</si>
  <si>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</si>
  <si>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</si>
  <si>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</si>
  <si>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</si>
  <si>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</si>
  <si>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</si>
  <si>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</si>
  <si>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</si>
  <si>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</si>
  <si>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</si>
  <si>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</si>
  <si>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</si>
  <si>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</si>
  <si>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</si>
  <si>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</si>
  <si>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</si>
  <si>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</si>
  <si>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</si>
  <si>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</si>
  <si>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</si>
  <si>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</si>
  <si>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</si>
  <si>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</si>
  <si>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</si>
  <si>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</si>
  <si>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</si>
  <si>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</si>
  <si>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</si>
  <si>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</si>
  <si>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</si>
  <si>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</si>
  <si>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</si>
  <si>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</si>
  <si>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</si>
  <si>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</si>
  <si>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</si>
  <si>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</si>
  <si>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</si>
  <si>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</si>
  <si>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</si>
  <si>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</si>
  <si>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</si>
  <si>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</si>
  <si>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</si>
  <si>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</si>
  <si>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</si>
  <si>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</si>
  <si>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</si>
  <si>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</si>
  <si>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</si>
  <si>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</si>
  <si>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</si>
  <si>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</si>
  <si>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</si>
  <si>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</si>
  <si>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</si>
  <si>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</si>
  <si>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</si>
  <si>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</si>
  <si>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</si>
  <si>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</si>
  <si>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</si>
  <si>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</si>
  <si>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</si>
  <si>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</si>
  <si>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</si>
  <si>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</si>
  <si>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</si>
  <si>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</si>
  <si>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</si>
  <si>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</si>
  <si>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</si>
  <si>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</si>
  <si>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</si>
  <si>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</si>
  <si>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</si>
  <si>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</si>
  <si>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</si>
  <si>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</si>
  <si>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</si>
  <si>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</si>
  <si>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</si>
  <si>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</si>
  <si>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</si>
  <si>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</si>
  <si>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</si>
  <si>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</si>
  <si>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</si>
  <si>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</si>
  <si>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</si>
  <si>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</si>
  <si>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</si>
  <si>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</si>
  <si>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</si>
  <si>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</si>
  <si>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</si>
  <si>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</si>
  <si>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</si>
  <si>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</si>
  <si>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</si>
  <si>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</si>
  <si>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</si>
  <si>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</si>
  <si>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</si>
  <si>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</si>
  <si>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</si>
  <si>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</si>
  <si>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</si>
  <si>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</si>
  <si>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</si>
  <si>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</si>
  <si>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</si>
  <si>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</si>
  <si>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</si>
  <si>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</si>
  <si>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</si>
  <si>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</si>
  <si>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</si>
  <si>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</si>
  <si>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</si>
  <si>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</si>
  <si>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</si>
  <si>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</si>
  <si>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</si>
  <si>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</si>
  <si>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</si>
  <si>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</si>
  <si>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</si>
  <si>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</si>
  <si>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</si>
  <si>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</si>
  <si>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</si>
  <si>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</si>
  <si>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</si>
  <si>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</si>
  <si>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</si>
  <si>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</si>
  <si>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</si>
  <si>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</si>
  <si>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</si>
  <si>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</si>
  <si>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</si>
  <si>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</si>
  <si>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</si>
  <si>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</si>
  <si>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</si>
  <si>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</si>
  <si>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</si>
  <si>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</si>
  <si>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</si>
  <si>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</si>
  <si>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</si>
  <si>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</si>
  <si>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</si>
  <si>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</si>
  <si>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</si>
  <si>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</si>
  <si>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</si>
  <si>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</si>
  <si>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</si>
  <si>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</si>
  <si>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</si>
  <si>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</si>
  <si>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</si>
  <si>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</si>
  <si>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</si>
  <si>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</si>
  <si>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</si>
  <si>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</si>
  <si>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</si>
  <si>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</si>
  <si>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</si>
  <si>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</si>
  <si>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</si>
  <si>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</si>
  <si>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</si>
  <si>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</si>
  <si>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</si>
  <si>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</si>
  <si>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</si>
  <si>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</si>
  <si>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</si>
  <si>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</si>
  <si>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</si>
  <si>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</si>
  <si>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</si>
  <si>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</si>
  <si>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</si>
  <si>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</si>
  <si>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</si>
  <si>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</si>
  <si>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</si>
  <si>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</si>
  <si>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</si>
  <si>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</si>
  <si>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</si>
  <si>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</si>
  <si>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</si>
  <si>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</si>
  <si>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</si>
  <si>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</si>
  <si>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</si>
  <si>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</si>
  <si>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</si>
  <si>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</si>
  <si>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</si>
  <si>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</si>
  <si>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</si>
  <si>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</si>
  <si>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</si>
  <si>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</si>
  <si>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</si>
  <si>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</si>
  <si>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</si>
  <si>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</si>
  <si>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</si>
  <si>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</si>
  <si>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</si>
  <si>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</si>
  <si>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</si>
  <si>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</si>
  <si>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</si>
  <si>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</si>
  <si>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</si>
  <si>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</si>
  <si>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</si>
  <si>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</si>
  <si>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</si>
  <si>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</si>
  <si>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</si>
  <si>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</si>
  <si>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</si>
  <si>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</si>
  <si>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</si>
  <si>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</si>
  <si>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</si>
  <si>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</si>
  <si>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</si>
  <si>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</si>
  <si>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</si>
  <si>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</si>
  <si>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</si>
  <si>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</si>
  <si>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</si>
  <si>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</si>
  <si>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</si>
  <si>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</si>
  <si>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</si>
  <si>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</si>
  <si>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</si>
  <si>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</si>
  <si>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</si>
  <si>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</si>
  <si>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</si>
  <si>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</si>
  <si>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</si>
  <si>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</si>
  <si>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</si>
  <si>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</si>
  <si>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</si>
  <si>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</si>
  <si>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</si>
  <si>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</si>
  <si>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</si>
  <si>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</si>
  <si>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</si>
  <si>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</si>
  <si>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</si>
  <si>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</si>
  <si>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</si>
  <si>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</si>
  <si>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</si>
  <si>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</si>
  <si>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</si>
  <si>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</si>
  <si>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</si>
  <si>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</si>
  <si>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</si>
  <si>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</si>
  <si>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</si>
  <si>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</si>
  <si>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</si>
  <si>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</si>
  <si>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</si>
  <si>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</si>
  <si>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</si>
  <si>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</si>
  <si>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</si>
  <si>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</si>
  <si>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</si>
  <si>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</si>
  <si>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</si>
  <si>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</si>
  <si>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</si>
  <si>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</si>
  <si>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</si>
  <si>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</si>
  <si>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</si>
  <si>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</si>
  <si>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</si>
  <si>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</si>
  <si>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</si>
  <si>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</si>
  <si>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</si>
  <si>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</si>
  <si>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</si>
  <si>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</si>
  <si>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</si>
  <si>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</si>
  <si>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</si>
  <si>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</si>
  <si>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</si>
  <si>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</si>
  <si>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</si>
  <si>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</si>
  <si>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</si>
  <si>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</si>
  <si>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</si>
  <si>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</si>
  <si>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</si>
  <si>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</si>
  <si>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</si>
  <si>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</si>
  <si>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</si>
  <si>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</si>
  <si>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</si>
  <si>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</si>
  <si>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</si>
  <si>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</si>
  <si>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</si>
  <si>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</si>
  <si>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</si>
  <si>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</si>
  <si>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</si>
  <si>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</si>
  <si>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</si>
  <si>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</si>
  <si>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</si>
  <si>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</si>
  <si>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</si>
  <si>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</si>
  <si>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</si>
  <si>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</si>
  <si>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</si>
  <si>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</si>
  <si>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</si>
  <si>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</si>
  <si>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</si>
  <si>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</si>
  <si>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</si>
  <si>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</si>
  <si>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</si>
  <si>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</si>
  <si>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</si>
  <si>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</si>
  <si>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</si>
  <si>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</si>
  <si>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</si>
  <si>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</si>
  <si>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</si>
  <si>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</si>
  <si>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</si>
  <si>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</si>
  <si>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</si>
  <si>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</si>
  <si>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</si>
  <si>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</si>
  <si>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</si>
  <si>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</si>
  <si>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</si>
  <si>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</si>
  <si>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</si>
  <si>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</si>
  <si>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</si>
  <si>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</si>
  <si>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</si>
  <si>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</si>
  <si>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</si>
  <si>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</si>
  <si>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</si>
  <si>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</si>
  <si>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</si>
  <si>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</si>
  <si>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</si>
  <si>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</si>
  <si>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</si>
  <si>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</si>
  <si>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</si>
  <si>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</si>
  <si>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</si>
  <si>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</si>
  <si>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</si>
  <si>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</si>
  <si>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</si>
  <si>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</si>
  <si>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</si>
  <si>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</si>
  <si>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</si>
  <si>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</si>
  <si>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</si>
  <si>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</si>
  <si>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</si>
  <si>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</si>
  <si>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</si>
  <si>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</si>
  <si>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</si>
  <si>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</si>
  <si>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</si>
  <si>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</si>
  <si>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</si>
  <si>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</si>
  <si>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</si>
  <si>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</si>
  <si>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</si>
  <si>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</si>
  <si>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</si>
  <si>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</si>
  <si>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</si>
  <si>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</si>
  <si>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</si>
  <si>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</si>
  <si>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</si>
  <si>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</si>
  <si>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</si>
  <si>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</si>
  <si>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</si>
  <si>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</si>
  <si>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</si>
  <si>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</si>
  <si>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</si>
  <si>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</si>
  <si>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</si>
  <si>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</si>
  <si>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</si>
  <si>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</si>
  <si>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</si>
  <si>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</si>
  <si>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</si>
  <si>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</si>
  <si>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</si>
  <si>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</si>
  <si>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</si>
  <si>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</si>
  <si>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</si>
  <si>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</si>
  <si>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</si>
  <si>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</si>
  <si>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</si>
  <si>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</si>
  <si>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</si>
  <si>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</si>
  <si>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</si>
  <si>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</si>
  <si>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</si>
  <si>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</si>
  <si>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</si>
  <si>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</si>
  <si>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</si>
  <si>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</si>
  <si>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</si>
  <si>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</si>
  <si>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</si>
  <si>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</si>
  <si>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</si>
  <si>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</si>
  <si>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</si>
  <si>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</si>
  <si>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</si>
  <si>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</si>
  <si>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</si>
  <si>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</si>
  <si>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</si>
  <si>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</si>
  <si>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</si>
  <si>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</si>
  <si>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</si>
  <si>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</si>
  <si>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</si>
  <si>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</si>
  <si>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</si>
  <si>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</si>
  <si>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</si>
  <si>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</si>
  <si>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</si>
  <si>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</si>
  <si>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</si>
  <si>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</si>
  <si>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</si>
  <si>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</si>
  <si>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</si>
  <si>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</si>
  <si>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</si>
  <si>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</si>
  <si>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</si>
  <si>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</si>
  <si>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</si>
  <si>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</si>
  <si>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</si>
  <si>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</si>
  <si>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</si>
  <si>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</si>
  <si>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</si>
  <si>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</si>
  <si>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</si>
  <si>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</si>
  <si>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</si>
  <si>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</si>
  <si>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</si>
  <si>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</si>
  <si>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</si>
  <si>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</si>
  <si>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</si>
  <si>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</si>
  <si>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</si>
  <si>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</si>
  <si>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</si>
  <si>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</si>
  <si>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</si>
  <si>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</si>
  <si>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</si>
  <si>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</si>
  <si>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</si>
  <si>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</si>
  <si>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</si>
  <si>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</si>
  <si>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</si>
  <si>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</si>
  <si>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</si>
  <si>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</si>
  <si>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</si>
  <si>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</si>
  <si>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</si>
  <si>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</si>
  <si>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</si>
  <si>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</si>
  <si>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</si>
  <si>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</si>
  <si>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</si>
  <si>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</si>
  <si>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</si>
  <si>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</si>
  <si>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</si>
  <si>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</si>
  <si>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</si>
  <si>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</si>
  <si>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</si>
  <si>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</si>
  <si>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</si>
  <si>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</si>
  <si>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</si>
  <si>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</si>
  <si>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</si>
  <si>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</si>
  <si>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</si>
  <si>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</si>
  <si>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</si>
  <si>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</si>
  <si>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</si>
  <si>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</si>
  <si>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</si>
  <si>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</si>
  <si>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</si>
  <si>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</si>
  <si>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</si>
  <si>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</si>
  <si>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</si>
  <si>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</si>
  <si>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</si>
  <si>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</si>
  <si>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</si>
  <si>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</si>
  <si>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</si>
  <si>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</si>
  <si>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</si>
  <si>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</si>
  <si>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</si>
  <si>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</si>
  <si>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</si>
  <si>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</si>
  <si>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</si>
  <si>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</si>
  <si>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</si>
  <si>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</si>
  <si>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</si>
  <si>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</si>
  <si>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</si>
  <si>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</si>
  <si>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</si>
  <si>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</si>
  <si>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</si>
  <si>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</si>
  <si>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</si>
  <si>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</si>
  <si>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</si>
  <si>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</si>
  <si>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</si>
  <si>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</si>
  <si>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</si>
  <si>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</si>
  <si>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</si>
  <si>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</si>
  <si>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</si>
  <si>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</si>
  <si>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</si>
  <si>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</si>
  <si>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</si>
  <si>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</si>
  <si>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</si>
  <si>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</si>
  <si>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</si>
  <si>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</si>
  <si>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</si>
  <si>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</si>
  <si>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</si>
  <si>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</si>
  <si>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</si>
  <si>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</si>
  <si>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</si>
  <si>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</si>
  <si>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</si>
  <si>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</si>
  <si>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</si>
  <si>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</si>
  <si>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</si>
  <si>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</si>
  <si>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</si>
  <si>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</si>
  <si>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</si>
  <si>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</si>
  <si>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</si>
  <si>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</si>
  <si>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</si>
  <si>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</si>
  <si>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</si>
  <si>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</si>
  <si>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</si>
  <si>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</si>
  <si>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</si>
  <si>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</si>
  <si>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</si>
  <si>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</si>
  <si>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</si>
  <si>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</si>
  <si>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</si>
  <si>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</si>
  <si>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</si>
  <si>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</si>
  <si>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</si>
  <si>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</si>
  <si>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</si>
  <si>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</si>
  <si>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</si>
  <si>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</si>
  <si>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</si>
  <si>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</si>
  <si>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</si>
  <si>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</si>
  <si>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</si>
  <si>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</si>
  <si>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</si>
  <si>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</si>
  <si>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</si>
  <si>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</si>
  <si>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</si>
  <si>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</si>
  <si>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</si>
  <si>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</si>
  <si>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</si>
  <si>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</si>
  <si>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</si>
  <si>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</si>
  <si>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</si>
  <si>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</si>
  <si>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</si>
  <si>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</si>
  <si>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</si>
  <si>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</si>
  <si>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</si>
  <si>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</si>
  <si>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</si>
  <si>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</si>
  <si>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</si>
  <si>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</si>
  <si>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</si>
  <si>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</si>
  <si>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</si>
  <si>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</si>
  <si>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</si>
  <si>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</si>
  <si>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</si>
  <si>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</si>
  <si>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</si>
  <si>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</si>
  <si>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</si>
  <si>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</si>
  <si>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</si>
  <si>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</si>
  <si>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</si>
  <si>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</si>
  <si>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</si>
  <si>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</si>
  <si>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</si>
  <si>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</si>
  <si>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</si>
  <si>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</si>
  <si>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</si>
  <si>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</si>
  <si>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</si>
  <si>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</si>
  <si>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</si>
  <si>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</si>
  <si>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</si>
  <si>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</si>
  <si>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</si>
  <si>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</si>
  <si>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</si>
  <si>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</si>
  <si>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</si>
  <si>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</si>
  <si>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</si>
  <si>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</si>
  <si>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</si>
  <si>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</si>
  <si>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</si>
  <si>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</si>
  <si>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</si>
  <si>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</si>
  <si>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</si>
  <si>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</si>
  <si>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</si>
  <si>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</si>
  <si>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</si>
  <si>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</si>
  <si>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</si>
  <si>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</si>
  <si>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</si>
  <si>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</si>
  <si>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</si>
  <si>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</si>
  <si>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</si>
  <si>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</si>
  <si>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</si>
  <si>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</si>
  <si>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</si>
  <si>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</si>
  <si>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</si>
  <si>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</si>
  <si>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</si>
  <si>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</si>
  <si>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</si>
  <si>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</si>
  <si>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</si>
  <si>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</si>
  <si>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</si>
  <si>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</si>
  <si>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</si>
  <si>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</si>
  <si>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</si>
  <si>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</si>
  <si>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</si>
  <si>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</si>
  <si>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</si>
  <si>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</si>
  <si>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</si>
  <si>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</si>
  <si>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</si>
  <si>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</si>
  <si>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</si>
  <si>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</si>
  <si>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</si>
  <si>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</si>
  <si>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</si>
  <si>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</si>
  <si>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</si>
  <si>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</si>
  <si>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</si>
  <si>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</si>
  <si>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</si>
  <si>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</si>
  <si>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</si>
  <si>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</si>
  <si>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</si>
  <si>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</si>
  <si>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</si>
  <si>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</si>
  <si>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</si>
  <si>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</si>
  <si>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</si>
  <si>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</si>
  <si>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</si>
  <si>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</si>
  <si>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</si>
  <si>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</si>
  <si>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</si>
  <si>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</si>
  <si>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</si>
  <si>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</si>
  <si>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</si>
  <si>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</si>
  <si>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</si>
  <si>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</si>
  <si>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</si>
  <si>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</si>
  <si>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</si>
  <si>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</si>
  <si>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</si>
  <si>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</si>
  <si>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</si>
  <si>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</si>
  <si>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</si>
  <si>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</si>
  <si>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</si>
  <si>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</si>
  <si>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</si>
  <si>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</si>
  <si>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</si>
  <si>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</si>
  <si>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</si>
  <si>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</si>
  <si>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</si>
  <si>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</si>
  <si>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</si>
  <si>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</si>
  <si>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</si>
  <si>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</si>
  <si>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</si>
  <si>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</si>
  <si>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</si>
  <si>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</si>
  <si>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</si>
  <si>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</si>
  <si>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</si>
  <si>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</si>
  <si>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</si>
  <si>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</si>
  <si>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</si>
  <si>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</si>
  <si>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</si>
  <si>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</si>
  <si>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</si>
  <si>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</si>
  <si>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</si>
  <si>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</si>
  <si>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</si>
  <si>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</si>
  <si>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</si>
  <si>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</si>
  <si>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</si>
  <si>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</si>
  <si>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</si>
  <si>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</si>
  <si>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</si>
  <si>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</si>
  <si>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</si>
  <si>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</si>
  <si>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</si>
  <si>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</si>
  <si>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</si>
  <si>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</si>
  <si>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</si>
  <si>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</si>
  <si>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</si>
  <si>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</si>
  <si>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</si>
  <si>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</si>
  <si>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</si>
  <si>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</si>
  <si>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</si>
  <si>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</si>
  <si>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</si>
  <si>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</si>
  <si>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</si>
  <si>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</si>
  <si>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</si>
  <si>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</si>
  <si>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</si>
  <si>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</si>
  <si>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</si>
  <si>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</si>
  <si>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</si>
  <si>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</si>
  <si>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</si>
  <si>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</si>
  <si>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</si>
  <si>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</si>
  <si>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</si>
  <si>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</si>
  <si>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</si>
  <si>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</si>
  <si>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</si>
  <si>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</si>
  <si>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</si>
  <si>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</si>
  <si>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</si>
  <si>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</si>
  <si>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</si>
  <si>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</si>
  <si>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</si>
  <si>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</si>
  <si>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</si>
  <si>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</si>
  <si>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</si>
  <si>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</si>
  <si>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</si>
  <si>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</si>
  <si>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</si>
  <si>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</si>
  <si>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</si>
  <si>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</si>
  <si>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</si>
  <si>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</si>
  <si>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</si>
  <si>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</si>
  <si>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</si>
  <si>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</si>
  <si>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</si>
  <si>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</si>
  <si>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</si>
  <si>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</si>
  <si>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</si>
  <si>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</si>
  <si>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</si>
  <si>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</si>
  <si>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</si>
  <si>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</si>
  <si>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</si>
  <si>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</si>
  <si>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</si>
  <si>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</si>
  <si>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</si>
  <si>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</si>
  <si>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</si>
  <si>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</si>
  <si>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</si>
  <si>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</si>
  <si>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</si>
  <si>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</si>
  <si>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</si>
  <si>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</si>
  <si>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</si>
  <si>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</si>
  <si>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</si>
  <si>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</si>
  <si>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</si>
  <si>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</si>
  <si>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</si>
  <si>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</si>
  <si>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</si>
  <si>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</si>
  <si>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</si>
  <si>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</si>
  <si>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</si>
  <si>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</si>
  <si>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</si>
  <si>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</si>
  <si>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</si>
  <si>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</si>
  <si>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</si>
  <si>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</si>
  <si>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</si>
  <si>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</si>
  <si>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</si>
  <si>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</si>
  <si>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</si>
  <si>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</si>
  <si>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</si>
  <si>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</si>
  <si>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</si>
  <si>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</si>
  <si>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</si>
  <si>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</si>
  <si>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</si>
  <si>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</si>
  <si>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</si>
  <si>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</si>
  <si>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</si>
  <si>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</si>
  <si>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</si>
  <si>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</si>
  <si>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</si>
  <si>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</si>
  <si>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</si>
  <si>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</si>
  <si>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</si>
  <si>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</si>
  <si>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</si>
  <si>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</si>
  <si>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</si>
  <si>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</si>
  <si>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</si>
  <si>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</si>
  <si>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</si>
  <si>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</si>
  <si>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</si>
  <si>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</si>
  <si>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</si>
  <si>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</si>
  <si>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</si>
  <si>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</si>
  <si>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</si>
  <si>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</si>
  <si>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</si>
  <si>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</si>
  <si>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</si>
  <si>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</si>
  <si>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</si>
  <si>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</si>
  <si>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</si>
  <si>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</si>
  <si>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</si>
  <si>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</si>
  <si>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</si>
  <si>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</si>
  <si>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</si>
  <si>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</si>
  <si>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</si>
  <si>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</si>
  <si>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</si>
  <si>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</si>
  <si>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</si>
  <si>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</si>
  <si>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</si>
  <si>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</si>
  <si>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</si>
  <si>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</si>
  <si>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</si>
  <si>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</si>
  <si>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</si>
  <si>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</si>
  <si>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</si>
  <si>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</si>
  <si>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</si>
  <si>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</si>
  <si>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</si>
  <si>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</si>
  <si>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</si>
  <si>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</si>
  <si>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</si>
  <si>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</si>
  <si>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</si>
  <si>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</si>
  <si>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</si>
  <si>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</si>
  <si>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</si>
  <si>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</si>
  <si>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</si>
  <si>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</si>
  <si>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</si>
  <si>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</si>
  <si>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</si>
  <si>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</si>
  <si>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</si>
  <si>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</si>
  <si>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</si>
  <si>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</si>
  <si>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</si>
  <si>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</si>
  <si>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</si>
  <si>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</si>
  <si>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</si>
  <si>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</si>
  <si>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</si>
  <si>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</si>
  <si>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</si>
  <si>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</si>
  <si>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</si>
  <si>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</si>
  <si>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</si>
  <si>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</si>
  <si>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</si>
  <si>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</si>
  <si>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</si>
  <si>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</si>
  <si>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</si>
  <si>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</si>
  <si>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</si>
  <si>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</si>
  <si>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</si>
  <si>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</si>
  <si>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</si>
  <si>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</si>
  <si>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</si>
  <si>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</si>
  <si>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</si>
  <si>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</si>
  <si>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</si>
  <si>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</si>
  <si>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</si>
  <si>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</si>
  <si>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</si>
  <si>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</si>
  <si>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</si>
  <si>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</si>
  <si>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</si>
  <si>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</si>
  <si>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</si>
  <si>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</si>
  <si>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</si>
  <si>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</si>
  <si>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</si>
  <si>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</si>
  <si>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</si>
  <si>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</si>
  <si>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</si>
  <si>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</si>
  <si>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</si>
  <si>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</si>
  <si>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</si>
  <si>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</si>
  <si>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</si>
  <si>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</si>
  <si>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</si>
  <si>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</si>
  <si>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</si>
  <si>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</si>
  <si>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</si>
  <si>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</si>
  <si>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</si>
  <si>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</si>
  <si>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</si>
  <si>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</si>
  <si>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</si>
  <si>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</si>
  <si>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</si>
  <si>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</si>
  <si>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</si>
  <si>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</si>
  <si>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</si>
  <si>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</si>
  <si>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</si>
  <si>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</si>
  <si>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</si>
  <si>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</si>
  <si>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</si>
  <si>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</si>
  <si>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</si>
  <si>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</si>
  <si>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</si>
  <si>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</si>
  <si>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</si>
  <si>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</si>
  <si>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</si>
  <si>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</si>
  <si>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</si>
  <si>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</si>
  <si>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</si>
  <si>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</si>
  <si>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</si>
  <si>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</si>
  <si>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</si>
  <si>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</si>
  <si>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</si>
  <si>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</si>
  <si>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</si>
  <si>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</si>
  <si>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</si>
  <si>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</si>
  <si>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</si>
  <si>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</si>
  <si>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</si>
  <si>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</si>
  <si>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</si>
  <si>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</si>
  <si>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</si>
  <si>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</si>
  <si>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</si>
  <si>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</si>
  <si>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</si>
  <si>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</si>
  <si>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</si>
  <si>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</si>
  <si>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</si>
  <si>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</si>
  <si>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</si>
  <si>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</si>
  <si>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</si>
  <si>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</si>
  <si>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</si>
  <si>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</si>
  <si>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</si>
  <si>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</si>
  <si>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</si>
  <si>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</si>
  <si>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</si>
  <si>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</si>
  <si>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</si>
  <si>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</si>
  <si>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</si>
  <si>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</si>
  <si>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</si>
  <si>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</si>
  <si>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</si>
  <si>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</si>
  <si>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</si>
  <si>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</si>
  <si>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</si>
  <si>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</si>
  <si>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</si>
  <si>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</si>
  <si>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</si>
  <si>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</si>
  <si>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</si>
  <si>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</si>
  <si>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</si>
  <si>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</si>
  <si>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</si>
  <si>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</si>
  <si>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</si>
  <si>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</si>
  <si>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</si>
  <si>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</si>
  <si>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</si>
  <si>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</si>
  <si>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</si>
  <si>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</si>
  <si>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</si>
  <si>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</si>
  <si>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</si>
  <si>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</si>
  <si>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</si>
  <si>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</si>
  <si>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</si>
  <si>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</si>
  <si>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</si>
  <si>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</si>
  <si>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</si>
  <si>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</si>
  <si>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</si>
  <si>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</si>
  <si>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</si>
  <si>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</si>
  <si>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</si>
  <si>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</si>
  <si>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</si>
  <si>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</si>
  <si>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</si>
  <si>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</si>
  <si>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</si>
  <si>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</si>
  <si>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</si>
  <si>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</si>
  <si>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</si>
  <si>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</si>
  <si>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</si>
  <si>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</si>
  <si>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</si>
  <si>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</si>
  <si>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</si>
  <si>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</si>
  <si>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</si>
  <si>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</si>
  <si>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</si>
  <si>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</si>
  <si>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</si>
  <si>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</si>
  <si>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</si>
  <si>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</si>
  <si>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</si>
  <si>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</si>
  <si>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</si>
  <si>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</si>
  <si>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</si>
  <si>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</si>
  <si>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</si>
  <si>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</si>
  <si>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</si>
  <si>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</si>
  <si>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</si>
  <si>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</si>
  <si>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</si>
  <si>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</si>
  <si>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</si>
  <si>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</si>
  <si>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</si>
  <si>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</si>
  <si>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</si>
  <si>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</si>
  <si>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</si>
  <si>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</si>
  <si>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</si>
  <si>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</si>
  <si>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</si>
  <si>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</si>
  <si>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</si>
  <si>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</si>
  <si>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</si>
  <si>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</si>
  <si>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</si>
  <si>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</si>
  <si>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</si>
  <si>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</si>
  <si>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</si>
  <si>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</si>
  <si>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</si>
  <si>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</si>
  <si>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</si>
  <si>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</si>
  <si>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</si>
  <si>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</si>
  <si>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</si>
  <si>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</si>
  <si>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</si>
  <si>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</si>
  <si>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</si>
  <si>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</si>
  <si>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</si>
  <si>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</si>
  <si>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</si>
  <si>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</si>
  <si>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</si>
  <si>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</si>
  <si>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</si>
  <si>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</si>
  <si>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</si>
  <si>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</si>
  <si>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</si>
  <si>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</si>
  <si>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</si>
  <si>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</si>
  <si>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</si>
  <si>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</si>
  <si>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</si>
  <si>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</si>
  <si>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</si>
  <si>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</si>
  <si>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</si>
  <si>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</si>
  <si>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</si>
  <si>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</si>
  <si>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</si>
  <si>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</si>
  <si>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</si>
  <si>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</si>
  <si>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</si>
  <si>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</si>
  <si>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</si>
  <si>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</si>
  <si>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</si>
  <si>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</si>
  <si>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</si>
  <si>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</si>
  <si>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</si>
  <si>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</si>
  <si>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</si>
  <si>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</si>
  <si>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</si>
  <si>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</si>
  <si>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</si>
  <si>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</si>
  <si>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</si>
  <si>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</si>
  <si>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</si>
  <si>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</si>
  <si>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</si>
  <si>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</si>
  <si>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</si>
  <si>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</si>
  <si>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</si>
  <si>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</si>
  <si>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</si>
  <si>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</si>
  <si>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</si>
  <si>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</si>
  <si>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</si>
  <si>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</si>
  <si>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</si>
  <si>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</si>
  <si>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</si>
  <si>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</si>
  <si>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</si>
  <si>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</si>
  <si>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</si>
  <si>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</si>
  <si>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</si>
  <si>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</si>
  <si>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</si>
  <si>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</si>
  <si>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</si>
  <si>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</si>
  <si>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</si>
  <si>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</si>
  <si>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</si>
  <si>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</si>
  <si>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</si>
  <si>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</si>
  <si>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</si>
  <si>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</si>
  <si>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</si>
  <si>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</si>
  <si>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</si>
  <si>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</si>
  <si>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</si>
  <si>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</si>
  <si>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</si>
  <si>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</si>
  <si>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</si>
  <si>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</si>
  <si>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</si>
  <si>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</si>
  <si>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</si>
  <si>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</si>
  <si>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</si>
  <si>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</si>
  <si>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</si>
  <si>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</si>
  <si>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</si>
  <si>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</si>
  <si>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</si>
  <si>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</si>
  <si>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</si>
  <si>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</si>
  <si>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</si>
  <si>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</si>
  <si>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</si>
  <si>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</si>
  <si>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</si>
  <si>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</si>
  <si>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</si>
  <si>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</si>
  <si>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</si>
  <si>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</si>
  <si>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</si>
  <si>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</si>
  <si>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</si>
  <si>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</si>
  <si>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</si>
  <si>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</si>
  <si>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</si>
  <si>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</si>
  <si>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</si>
  <si>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</si>
  <si>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</si>
  <si>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</si>
  <si>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</si>
  <si>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</si>
  <si>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</si>
  <si>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</si>
  <si>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</si>
  <si>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</si>
  <si>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</si>
  <si>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</si>
  <si>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</si>
  <si>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</si>
  <si>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</si>
  <si>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</si>
  <si>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</si>
  <si>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</si>
  <si>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</si>
  <si>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</si>
  <si>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</si>
  <si>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</si>
  <si>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</si>
  <si>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</si>
  <si>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</si>
  <si>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</si>
  <si>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</si>
  <si>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</si>
  <si>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</si>
  <si>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</si>
  <si>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</si>
  <si>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</si>
  <si>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</si>
  <si>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</si>
  <si>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</si>
  <si>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</si>
  <si>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</si>
  <si>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</si>
  <si>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</si>
  <si>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</si>
  <si>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</si>
  <si>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</si>
  <si>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</si>
  <si>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</si>
  <si>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</si>
  <si>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</si>
  <si>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</si>
  <si>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</si>
  <si>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</si>
  <si>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</si>
  <si>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</si>
  <si>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</si>
  <si>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</si>
  <si>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</si>
  <si>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</si>
  <si>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</si>
  <si>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</si>
  <si>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</si>
  <si>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</si>
  <si>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</si>
  <si>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</si>
  <si>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</si>
  <si>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</si>
  <si>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</si>
  <si>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</si>
  <si>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</si>
  <si>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</si>
  <si>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</si>
  <si>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</si>
  <si>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</si>
  <si>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</si>
  <si>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</si>
  <si>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</si>
  <si>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</si>
  <si>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</si>
  <si>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</si>
  <si>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</si>
  <si>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</si>
  <si>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</si>
  <si>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</si>
  <si>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</si>
  <si>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</si>
  <si>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</si>
  <si>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</si>
  <si>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</si>
  <si>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</si>
  <si>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</si>
  <si>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</si>
  <si>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</si>
  <si>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</si>
  <si>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</si>
  <si>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</si>
  <si>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</si>
  <si>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</si>
  <si>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</si>
  <si>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</si>
  <si>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</si>
  <si>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</si>
  <si>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</si>
  <si>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</si>
  <si>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</si>
  <si>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</si>
  <si>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</si>
  <si>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</si>
  <si>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</si>
  <si>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</si>
  <si>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</si>
  <si>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</si>
  <si>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</si>
  <si>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</si>
  <si>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</si>
  <si>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</si>
  <si>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</si>
  <si>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</si>
  <si>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</si>
  <si>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</si>
  <si>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</si>
  <si>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</si>
  <si>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</si>
  <si>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</si>
  <si>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</si>
  <si>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</si>
  <si>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</si>
  <si>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</si>
  <si>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</si>
  <si>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</si>
  <si>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</si>
  <si>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</si>
  <si>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</si>
  <si>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</si>
  <si>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</si>
  <si>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</si>
  <si>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</si>
  <si>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</si>
  <si>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</si>
  <si>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</si>
  <si>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</si>
  <si>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</si>
  <si>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</si>
  <si>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</si>
  <si>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</si>
  <si>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</si>
  <si>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</si>
  <si>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</si>
  <si>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</si>
  <si>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</si>
  <si>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</si>
  <si>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</si>
  <si>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</si>
  <si>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</si>
  <si>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</si>
  <si>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</si>
  <si>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</si>
  <si>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</si>
  <si>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</si>
  <si>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</si>
  <si>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</si>
  <si>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</si>
  <si>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</si>
  <si>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</si>
  <si>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</si>
  <si>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</si>
  <si>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</si>
  <si>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</si>
  <si>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</si>
  <si>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</si>
  <si>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</si>
  <si>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</si>
  <si>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</si>
  <si>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</si>
  <si>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</si>
  <si>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</si>
  <si>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</si>
  <si>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</si>
  <si>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</si>
  <si>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</si>
  <si>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</si>
  <si>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</si>
  <si>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</si>
  <si>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</si>
  <si>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</si>
  <si>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</si>
  <si>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</si>
  <si>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</si>
  <si>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</si>
  <si>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</si>
  <si>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</si>
  <si>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</si>
  <si>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</si>
  <si>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</si>
  <si>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</si>
  <si>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</si>
  <si>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</si>
  <si>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</si>
  <si>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</si>
  <si>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</si>
  <si>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</si>
  <si>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</si>
  <si>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</si>
  <si>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</si>
  <si>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</si>
  <si>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</si>
  <si>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</si>
  <si>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</si>
  <si>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</si>
  <si>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</si>
  <si>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</si>
  <si>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</si>
  <si>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</si>
  <si>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</si>
  <si>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</si>
  <si>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</si>
  <si>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</si>
  <si>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</si>
  <si>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</si>
  <si>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</si>
  <si>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</si>
  <si>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</si>
  <si>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</si>
  <si>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</si>
  <si>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</si>
  <si>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</si>
  <si>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</si>
  <si>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</si>
  <si>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</si>
  <si>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</si>
  <si>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</si>
  <si>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</si>
  <si>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</si>
  <si>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</si>
  <si>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</si>
  <si>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</si>
  <si>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</si>
  <si>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</si>
  <si>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</si>
  <si>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</si>
  <si>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</si>
  <si>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</si>
  <si>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</si>
  <si>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</si>
  <si>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</si>
  <si>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</si>
  <si>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</si>
  <si>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</si>
  <si>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</si>
  <si>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</si>
  <si>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</si>
  <si>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</si>
  <si>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</si>
  <si>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</si>
  <si>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</si>
  <si>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</si>
  <si>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</si>
  <si>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</si>
  <si>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</si>
  <si>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theater</t>
  </si>
  <si>
    <t>publishing</t>
  </si>
  <si>
    <t>technology</t>
  </si>
  <si>
    <t>games</t>
  </si>
  <si>
    <t>music</t>
  </si>
  <si>
    <t>photography</t>
  </si>
  <si>
    <t>food</t>
  </si>
  <si>
    <t>journalism</t>
  </si>
  <si>
    <t>Column Labels</t>
  </si>
  <si>
    <t>(blank)</t>
  </si>
  <si>
    <t>Grand Total</t>
  </si>
  <si>
    <t>Row Labels</t>
  </si>
  <si>
    <t>Count of outcomes</t>
  </si>
  <si>
    <t>(All)</t>
  </si>
  <si>
    <t>Parent Category</t>
  </si>
  <si>
    <t>Category and Subcategory2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</si>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</sst>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1" applyNumberFormat="1" applyFon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[CopyKickstarter.xlsx]Category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5127563164150912"/>
          <c:y val="4.9034858711972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5-4AB1-8AB7-B3F3EE58DFE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5-4AB1-8AB7-B3F3EE58DFE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5-4AB1-8AB7-B3F3EE58DFE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A5-4AB1-8AB7-B3F3EE58D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6902176"/>
        <c:axId val="736901848"/>
      </c:barChart>
      <c:catAx>
        <c:axId val="73690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01848"/>
        <c:crosses val="autoZero"/>
        <c:auto val="1"/>
        <c:lblAlgn val="ctr"/>
        <c:lblOffset val="100"/>
        <c:noMultiLvlLbl val="0"/>
      </c:catAx>
      <c:valAx>
        <c:axId val="73690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0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[CopyKickstarter.xlsx]Outcomes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Date'!$B$7:$B$20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8A-4FC2-BEAB-4B7970C6627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Date'!$C$7:$C$20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8A-4FC2-BEAB-4B7970C6627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Date'!$D$7:$D$20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8A-4FC2-BEAB-4B7970C6627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Date'!$E$7:$E$20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8A-4FC2-BEAB-4B7970C6627A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8A-4FC2-BEAB-4B7970C66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235848"/>
        <c:axId val="800271296"/>
      </c:lineChart>
      <c:catAx>
        <c:axId val="80523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271296"/>
        <c:crosses val="autoZero"/>
        <c:auto val="1"/>
        <c:lblAlgn val="ctr"/>
        <c:lblOffset val="100"/>
        <c:noMultiLvlLbl val="0"/>
      </c:catAx>
      <c:valAx>
        <c:axId val="80027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3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[CopyKickstarter.xlsx]Theater Outcomes by Launch Date!Theater Outcomes Based on Launch Date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8-4A9F-AB15-F9C63F25D85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8-4A9F-AB15-F9C63F25D85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8-4A9F-AB15-F9C63F25D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351736"/>
        <c:axId val="859349768"/>
      </c:lineChart>
      <c:catAx>
        <c:axId val="85935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49768"/>
        <c:crosses val="autoZero"/>
        <c:auto val="1"/>
        <c:lblAlgn val="ctr"/>
        <c:lblOffset val="100"/>
        <c:noMultiLvlLbl val="0"/>
      </c:catAx>
      <c:valAx>
        <c:axId val="85934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5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7.5493612078977937E-2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0.99399399399399402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A-4FE9-9560-44C55A1D9D4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0.91056910569105687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6.006006006006006E-3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4A-4FE9-9560-44C55A1D9D4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1.3937282229965157E-2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0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4A-4FE9-9560-44C55A1D9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572248"/>
        <c:axId val="750572904"/>
      </c:lineChart>
      <c:catAx>
        <c:axId val="750572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572904"/>
        <c:crosses val="autoZero"/>
        <c:auto val="1"/>
        <c:lblAlgn val="ctr"/>
        <c:lblOffset val="100"/>
        <c:noMultiLvlLbl val="0"/>
      </c:catAx>
      <c:valAx>
        <c:axId val="75057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57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[CopyKickstarter.xlsx]Subcategory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47CB-AE5A-F60BE08F25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47CB-AE5A-F60BE08F25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47CB-AE5A-F60BE08F2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6903160"/>
        <c:axId val="736901192"/>
      </c:barChart>
      <c:catAx>
        <c:axId val="73690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01192"/>
        <c:crosses val="autoZero"/>
        <c:auto val="1"/>
        <c:lblAlgn val="ctr"/>
        <c:lblOffset val="100"/>
        <c:noMultiLvlLbl val="0"/>
      </c:catAx>
      <c:valAx>
        <c:axId val="73690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0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</xdr:colOff>
      <xdr:row>15</xdr:row>
      <xdr:rowOff>80962</xdr:rowOff>
    </xdr:from>
    <xdr:to>
      <xdr:col>6</xdr:col>
      <xdr:colOff>190500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16680-EA8F-CB2D-0A77-79E5C156F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20</xdr:row>
      <xdr:rowOff>9525</xdr:rowOff>
    </xdr:from>
    <xdr:to>
      <xdr:col>6</xdr:col>
      <xdr:colOff>552450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4885F-FB8B-4DE7-1CF5-CD8976A3C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119062</xdr:rowOff>
    </xdr:from>
    <xdr:to>
      <xdr:col>5</xdr:col>
      <xdr:colOff>457200</xdr:colOff>
      <xdr:row>35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4DFE4-6A2E-AB87-5EBE-7666A75EF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642937</xdr:colOff>
      <xdr:row>16</xdr:row>
      <xdr:rowOff>119062</xdr:rowOff>
    </xdr:from>
    <xdr:to>
      <xdr:col>5</xdr:col>
      <xdr:colOff>109537</xdr:colOff>
      <xdr:row>31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9625C1-1DA5-28A7-0DC2-87DE3A610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700087</xdr:colOff>
      <xdr:row>25</xdr:row>
      <xdr:rowOff>52387</xdr:rowOff>
    </xdr:from>
    <xdr:to>
      <xdr:col>6</xdr:col>
      <xdr:colOff>471487</xdr:colOff>
      <xdr:row>39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2F75E-20FF-6D41-E594-E61735E85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e" refreshedDate="44733.537131249999" createdVersion="8" refreshedVersion="8" minRefreshableVersion="3" recordCount="4115" xr:uid="{0E9175BC-459A-45C0-8859-CA865118D804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e" refreshedDate="44734.526176041669" createdVersion="8" refreshedVersion="8" minRefreshableVersion="3" recordCount="4115" xr:uid="{3B4B7FF0-5FE7-4B4E-B698-8E5D69C16023}">
  <cacheSource type="worksheet">
    <worksheetSource ref="A1:S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4-12-27T01:40:44"/>
        <d v="2015-10-01T00:00:00"/>
        <d v="2015-07-10T16:05:32"/>
        <d v="2016-05-22T01:05:00"/>
        <d v="2016-01-02T23:00:51"/>
        <d v="2016-01-07T04:57:52"/>
        <d v="2015-07-23T13:25:35"/>
        <d v="2015-03-22T16:07:15"/>
        <d v="2016-05-05T21:36:36"/>
        <d v="2016-12-21T07:59:00"/>
        <d v="2015-09-20T04:21:31"/>
        <d v="2014-10-17T19:00:32"/>
        <d v="2016-05-05T17:00:00"/>
        <d v="2014-10-13T13:59:55"/>
        <d v="2014-08-13T18:49:08"/>
        <d v="2014-03-24T02:15:27"/>
        <d v="2017-03-15T00:26:00"/>
        <d v="2015-08-29T15:53:44"/>
        <d v="2015-02-02T18:43:21"/>
        <d v="2014-06-01T22:37:19"/>
        <d v="2015-01-04T06:17:44"/>
        <d v="2015-09-09T07:31:09"/>
        <d v="2013-08-30T12:53:40"/>
        <d v="2016-07-02T15:35:23"/>
        <d v="2013-01-11T20:00:24"/>
        <d v="2016-09-03T16:34:37"/>
        <d v="2012-06-09T20:20:08"/>
        <d v="2016-07-08T17:32:14"/>
        <d v="2015-06-02T15:34:53"/>
        <d v="2016-07-03T10:25:45"/>
        <d v="2015-11-26T23:55:45"/>
        <d v="2015-08-03T16:09:30"/>
        <d v="2011-02-24T23:20:30"/>
        <d v="2016-07-15T06:57:00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7-10T05:28:57"/>
        <d v="2016-09-29T21:52:52"/>
        <d v="2014-07-25T03:00:00"/>
        <d v="2016-03-16T05:04:57"/>
        <d v="2016-08-04T14:00:03"/>
        <d v="2013-02-04T20:29:34"/>
        <d v="2016-09-13T07:05:00"/>
        <d v="2017-04-01T00:40:11"/>
        <d v="2015-12-17T19:20:09"/>
        <d v="2013-05-31T12:00:00"/>
        <d v="2014-05-15T06:58:51"/>
        <d v="2016-11-30T20:15:19"/>
        <d v="2015-11-21T17:12:15"/>
        <d v="2016-08-17T12:05:54"/>
        <d v="2015-10-05T06:39:46"/>
        <d v="2015-10-16T16:35:52"/>
        <d v="2015-06-18T13:13:11"/>
        <d v="2016-03-13T21:25:16"/>
        <d v="2016-05-03T16:41:56"/>
        <d v="2015-01-26T07:12:21"/>
        <d v="2015-12-13T06:47:40"/>
        <d v="2015-05-01T18:39:05"/>
        <d v="2014-06-03T03:59:00"/>
        <d v="2015-09-28T06:35:34"/>
        <d v="2015-11-19T04:59:00"/>
        <d v="2015-10-30T14:59:43"/>
        <d v="2016-12-08T04:59:00"/>
        <d v="2016-07-06T15:00:58"/>
        <d v="2015-12-16T20:18:00"/>
        <d v="2016-07-21T14:00:00"/>
        <d v="2014-11-30T22:59:00"/>
        <d v="2015-07-18T20:14:16"/>
        <d v="2016-05-14T15:18:28"/>
        <d v="2014-09-15T19:55:03"/>
        <d v="2013-08-10T13:15:20"/>
        <d v="2015-02-08T21:58:29"/>
        <d v="2017-03-25T13:14:22"/>
        <d v="2014-08-17T19:58:18"/>
        <d v="2016-05-03T18:49:02"/>
        <d v="2015-03-20T03:45:32"/>
        <d v="2015-05-22T05:25:00"/>
        <d v="2016-08-06T07:00:00"/>
        <d v="2016-10-21T16:04:20"/>
        <d v="2015-09-11T18:22:49"/>
        <d v="2014-11-25T19:46:00"/>
        <d v="2016-12-04T15:04:47"/>
        <d v="2017-02-26T00:09:49"/>
        <d v="2014-07-23T21:08:09"/>
        <d v="2017-03-06T13:00:00"/>
        <d v="2014-07-25T22:15:02"/>
        <d v="2015-12-29T00:16:40"/>
        <d v="2016-02-25T07:25:01"/>
        <d v="2016-07-08T23:03:34"/>
        <d v="2016-06-28T23:15:33"/>
        <d v="2013-02-01T18:25:39"/>
        <d v="2017-03-14T22:57:00"/>
        <d v="2015-12-24T15:41:24"/>
        <d v="2017-03-12T19:00:00"/>
        <d v="2014-11-13T08:02:00"/>
        <d v="2013-08-04T23:06:22"/>
        <d v="2015-08-01T04:59:00"/>
        <d v="2015-08-14T01:24:57"/>
        <d v="2015-06-15T22:06:20"/>
        <d v="2016-12-02T23:36:43"/>
        <d v="2016-07-22T15:02:20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7-02-05T16:44:00"/>
        <d v="2014-07-10T19:40:11"/>
        <d v="2016-03-11T18:34:47"/>
        <d v="2013-11-22T16:00:00"/>
        <d v="2015-05-26T03:53:02"/>
        <d v="2015-06-14T13:00:55"/>
        <d v="2014-05-09T21:00:00"/>
        <d v="2016-06-28T15:45:23"/>
        <d v="2016-12-01T04:59:00"/>
        <d v="2016-07-09T23:49:58"/>
        <d v="2016-02-01T23:55:41"/>
        <d v="2015-08-03T04:27:37"/>
        <d v="2015-09-07T13:53:13"/>
        <d v="2017-03-26T03:33:00"/>
        <d v="2015-01-02T21:14:16"/>
        <d v="2014-09-19T18:18:21"/>
        <d v="2016-01-29T14:46:10"/>
        <d v="2014-11-11T16:10:36"/>
        <d v="2016-09-05T02:59:00"/>
        <d v="2014-12-04T10:58:54"/>
        <d v="2015-09-01T15:05:19"/>
        <d v="2014-09-21T19:48:38"/>
        <d v="2015-04-05T03:40:47"/>
        <d v="2015-08-04T22:15:35"/>
        <d v="2016-11-06T09:49:07"/>
        <d v="2013-09-13T17:56:20"/>
        <d v="2015-08-26T00:18:50"/>
        <d v="2015-04-17T17:33:02"/>
        <d v="2016-08-23T20:54:00"/>
        <d v="2016-06-06T17:02:00"/>
        <d v="2015-07-12T06:02:38"/>
        <d v="2014-08-14T12:58:18"/>
        <d v="2015-06-11T10:05:53"/>
        <d v="2015-05-08T16:01:58"/>
        <d v="2017-02-22T04:43:42"/>
        <d v="2016-06-11T13:39:32"/>
        <d v="2015-03-30T18:31:59"/>
        <d v="2016-03-24T08:11:38"/>
        <d v="2015-10-28T08:00:00"/>
        <d v="2016-11-01T03:59:00"/>
        <d v="2016-06-17T12:59:50"/>
        <d v="2016-04-22T13:55:11"/>
        <d v="2015-05-22T17:03:29"/>
        <d v="2014-05-05T06:38:31"/>
        <d v="2014-12-17T20:43:48"/>
        <d v="2015-11-06T01:00:00"/>
        <d v="2015-04-30T19:23:47"/>
        <d v="2016-12-14T12:01:08"/>
        <d v="2014-09-18T02:00:00"/>
        <d v="2014-12-28T15:22:29"/>
        <d v="2015-05-20T06:04:15"/>
        <d v="2017-02-05T18:00:53"/>
        <d v="2016-04-07T01:34:16"/>
        <d v="2016-06-28T16:43:05"/>
        <d v="2017-02-18T23:59:00"/>
        <d v="2014-02-03T11:41:32"/>
        <d v="2017-03-10T19:00:35"/>
        <d v="2016-10-20T05:28:13"/>
        <d v="2015-02-07T18:26:21"/>
        <d v="2015-10-15T22:00:00"/>
        <d v="2015-01-15T19:00:28"/>
        <d v="2017-01-21T11:47:58"/>
        <d v="2014-12-10T03:48:45"/>
        <d v="2016-12-30T23:00:00"/>
        <d v="2016-05-07T21:11:59"/>
        <d v="2015-05-04T01:40:38"/>
        <d v="2014-09-05T20:30:02"/>
        <d v="2014-06-18T20:13:00"/>
        <d v="2016-05-19T08:12:01"/>
        <d v="2015-06-01T17:01:00"/>
        <d v="2014-09-01T20:10:17"/>
        <d v="2015-07-22T13:02:10"/>
        <d v="2015-04-21T13:25:26"/>
        <d v="2015-08-08T15:33:37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5-22T13:00:00"/>
        <d v="2015-04-17T00:00:00"/>
        <d v="2016-07-30T21:13:14"/>
        <d v="2015-12-29T11:46:41"/>
        <d v="2017-02-20T19:00:00"/>
        <d v="2015-04-20T18:25:49"/>
        <d v="2015-03-19T08:28:43"/>
        <d v="2015-02-19T19:47:59"/>
        <d v="2016-12-28T19:25:15"/>
        <d v="2016-06-19T08:10:00"/>
        <d v="2013-07-07T05:28:23"/>
        <d v="2016-07-22T18:55:32"/>
        <d v="2015-04-30T16:00:51"/>
        <d v="2016-10-29T23:43:54"/>
        <d v="2016-04-22T06:32:52"/>
        <d v="2015-01-18T01:12:00"/>
        <d v="2014-08-09T22:43:42"/>
        <d v="2015-01-19T08:30:00"/>
        <d v="2015-04-10T22:27:28"/>
        <d v="2013-05-23T15:38:11"/>
        <d v="2012-01-07T18:35:09"/>
        <d v="2015-10-31T22:45:00"/>
        <d v="2016-08-27T17:00:09"/>
        <d v="2016-02-18T19:09:29"/>
        <d v="2015-01-12T02:36:34"/>
        <d v="2015-06-08T15:00:00"/>
        <d v="2015-12-19T01:00:00"/>
        <d v="2015-06-11T04:25:46"/>
        <d v="2015-06-03T02:31:16"/>
        <d v="2014-11-07T20:30:07"/>
        <d v="2017-01-07T07:12:49"/>
        <d v="2015-11-05T23:32:52"/>
        <d v="2014-10-02T17:56:32"/>
        <d v="2013-10-19T12:13:06"/>
        <d v="2015-03-28T10:19:12"/>
        <d v="2014-08-07T23:13:48"/>
        <d v="2016-01-19T13:27:17"/>
        <d v="2016-05-08T17:41:57"/>
        <d v="2015-05-07T06:58:00"/>
        <d v="2014-05-30T14:10:35"/>
        <d v="2015-08-20T14:50:40"/>
        <d v="2015-04-08T17:42:49"/>
        <d v="2015-11-01T04:00:00"/>
        <d v="2011-10-29T03:59:00"/>
        <d v="2014-09-11T09:04:10"/>
        <d v="2016-12-23T07:59:00"/>
        <d v="2014-09-17T12:02:11"/>
        <d v="2015-11-22T06:59:00"/>
        <d v="2015-08-01T17:53:00"/>
        <d v="2017-01-14T03:59:00"/>
        <d v="2016-10-14T15:25:34"/>
        <d v="2015-12-23T16:18:00"/>
        <d v="2015-02-17T01:40:47"/>
        <d v="2014-02-05T19:58:17"/>
        <d v="2014-08-16T21:44:12"/>
        <d v="2016-02-28T23:05:09"/>
        <d v="2015-05-28T00:13:17"/>
        <d v="2014-09-21T15:10:50"/>
        <d v="2016-06-04T17:19:57"/>
        <d v="2012-01-05T11:33:00"/>
        <d v="2016-05-31T17:31:00"/>
        <d v="2016-05-07T13:57:12"/>
        <d v="2014-12-21T08:42:21"/>
        <d v="2015-03-16T19:00:37"/>
        <d v="2016-11-12T05:00:00"/>
        <d v="2014-08-10T17:20:48"/>
        <d v="2014-08-09T21:57:05"/>
        <d v="2016-02-20T22:22:18"/>
        <d v="2016-10-03T01:11:47"/>
        <d v="2015-06-18T19:03:35"/>
        <d v="2014-03-07T22:59:00"/>
        <d v="2017-01-01T15:55:27"/>
        <d v="2015-01-28T22:14:52"/>
        <d v="2011-12-23T18:17:29"/>
        <d v="2015-10-11T01:00:00"/>
        <d v="2015-05-23T21:23:39"/>
        <d v="2015-08-13T08:46:49"/>
        <d v="2017-03-29T02:00:00"/>
        <d v="2015-08-05T16:50:32"/>
        <d v="2015-01-08T13:41:00"/>
        <d v="2012-04-17T00:31:00"/>
        <d v="2015-05-10T17:22:37"/>
        <d v="2015-04-18T21:10:05"/>
        <d v="2014-08-09T02:00:00"/>
        <d v="2015-11-19T05:03:21"/>
        <d v="2015-10-01T04:59:00"/>
        <d v="2014-12-25T20:16:00"/>
        <d v="2015-10-28T17:17:07"/>
        <d v="2014-06-11T09:50:21"/>
        <d v="2015-09-23T20:34:24"/>
        <d v="2014-09-12T17:38:15"/>
        <d v="2015-08-05T00:33:53"/>
        <d v="2014-10-31T12:30:20"/>
        <d v="2016-12-21T14:59:03"/>
        <d v="2016-07-15T20:42:26"/>
        <d v="2015-06-13T16:37:23"/>
        <d v="2014-09-11T08:37:22"/>
        <d v="2014-08-04T16:00:00"/>
        <d v="2015-02-26T03:19:55"/>
        <d v="2015-10-17T16:01:55"/>
        <d v="2016-10-17T19:10:31"/>
        <d v="2014-09-25T16:24:24"/>
        <d v="2014-12-31T16:54:50"/>
        <d v="2015-05-21T08:02:55"/>
        <d v="2014-02-10T22:21:14"/>
        <d v="2015-11-19T20:00:19"/>
        <d v="2016-09-03T16:41:49"/>
        <d v="2013-09-16T20:30:06"/>
        <d v="2017-03-14T14:02:35"/>
        <d v="2015-06-12T20:00:00"/>
        <d v="2016-04-29T18:44:25"/>
        <d v="2015-05-24T08:18:52"/>
        <d v="2014-04-19T16:19:39"/>
        <d v="2011-09-24T17:02:33"/>
        <d v="2017-02-20T04:37:48"/>
        <d v="2014-10-28T22:00:00"/>
        <d v="2015-10-12T13:46:33"/>
        <d v="2014-01-04T04:09:05"/>
        <d v="2014-10-24T04:00:00"/>
        <d v="2015-07-08T14:00:23"/>
        <d v="2014-06-13T04:00:00"/>
        <d v="2013-05-14T20:55:13"/>
        <d v="2012-06-12T07:00:00"/>
        <d v="2016-01-11T23:00:00"/>
        <d v="2016-03-12T05:00:00"/>
        <d v="2015-12-19T07:59:00"/>
        <d v="2016-04-03T12:01:02"/>
        <d v="2016-02-20T02:00:53"/>
        <d v="2016-11-23T08:45:43"/>
        <d v="2016-12-03T15:05:15"/>
        <d v="2014-12-03T13:00:45"/>
        <d v="2014-07-10T14:31:03"/>
        <d v="2017-01-23T17:05:43"/>
        <d v="2016-11-07T11:05:37"/>
        <d v="2013-04-17T18:15:42"/>
        <d v="2013-11-01T00:00:00"/>
        <d v="2015-09-02T22:49:03"/>
        <d v="2016-01-02T23:19:51"/>
        <d v="2015-01-09T01:00:00"/>
        <d v="2013-12-02T22:59:00"/>
        <d v="2013-07-26T17:00:00"/>
        <d v="2015-06-05T21:00:00"/>
        <d v="2013-10-10T17:00:52"/>
        <d v="2015-04-10T05:32:54"/>
        <d v="2014-07-10T10:09:11"/>
        <d v="2016-12-20T04:30:33"/>
        <d v="2011-08-07T20:12:50"/>
        <d v="2012-06-26T04:03:13"/>
        <d v="2016-06-15T15:00:00"/>
        <d v="2014-06-16T04:25:00"/>
        <d v="2016-08-19T03:59:00"/>
        <d v="2016-10-04T03:59:00"/>
        <d v="2014-08-29T01:00:00"/>
        <d v="2015-04-22T22:00:37"/>
        <d v="2017-03-03T13:51:19"/>
        <d v="2016-06-23T16:06:23"/>
        <d v="2015-01-19T04:11:05"/>
        <d v="2016-06-04T15:41:12"/>
        <d v="2014-12-05T18:30:29"/>
        <d v="2015-11-15T15:13:09"/>
        <d v="2016-06-28T09:41:35"/>
        <d v="2015-01-01T04:59:00"/>
        <d v="2014-07-01T06:00:00"/>
        <d v="2016-04-01T06:59:00"/>
        <d v="2016-08-15T07:00:00"/>
        <d v="2016-04-18T14:00:00"/>
        <d v="2014-06-23T07:04:10"/>
        <d v="2016-06-19T14:30:46"/>
        <d v="2014-06-28T19:21:54"/>
        <d v="2016-02-17T12:04:39"/>
        <d v="2017-04-16T15:22:46"/>
        <d v="2016-10-29T08:57:43"/>
        <d v="2016-10-13T15:12:32"/>
        <d v="2016-03-25T20:36:40"/>
        <d v="2014-12-08T16:31:55"/>
        <d v="2017-03-25T04:33:00"/>
        <d v="2014-04-21T01:00:00"/>
        <d v="2014-11-09T18:47:59"/>
        <d v="2015-12-30T16:12:33"/>
        <d v="2017-02-10T02:19:05"/>
        <d v="2014-10-05T19:16:13"/>
        <d v="2015-03-27T19:43:15"/>
        <d v="2015-04-26T20:55:59"/>
        <d v="2016-05-28T18:32:09"/>
        <d v="2016-04-25T22:16:56"/>
        <d v="2014-08-02T15:49:43"/>
        <d v="2014-12-02T06:19:05"/>
        <d v="2016-07-13T06:49:59"/>
        <d v="2012-05-25T14:14:00"/>
        <d v="2014-02-14T22:43:20"/>
        <d v="2015-08-20T20:06:00"/>
        <d v="2014-12-02T15:04:04"/>
        <d v="2017-01-11T17:49:08"/>
        <d v="2016-03-25T16:59:16"/>
        <d v="2015-07-01T00:40:46"/>
        <d v="2012-12-07T22:23:42"/>
        <d v="2013-11-11T14:19:08"/>
        <d v="2016-01-03T01:55:37"/>
        <d v="2015-07-17T19:35:39"/>
        <d v="2016-06-16T17:02:46"/>
        <d v="2015-05-14T23:56:12"/>
        <d v="2015-05-28T15:59:00"/>
        <d v="2015-02-24T03:00:00"/>
        <d v="2017-03-14T17:22:02"/>
        <d v="2016-01-02T16:27:01"/>
        <d v="2016-02-27T06:45:36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5-05-13T20:45:12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11-18T15:43:32"/>
        <d v="2015-04-18T01:40:10"/>
        <d v="2016-02-08T00:17:00"/>
        <d v="2016-02-14T16:20:32"/>
        <d v="2011-04-22T04:21:13"/>
        <d v="2012-10-02T18:40:03"/>
        <d v="2015-05-29T16:17:15"/>
        <d v="2014-10-08T12:16:18"/>
        <d v="2014-12-04T00:39:00"/>
        <d v="2016-10-10T14:32:50"/>
        <d v="2016-05-02T03:59:00"/>
        <d v="2014-09-11T14:01:08"/>
        <d v="2010-02-22T22:00:00"/>
        <d v="2015-02-04T23:22:29"/>
        <d v="2014-04-24T19:11:07"/>
        <d v="2015-12-17T04:38:46"/>
        <d v="2014-12-05T17:27:15"/>
        <d v="2015-04-23T21:05:38"/>
        <d v="2016-06-29T20:20:14"/>
        <d v="2014-01-07T00:39:58"/>
        <d v="2016-01-09T14:48:16"/>
        <d v="2013-02-15T14:21:49"/>
        <d v="2015-12-19T20:01:19"/>
        <d v="2014-10-17T19:55:39"/>
        <d v="2015-05-11T01:45:04"/>
        <d v="2014-08-09T00:48:54"/>
        <d v="2012-05-23T19:00:00"/>
        <d v="2015-01-07T16:41:46"/>
        <d v="2014-08-16T02:04:23"/>
        <d v="2014-05-01T14:01:30"/>
        <d v="2016-09-22T17:00:21"/>
        <d v="2013-12-25T08:00:29"/>
        <d v="2017-03-01T17:52:15"/>
        <d v="2015-11-14T13:20:00"/>
        <d v="2015-03-20T15:54:11"/>
        <d v="2015-03-02T04:59:00"/>
        <d v="2016-04-07T14:16:31"/>
        <d v="2015-08-13T13:40:48"/>
        <d v="2012-03-25T18:14:45"/>
        <d v="2014-11-15T22:08:44"/>
        <d v="2015-11-14T12:53:29"/>
        <d v="2016-06-17T13:57:14"/>
        <d v="2016-10-30T15:25:38"/>
        <d v="2012-01-21T17:43:00"/>
        <d v="2017-03-22T15:33:50"/>
        <d v="2014-10-05T07:00:45"/>
        <d v="2017-03-13T03:40:05"/>
        <d v="2016-03-03T17:01:54"/>
        <d v="2014-10-29T22:45:00"/>
        <d v="2015-05-21T22:47:58"/>
        <d v="2014-09-13T13:56:40"/>
        <d v="2015-05-11T19:32:31"/>
        <d v="2013-08-09T12:00:15"/>
        <d v="2015-01-11T01:02:52"/>
        <d v="2016-08-18T21:52:19"/>
        <d v="2015-01-13T19:39:19"/>
        <d v="2015-10-01T15:02:54"/>
        <d v="2014-09-11T06:14:57"/>
        <d v="2015-02-28T00:01:34"/>
        <d v="2015-04-14T16:19:25"/>
        <d v="2016-03-30T15:41:35"/>
        <d v="2015-03-26T00:00:00"/>
        <d v="2015-12-24T21:47:48"/>
        <d v="2015-07-20T18:43:48"/>
        <d v="2014-08-01T00:58:19"/>
        <d v="2013-05-24T13:54:44"/>
        <d v="2015-01-16T10:30:47"/>
        <d v="2011-11-13T16:22:07"/>
        <d v="2014-07-29T00:29:40"/>
        <d v="2015-08-15T06:00:00"/>
        <d v="2012-05-20T19:01:58"/>
        <d v="2017-02-20T18:00:00"/>
        <d v="2016-01-30T19:46:42"/>
        <d v="2013-05-17T12:08:19"/>
        <d v="2016-06-07T04:01:31"/>
        <d v="2015-01-15T19:29:00"/>
        <d v="2015-12-02T17:25:00"/>
        <d v="2014-12-21T16:45:04"/>
        <d v="2013-09-14T13:07:20"/>
        <d v="2014-08-26T22:00:40"/>
        <d v="2012-07-15T05:42:31"/>
        <d v="2013-10-16T14:33:35"/>
        <d v="2015-05-26T21:54:00"/>
        <d v="2014-11-26T07:59:00"/>
        <d v="2015-10-23T18:24:55"/>
        <d v="2014-10-14T16:38:28"/>
        <d v="2017-03-08T21:00:00"/>
        <d v="2014-12-01T08:03:14"/>
        <d v="2016-05-14T03:59:00"/>
        <d v="2014-05-02T12:30:10"/>
        <d v="2014-10-16T06:59:00"/>
        <d v="2014-11-23T01:01:46"/>
        <d v="2015-09-15T19:39:00"/>
        <d v="2016-05-19T15:02:42"/>
        <d v="2014-02-05T23:04:00"/>
        <d v="2016-11-08T11:43:06"/>
        <d v="2015-12-25T00:00:00"/>
        <d v="2013-05-17T03:59:00"/>
        <d v="2017-03-11T04:50:08"/>
        <d v="2015-09-29T03:59:00"/>
        <d v="2015-09-10T03:59:00"/>
        <d v="2016-06-20T18:59:00"/>
        <d v="2016-07-05T04:59:00"/>
        <d v="2014-08-07T15:56:49"/>
        <d v="2016-07-02T04:00:00"/>
        <d v="2016-02-21T13:48:09"/>
        <d v="2014-10-23T10:17:59"/>
        <d v="2014-08-03T02:59:56"/>
        <d v="2014-11-14T21:30:00"/>
        <d v="2016-10-17T15:15:19"/>
        <d v="2016-10-31T21:36:04"/>
        <d v="2017-01-21T21:45:31"/>
        <d v="2015-05-21T15:45:25"/>
        <d v="2016-05-14T04:59:00"/>
        <d v="2015-05-29T15:34:19"/>
        <d v="2015-01-10T17:21:00"/>
        <d v="2015-03-12T17:49:11"/>
        <d v="2016-07-30T23:04:50"/>
        <d v="2014-11-15T01:22:14"/>
        <d v="2014-08-21T23:32:28"/>
        <d v="2016-04-07T22:09:14"/>
        <d v="2015-06-01T02:20:00"/>
        <d v="2016-12-26T00:15:09"/>
        <d v="2015-02-05T16:11:18"/>
        <d v="2016-09-02T07:00:00"/>
        <d v="2017-01-10T08:57:00"/>
        <d v="2012-11-29T23:54:56"/>
        <d v="2014-10-24T23:26:00"/>
        <d v="2014-04-11T14:15:46"/>
        <d v="2015-04-09T22:58:54"/>
        <d v="2016-04-06T04:04:51"/>
        <d v="2016-04-29T04:39:48"/>
        <d v="2014-11-13T12:35:08"/>
        <d v="2013-03-25T04:08:59"/>
        <d v="2015-02-28T14:00:59"/>
        <d v="2012-03-22T03:00:00"/>
        <d v="2016-08-18T23:54:51"/>
        <d v="2014-01-15T19:00:00"/>
        <d v="2014-09-06T15:25:31"/>
        <d v="2011-06-18T01:14:26"/>
        <d v="2012-10-27T02:21:53"/>
        <d v="2014-07-16T03:00:00"/>
        <d v="2016-01-31T21:59:00"/>
        <d v="2014-05-09T20:45:19"/>
        <d v="2013-10-16T03:59:00"/>
        <d v="2012-02-12T22:03:51"/>
        <d v="2011-12-23T03:00:00"/>
        <d v="2014-11-18T04:35:00"/>
        <d v="2014-09-17T13:00:56"/>
        <d v="2013-06-06T13:34:51"/>
        <d v="2014-03-26T19:10:33"/>
        <d v="2014-01-02T08:00:00"/>
        <d v="2014-10-18T04:00:00"/>
        <d v="2014-10-04T14:48:56"/>
        <d v="2016-03-23T14:18:05"/>
        <d v="2017-01-10T05:00:00"/>
        <d v="2014-11-14T03:00:00"/>
        <d v="2013-12-22T05:00:00"/>
        <d v="2013-12-11T16:14:43"/>
        <d v="2017-02-09T07:16:47"/>
        <d v="2016-12-14T15:00:23"/>
        <d v="2016-07-02T14:25:10"/>
        <d v="2015-01-14T04:00:00"/>
        <d v="2017-04-03T01:00:00"/>
        <d v="2016-07-21T17:30:00"/>
        <d v="2016-07-27T22:00:00"/>
        <d v="2016-08-03T01:30:00"/>
        <d v="2015-04-16T18:10:33"/>
        <d v="2015-06-11T18:24:44"/>
        <d v="2012-05-05T03:20:19"/>
        <d v="2015-12-31T23:00:00"/>
        <d v="2015-01-19T18:14:58"/>
        <d v="2012-10-10T16:08:09"/>
        <d v="2016-11-03T18:00:08"/>
        <d v="2016-07-17T04:19:09"/>
        <d v="2015-03-28T02:43:06"/>
        <d v="2016-03-14T15:06:15"/>
        <d v="2015-08-02T19:17:13"/>
        <d v="2014-09-17T16:45:19"/>
        <d v="2016-12-19T00:45:50"/>
        <d v="2014-08-25T17:12:18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7-04-21T07:24:20"/>
        <d v="2013-03-23T12:19:23"/>
        <d v="2016-02-16T18:33:07"/>
        <d v="2014-09-26T03:22:19"/>
        <d v="2015-06-12T20:11:27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6-05-21T09:02:18"/>
        <d v="2015-05-31T09:29:00"/>
        <d v="2015-07-26T18:00:00"/>
        <d v="2016-05-13T03:59:00"/>
        <d v="2017-03-12T01:58:35"/>
        <d v="2017-02-11T16:20:30"/>
        <d v="2016-10-14T16:00:00"/>
        <d v="2015-03-12T11:07:43"/>
        <d v="2016-03-05T19:44:56"/>
        <d v="2016-07-08T23:25:54"/>
        <d v="2015-07-09T21:27:21"/>
        <d v="2016-12-28T05:05:46"/>
        <d v="2015-11-05T03:10:40"/>
        <d v="2013-04-22T12:59:35"/>
        <d v="2012-10-12T00:58:59"/>
        <d v="2014-10-01T12:43:13"/>
        <d v="2015-10-17T14:52:58"/>
        <d v="2016-07-14T19:25:40"/>
        <d v="2014-08-28T03:00:10"/>
        <d v="2014-04-20T16:01:54"/>
        <d v="2015-04-01T01:01:30"/>
        <d v="2016-05-14T13:35:36"/>
        <d v="2015-10-26T18:58:10"/>
        <d v="2016-12-30T09:00:00"/>
        <d v="2016-12-03T01:07:53"/>
        <d v="2017-01-10T21:59:00"/>
        <d v="2016-12-15T05:00:00"/>
        <d v="2014-10-29T01:00:00"/>
        <d v="2016-12-19T07:59:00"/>
        <d v="2015-06-27T06:55:54"/>
        <d v="2014-07-23T15:25:50"/>
        <d v="2014-04-26T01:58:38"/>
        <d v="2012-08-30T16:33:45"/>
        <d v="2013-10-16T13:01:43"/>
        <d v="2017-01-18T15:16:37"/>
        <d v="2014-04-21T03:59:00"/>
        <d v="2012-04-08T18:19:38"/>
        <d v="2014-05-25T22:59:00"/>
        <d v="2013-12-01T04:02:00"/>
        <d v="2013-08-16T11:59:00"/>
        <d v="2012-03-24T04:00:00"/>
        <d v="2017-01-06T19:05:0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9-11T03:59:00"/>
        <d v="2015-08-25T23:52:09"/>
        <d v="2014-11-05T05:00:00"/>
        <d v="2016-10-13T00:00:00"/>
        <d v="2013-05-04T13:26:49"/>
        <d v="2016-05-13T13:40:48"/>
        <d v="2015-09-27T14:20:40"/>
        <d v="2015-02-06T15:04:31"/>
        <d v="2014-11-21T15:01:41"/>
        <d v="2014-07-17T14:59:06"/>
        <d v="2015-05-31T15:24:35"/>
        <d v="2016-10-20T20:11:55"/>
        <d v="2012-05-24T18:46:08"/>
        <d v="2012-07-30T05:00:00"/>
        <d v="2015-05-09T03:59:00"/>
        <d v="2014-02-22T01:08:24"/>
        <d v="2014-06-11T13:44:03"/>
        <d v="2011-04-24T23:02:18"/>
        <d v="2014-11-05T18:48:44"/>
        <d v="2012-08-22T18:32:14"/>
        <d v="2014-12-13T00:25:11"/>
        <d v="2016-08-24T06:41:21"/>
        <d v="2016-02-18T17:00:27"/>
        <d v="2016-10-01T14:58:37"/>
        <d v="2015-08-10T06:59:00"/>
        <d v="2016-04-23T19:40:21"/>
        <d v="2015-12-29T20:00:00"/>
        <d v="2016-01-14T04:00:11"/>
        <d v="2016-07-09T01:59:00"/>
        <d v="2015-12-05T22:28:22"/>
        <d v="2015-08-15T13:22:00"/>
        <d v="2014-12-24T01:29:45"/>
        <d v="2014-12-19T19:38:00"/>
        <d v="2015-10-21T12:45:33"/>
        <d v="2014-10-05T18:49:03"/>
        <d v="2015-05-01T22:02:41"/>
        <d v="2014-11-10T21:34:49"/>
        <d v="2014-04-13T18:18:15"/>
        <d v="2015-06-11T02:00:00"/>
        <d v="2016-12-08T16:15:52"/>
        <d v="2015-12-15T07:59:00"/>
        <d v="2016-11-24T17:11:00"/>
        <d v="2016-03-27T23:26:02"/>
        <d v="2012-04-13T14:17:15"/>
        <d v="2015-09-29T21:12:39"/>
        <d v="2016-07-25T19:00:00"/>
        <d v="2015-08-18T21:01:15"/>
        <d v="2016-12-29T22:01:40"/>
        <d v="2014-10-27T21:25:08"/>
        <d v="2016-10-26T03:59:00"/>
        <d v="2014-10-05T09:12:02"/>
        <d v="2016-07-07T23:42:17"/>
        <d v="2014-08-12T18:57:31"/>
        <d v="2016-06-05T12:42:12"/>
        <d v="2014-08-14T18:20:08"/>
        <d v="2015-08-25T17:34:42"/>
        <d v="2017-03-01T04:00:00"/>
        <d v="2014-11-14T18:16:31"/>
        <d v="2015-07-27T03:59:00"/>
        <d v="2014-11-28T17:20:01"/>
        <d v="2015-05-30T21:26:11"/>
        <d v="2014-12-18T04:32:2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5-04-12T02:12:42"/>
        <d v="2014-11-29T04:33:00"/>
        <d v="2015-03-14T20:46:34"/>
        <d v="2015-03-01T23:02:35"/>
        <d v="2016-10-07T15:11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0-14T18:43:14"/>
        <d v="2012-04-10T22:36:27"/>
        <d v="2016-01-16T11:00:00"/>
        <d v="2014-11-14T05:12:00"/>
        <d v="2015-03-19T15:00:28"/>
        <d v="2015-10-17T02:00:00"/>
        <d v="2014-10-16T00:00:00"/>
        <d v="2016-10-02T09:00:00"/>
        <d v="2016-01-19T06:37:27"/>
        <d v="2014-08-15T02:00:00"/>
        <d v="2016-10-01T03:59:00"/>
        <d v="2016-03-24T13:27:36"/>
        <d v="2014-07-23T15:54:40"/>
        <d v="2015-08-02T22:00:00"/>
        <d v="2016-08-22T06:59:00"/>
        <d v="2015-10-02T18:00:00"/>
        <d v="2017-01-14T00:42:36"/>
        <d v="2015-07-23T06:46:37"/>
        <d v="2015-02-27T16:37:59"/>
        <d v="2013-02-07T22:40:01"/>
        <d v="2014-08-20T20:24:03"/>
        <d v="2017-02-06T14:23:31"/>
        <d v="2013-07-24T14:02:38"/>
        <d v="2016-03-25T22:00:00"/>
        <d v="2015-04-11T06:00:00"/>
        <d v="2015-01-11T04:59:00"/>
        <d v="2017-03-02T22:57:58"/>
        <d v="2014-11-01T02:12:42"/>
        <d v="2015-02-12T20:14:20"/>
        <d v="2015-02-28T20:17:35"/>
        <d v="2014-11-29T16:40:52"/>
        <d v="2014-09-21T19:00:15"/>
        <d v="2015-06-12T02:00:00"/>
        <d v="2016-04-09T17:37:33"/>
        <d v="2015-06-12T07:07:56"/>
        <d v="2015-08-19T15:37:54"/>
        <d v="2015-04-03T03:59:00"/>
        <d v="2016-08-05T19:01:08"/>
        <d v="2014-03-08T22:11:35"/>
        <d v="2014-12-21T01:00:00"/>
        <d v="2013-08-19T08:01:09"/>
        <d v="2014-05-01T15:55:29"/>
        <d v="2016-12-10T00:00:04"/>
        <d v="2016-10-02T06:41:24"/>
        <d v="2015-05-31T21:00:00"/>
        <d v="2016-07-21T16:45:26"/>
        <d v="2014-08-15T15:00:22"/>
        <d v="2015-12-21T04:59:00"/>
        <d v="2017-01-03T22:03:39"/>
        <d v="2011-12-07T17:53:11"/>
        <d v="2016-12-18T18:30:57"/>
        <d v="2013-04-29T04:02:20"/>
        <d v="2016-01-31T13:56:03"/>
        <d v="2014-11-07T00:15:55"/>
        <d v="2015-08-30T04:03:47"/>
        <d v="2015-01-06T18:45:47"/>
        <d v="2014-11-16T04:57:13"/>
        <d v="2016-09-07T02:00:00"/>
        <d v="2016-05-01T17:55:58"/>
        <d v="2013-12-29T07:59:00"/>
        <d v="2012-11-10T01:46:06"/>
        <d v="2014-11-20T07:59:58"/>
        <d v="2012-06-07T14:55:00"/>
        <d v="2016-12-14T12:00:00"/>
        <d v="2015-08-21T17:55:13"/>
        <d v="2015-12-22T23:00:00"/>
        <d v="2015-09-04T15:00:00"/>
        <d v="2012-04-29T01:13:43"/>
        <d v="2012-01-01T07:59:00"/>
        <d v="2014-12-01T19:59:05"/>
        <d v="2016-09-08T03:45:00"/>
        <d v="2016-02-12T17:45:44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10-15T02:30:53"/>
        <d v="2016-06-05T23:33:30"/>
        <d v="2014-09-04T06:59:00"/>
        <d v="2014-10-04T14:17:00"/>
        <d v="2017-04-01T04:00:00"/>
        <d v="2012-09-28T16:18:54"/>
        <d v="2016-04-22T05:06:14"/>
        <d v="2017-03-16T16:01:01"/>
        <d v="2016-08-19T16:00:50"/>
        <d v="2016-01-10T00:00:00"/>
        <d v="2016-09-09T06:00:00"/>
        <d v="2014-11-08T21:13:23"/>
        <d v="2014-03-18T15:55:30"/>
        <d v="2009-10-12T20:59:00"/>
        <d v="2015-11-18T07:15:58"/>
        <d v="2015-08-19T04:06:16"/>
        <d v="2014-05-11T03:18:53"/>
        <d v="2016-10-17T04:00:00"/>
        <d v="2016-12-22T09:01:03"/>
        <d v="2014-08-29T18:40:11"/>
        <d v="2015-05-20T19:48:46"/>
        <d v="2012-10-19T23:00:57"/>
        <d v="2016-07-14T11:48:53"/>
        <d v="2016-04-27T13:55:00"/>
        <d v="2014-09-30T15:19:09"/>
        <d v="2015-07-15T17:28:59"/>
        <d v="2016-07-02T17:44:28"/>
        <d v="2016-12-30T02:03:55"/>
        <d v="2016-09-18T19:51:05"/>
        <d v="2015-11-09T01:21:33"/>
        <d v="2016-02-21T01:02:56"/>
        <d v="2012-03-18T12:17:05"/>
        <d v="2015-06-30T03:06:42"/>
        <d v="2016-07-19T14:14:41"/>
        <d v="2013-06-05T22:13:50"/>
        <d v="2016-12-21T04:36:30"/>
        <d v="2017-01-18T00:23:18"/>
        <d v="2016-11-07T18:12:55"/>
        <d v="2012-12-19T15:24:05"/>
        <d v="2014-12-18T21:33:15"/>
        <d v="2013-09-01T00:32:03"/>
        <d v="2014-09-01T05:00:00"/>
        <d v="2015-08-17T16:05:59"/>
        <d v="2015-02-27T04:02:41"/>
        <d v="2014-07-03T03:00:00"/>
        <d v="2015-08-04T04:27:54"/>
        <d v="2015-03-31T18:04:04"/>
        <d v="2016-06-05T06:21:33"/>
        <d v="2015-11-24T18:06:58"/>
        <d v="2015-07-14T23:00:15"/>
        <d v="2014-09-25T21:43:11"/>
        <d v="2016-11-05T22:11:52"/>
        <d v="2014-12-08T23:21:27"/>
        <d v="2016-05-05T03:04:53"/>
        <d v="2016-11-02T21:31:32"/>
        <d v="2015-03-14T15:00:00"/>
        <d v="2015-01-09T22:59:50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6-11-10T05:15:09"/>
        <d v="2015-06-27T15:22:48"/>
        <d v="2014-07-03T00:42:23"/>
        <d v="2016-03-23T06:59:00"/>
        <d v="2014-09-16T10:18:54"/>
        <d v="2015-03-19T14:05:20"/>
        <d v="2016-07-24T10:32:46"/>
        <d v="2017-04-05T19:41:54"/>
        <d v="2014-11-19T00:00:59"/>
        <d v="2015-04-30T02:25:39"/>
        <d v="2016-04-16T00:00:00"/>
        <d v="2013-03-21T18:03:35"/>
        <d v="2014-12-23T00:00:00"/>
        <d v="2014-06-27T14:44:41"/>
        <d v="2014-09-26T15:03:09"/>
        <d v="2015-07-29T15:59:25"/>
        <d v="2013-10-12T01:31:05"/>
        <d v="2011-09-08T03:00:00"/>
        <d v="2014-11-12T07:59:00"/>
        <d v="2017-02-10T05:00:00"/>
        <d v="2011-03-01T20:00:00"/>
        <d v="2012-09-03T18:02:14"/>
        <d v="2011-06-01T04:59:00"/>
        <d v="2013-02-24T04:59:00"/>
        <d v="2016-02-12T04:59:00"/>
        <d v="2016-05-03T23:00:00"/>
        <d v="2014-12-19T04:00:00"/>
        <d v="2014-08-08T18:00:00"/>
        <d v="2015-02-01T02:54:00"/>
        <d v="2017-01-30T06:59:00"/>
        <d v="2011-10-09T17:07:13"/>
        <d v="2015-03-19T18:15:30"/>
        <d v="2017-03-08T07:30:00"/>
        <d v="2016-09-22T01:17:45"/>
        <d v="2014-08-24T20:48:11"/>
        <d v="2015-06-30T03:59:00"/>
        <d v="2014-12-31T17:05:38"/>
        <d v="2016-05-20T08:59:00"/>
        <d v="2016-03-12T22:37:55"/>
        <d v="2015-05-19T15:06:29"/>
        <d v="2016-07-29T23:29:00"/>
        <d v="2017-02-14T22:59:00"/>
        <d v="2015-12-09T06:59:00"/>
        <d v="2015-02-14T01:43:02"/>
        <d v="2016-10-02T18:04:46"/>
        <d v="2013-02-24T23:59:29"/>
        <d v="2015-05-04T04:01:00"/>
        <d v="2014-09-23T03:59:00"/>
        <d v="2017-02-27T02:01:00"/>
        <d v="2016-10-06T14:00:00"/>
        <d v="2010-08-11T15:59:00"/>
        <d v="2015-02-19T21:19:43"/>
        <d v="2015-11-26T06:03:36"/>
        <d v="2016-04-11T11:13:07"/>
        <d v="2015-12-15T12:10:00"/>
        <d v="2016-01-12T15:48:44"/>
        <d v="2014-11-10T01:41:35"/>
        <d v="2016-03-31T10:00:00"/>
        <d v="2017-03-24T20:59:18"/>
        <d v="2015-03-30T19:52:30"/>
        <d v="2016-10-20T11:05:13"/>
        <d v="2015-05-31T14:45:27"/>
        <d v="2013-03-10T18:07:31"/>
        <d v="2016-01-12T05:00:00"/>
        <d v="2012-09-10T03:55:00"/>
        <d v="2016-03-22T20:01:00"/>
        <d v="2014-07-19T09:14:38"/>
        <d v="2016-08-23T08:10:18"/>
        <d v="2016-02-04T07:50:33"/>
        <d v="2015-05-15T17:01:52"/>
        <d v="2012-02-29T01:29:58"/>
        <d v="2012-07-23T04:00:00"/>
        <d v="2015-07-25T21:59:00"/>
        <d v="2016-03-15T21:00:00"/>
        <d v="2015-11-14T17:16:44"/>
        <d v="2016-11-21T04:59:00"/>
        <d v="2016-06-13T05:59:00"/>
        <d v="2012-03-02T03:00:00"/>
        <d v="2014-05-31T19:40:52"/>
        <d v="2016-02-26T11:52:12"/>
        <d v="2015-12-30T14:23:54"/>
        <d v="2014-12-20T04:59:00"/>
        <d v="2012-11-02T04:00:00"/>
        <d v="2015-04-24T05:19:57"/>
        <d v="2013-08-07T20:49:47"/>
        <d v="2014-12-06T06:00:00"/>
        <d v="2016-11-24T02:00:00"/>
        <d v="2015-05-21T17:56:28"/>
        <d v="2012-12-15T15:36:17"/>
        <d v="2015-12-23T20:17:52"/>
        <d v="2013-12-09T04:59:00"/>
        <d v="2014-05-27T03:00:00"/>
        <d v="2014-11-26T01:15:00"/>
        <d v="2015-04-25T00:00:00"/>
        <d v="2014-08-04T15:59:33"/>
        <d v="2012-05-03T16:31:12"/>
        <d v="2013-07-02T05:00:00"/>
        <d v="2014-12-11T04:59:00"/>
        <d v="2011-03-01T18:10:54"/>
        <d v="2016-09-03T01:00:00"/>
        <d v="2015-04-16T02:50:00"/>
        <d v="2015-11-12T02:31:00"/>
        <d v="2013-03-25T18:35:24"/>
        <d v="2017-03-16T18:49:01"/>
        <d v="2015-06-13T16:25:14"/>
        <d v="2016-03-21T16:59:28"/>
        <d v="2013-05-05T17:00:11"/>
        <d v="2012-07-07T13:33:26"/>
        <d v="2012-09-04T13:29:07"/>
        <d v="2015-12-01T20:01:01"/>
        <d v="2017-01-19T15:57:51"/>
        <d v="2013-11-02T10:57:14"/>
        <d v="2015-11-01T23:00:00"/>
        <d v="2016-12-22T14:59:12"/>
        <d v="2009-12-09T18:24:00"/>
        <d v="2016-03-26T16:39:00"/>
        <d v="2014-02-28T14:33:19"/>
        <d v="2015-08-25T15:05:12"/>
        <d v="2015-10-08T00:32:52"/>
        <d v="2016-07-01T08:20:51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4-10-21T00:00:00"/>
        <d v="2014-06-29T21:31:24"/>
        <d v="2017-03-12T21:00:00"/>
        <d v="2012-01-21T08:13:00"/>
        <d v="2013-01-29T04:44:32"/>
        <d v="2015-08-20T20:00:39"/>
        <d v="2016-10-05T19:50:54"/>
        <d v="2014-11-21T10:47:15"/>
        <d v="2011-12-12T05:06:16"/>
        <d v="2016-11-24T18:26:27"/>
        <d v="2013-11-27T06:41:54"/>
        <d v="2014-11-30T19:58:01"/>
        <d v="2016-02-09T20:00:00"/>
        <d v="2015-06-26T04:00:00"/>
        <d v="2015-08-15T18:12:24"/>
        <d v="2014-06-26T23:02:02"/>
        <d v="2017-02-28T18:54:42"/>
        <d v="2017-02-24T05:51:40"/>
        <d v="2014-09-05T13:39:00"/>
        <d v="2016-12-21T17:03:14"/>
        <d v="2016-04-26T06:55:00"/>
        <d v="2016-08-19T02:27:20"/>
        <d v="2015-06-26T04:32:55"/>
        <d v="2014-06-06T13:11:42"/>
        <d v="2016-05-08T20:12:07"/>
        <d v="2017-01-31T23:32:00"/>
        <d v="2015-05-11T19:57:02"/>
        <d v="2014-08-14T15:20:23"/>
        <d v="2016-12-06T04:59:00"/>
        <d v="2015-08-22T03:59:00"/>
        <d v="2014-08-08T22:27:26"/>
        <d v="2017-01-10T16:31:21"/>
        <d v="2010-10-15T04:00:00"/>
        <d v="2014-01-05T13:31:00"/>
        <d v="2014-11-22T00:02:03"/>
        <d v="2015-08-21T11:47:36"/>
        <d v="2016-09-09T18:00:48"/>
        <d v="2015-03-27T23:16:12"/>
        <d v="2016-06-18T05:19:50"/>
        <d v="2016-09-25T01:16:29"/>
        <d v="2017-02-02T14:46:01"/>
        <d v="2016-02-23T00:57:56"/>
        <d v="2015-01-25T03:56:39"/>
        <d v="2014-10-26T21:52:38"/>
        <d v="2017-04-30T17:00:00"/>
        <d v="2016-12-01T05:06:21"/>
        <d v="2015-04-14T03:21:58"/>
        <d v="2014-12-05T00:59:19"/>
        <d v="2015-06-04T18:39:11"/>
        <d v="2015-10-26T15:48:33"/>
        <d v="2015-10-01T19:02:22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8-01T00:36:20"/>
        <d v="2015-12-18T19:38:59"/>
        <d v="2015-05-20T22:39:50"/>
        <d v="2012-11-18T00:00:00"/>
        <d v="2015-02-22T12:14:45"/>
        <d v="2016-01-15T03:09:34"/>
        <d v="2013-09-19T18:08:48"/>
        <d v="2015-10-02T23:03:00"/>
        <d v="2014-12-28T15:20:26"/>
        <d v="2016-12-02T07:00:00"/>
        <d v="2015-11-18T15:00:04"/>
        <d v="2012-04-07T04:59:00"/>
        <d v="2016-04-03T16:25:41"/>
        <d v="2013-11-22T12:35:13"/>
        <d v="2015-01-04T04:43:58"/>
        <d v="2014-07-21T12:52:06"/>
        <d v="2015-03-08T05:14:57"/>
        <d v="2016-03-01T04:13:59"/>
        <d v="2014-07-28T16:52:43"/>
        <d v="2015-04-22T19:56:26"/>
        <d v="2015-04-03T21:44:10"/>
        <d v="2015-03-14T03:11:00"/>
        <d v="2013-11-13T20:22:35"/>
        <d v="2015-03-28T23:31:51"/>
        <d v="2013-03-16T18:27:47"/>
        <d v="2013-03-19T16:42:15"/>
        <d v="2011-12-20T11:49:50"/>
        <d v="2014-06-15T18:05:25"/>
        <d v="2015-12-04T05:00:00"/>
        <d v="2013-06-11T15:33:26"/>
        <d v="2015-03-26T01:03:29"/>
        <d v="2015-06-13T12:09:11"/>
        <d v="2015-10-18T19:36:29"/>
        <d v="2016-05-26T17:57:43"/>
        <d v="2015-04-29T03:09:19"/>
        <d v="2017-01-02T22:13:29"/>
        <d v="2014-12-18T20:28:26"/>
        <d v="2015-05-29T04:27:33"/>
        <d v="2012-07-19T21:03:31"/>
        <d v="2014-06-24T18:57:09"/>
        <d v="2016-08-06T00:06:23"/>
        <d v="2014-03-24T01:22:50"/>
        <d v="2015-04-08T11:42:59"/>
        <d v="2015-10-13T23:13:41"/>
        <d v="2015-06-08T04:00:00"/>
        <d v="2015-03-15T13:32:02"/>
        <d v="2012-10-29T07:21:24"/>
        <d v="2014-08-13T23:31:52"/>
        <d v="2014-11-26T20:26:50"/>
        <d v="2017-04-09T23:47:28"/>
        <d v="2015-07-15T10:43:42"/>
        <d v="2015-03-06T15:22:29"/>
        <d v="2010-09-01T03:44:00"/>
        <d v="2014-12-22T04:00:00"/>
        <d v="2015-06-19T18:28:03"/>
        <d v="2012-12-05T09:23:41"/>
        <d v="2016-12-15T23:00:00"/>
        <d v="2014-11-12T21:20:00"/>
        <d v="2015-07-08T22:58:33"/>
        <d v="2016-02-21T09:33:48"/>
        <d v="2015-08-27T19:15:10"/>
        <d v="2013-08-31T14:40:12"/>
        <d v="2016-08-06T18:00:00"/>
        <d v="2012-12-15T18:52:08"/>
        <d v="2014-12-31T21:08:08"/>
        <d v="2013-05-28T00:00:00"/>
        <d v="2013-09-20T20:17:27"/>
        <d v="2015-11-14T07:01:00"/>
        <d v="2014-06-26T15:22:23"/>
        <d v="2016-02-02T17:26:38"/>
        <d v="2013-12-10T02:00:56"/>
        <d v="2011-03-10T16:40:10"/>
        <d v="2014-07-03T03:59:00"/>
        <d v="2016-01-05T23:55:00"/>
        <d v="2014-12-31T00:00:00"/>
        <d v="2016-10-23T20:50:40"/>
        <d v="2015-07-23T03:11:00"/>
        <d v="2015-04-04T20:19:17"/>
        <d v="2015-12-16T23:08:04"/>
        <d v="2014-06-16T05:30:00"/>
        <d v="2015-10-24T04:14:05"/>
        <d v="2014-09-13T09:37:21"/>
        <d v="2015-04-21T05:59:00"/>
        <d v="2015-02-28T07:32:16"/>
        <d v="2015-10-01T05:00:00"/>
        <d v="2015-08-20T17:05:00"/>
        <d v="2016-03-04T23:19:28"/>
        <d v="2014-10-04T03:30:00"/>
        <d v="2014-10-20T14:56:15"/>
        <d v="2016-10-06T15:15:32"/>
        <d v="2011-07-08T21:00:00"/>
        <d v="2017-04-10T01:00:00"/>
        <d v="2015-05-31T03:40:23"/>
        <d v="2015-04-13T15:59:35"/>
        <d v="2016-12-10T11:00:00"/>
        <d v="2014-06-16T22:00:00"/>
        <d v="2015-10-11T15:29:05"/>
        <d v="2016-11-17T14:15:33"/>
        <d v="2014-08-20T09:21:17"/>
        <d v="2014-12-25T20:27:03"/>
        <d v="2016-03-09T17:09:20"/>
        <d v="2017-02-18T05:59:00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6-02-12T10:20:45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7-01-02T22:59:00"/>
        <d v="2015-08-10T22:17:17"/>
        <d v="2014-04-29T17:06:22"/>
        <d v="2016-09-02T16:36:20"/>
        <d v="2014-08-03T11:39:39"/>
        <d v="2015-05-09T21:14:18"/>
        <d v="2016-11-01T02:55:34"/>
        <d v="2015-09-27T18:38:24"/>
        <d v="2015-07-27T01:29:58"/>
        <d v="2014-10-06T16:11:45"/>
        <d v="2017-04-04T05:15:01"/>
        <d v="2015-03-05T04:00:00"/>
        <d v="2014-04-30T05:00:00"/>
        <d v="2013-04-08T04:33:00"/>
        <d v="2015-07-19T05:23:11"/>
        <d v="2015-03-04T02:00:20"/>
        <d v="2015-12-30T16:50:10"/>
        <d v="2017-03-02T14:24:43"/>
        <d v="2017-01-27T01:26:48"/>
        <d v="2017-03-01T19:00:00"/>
        <d v="2016-08-11T06:28:36"/>
        <d v="2013-11-27T03:02:00"/>
        <d v="2012-10-06T03:59:00"/>
        <d v="2013-03-09T21:08:19"/>
        <d v="2016-03-26T17:11:30"/>
        <d v="2015-08-07T16:14:23"/>
        <d v="2015-05-31T01:42:58"/>
        <d v="2014-07-13T00:00:00"/>
        <d v="2013-12-30T06:02:33"/>
        <d v="2015-06-25T19:00:00"/>
        <d v="2016-01-25T16:00:00"/>
        <d v="2015-06-14T18:45:37"/>
        <d v="2016-10-29T19:00:00"/>
        <d v="2014-05-13T18:43:56"/>
        <d v="2010-11-17T06:24:20"/>
        <d v="2015-01-09T03:26:10"/>
        <d v="2015-10-14T12:00:21"/>
        <d v="2015-09-25T21:00:00"/>
        <d v="2015-06-21T20:04:09"/>
        <d v="2014-10-01T00:00:00"/>
        <d v="2012-10-12T20:37:41"/>
        <d v="2016-03-24T16:01:04"/>
        <d v="2015-11-06T13:00:09"/>
        <d v="2012-06-14T19:24:11"/>
        <d v="2013-02-01T01:08:59"/>
        <d v="2015-09-05T03:59:00"/>
        <d v="2015-12-20T09:00:00"/>
        <d v="2015-06-11T03:59:00"/>
        <d v="2015-02-14T14:09:51"/>
        <d v="2015-07-16T00:00:00"/>
        <d v="2014-09-19T18:08:12"/>
        <d v="2011-02-20T23:52:34"/>
        <d v="2016-01-22T16:59:34"/>
        <d v="2016-05-13T00:10:08"/>
        <d v="2016-09-21T03:00:00"/>
        <d v="2016-10-31T04:00:00"/>
        <d v="2013-05-23T04:07:24"/>
        <d v="2016-09-24T05:26:27"/>
        <d v="2015-10-08T07:59:53"/>
        <d v="2015-01-02T05:56:28"/>
        <d v="2015-01-24T23:08:15"/>
        <d v="2017-03-06T20:00:00"/>
        <d v="2014-10-08T04:01:08"/>
        <d v="2014-07-17T16:50:46"/>
        <d v="2010-08-24T04:00:00"/>
        <d v="2017-03-05T21:48:10"/>
        <d v="2012-03-25T19:34:02"/>
        <d v="2016-06-03T13:31:22"/>
        <d v="2016-10-27T21:19:00"/>
        <d v="2015-09-16T17:43:32"/>
        <d v="2010-08-22T17:40:00"/>
        <d v="2014-05-17T03:30:00"/>
        <d v="2015-04-04T21:59:00"/>
        <d v="2015-06-05T11:47:56"/>
        <d v="2015-09-12T03:59:00"/>
        <d v="2011-10-02T06:59:00"/>
        <d v="2013-03-10T22:38:28"/>
        <d v="2015-07-21T10:03:25"/>
        <d v="2012-11-22T02:26:00"/>
        <d v="2012-04-27T21:32:00"/>
        <d v="2014-11-30T04:25:15"/>
        <d v="2015-12-16T18:20:10"/>
        <d v="2015-07-02T11:17:04"/>
        <d v="2010-07-17T09:59:00"/>
        <d v="2015-09-23T14:21:26"/>
        <d v="2017-01-28T22:35:30"/>
        <d v="2010-07-22T06:00:00"/>
        <d v="2014-07-10T09:07:49"/>
        <d v="2015-11-07T04:00:00"/>
        <d v="2016-12-30T22:50:33"/>
        <d v="2016-05-31T22:08:57"/>
        <d v="2012-11-22T22:00:00"/>
        <d v="2014-08-07T12:21:47"/>
        <d v="2017-02-27T04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7-03-19T06:00:00"/>
        <d v="2016-12-15T13:39:49"/>
        <d v="2015-09-30T18:00:00"/>
        <d v="2015-10-21T23:00:00"/>
        <d v="2014-10-21T21:11:27"/>
        <d v="2017-04-05T18:14:37"/>
        <d v="2015-12-28T06:00:00"/>
        <d v="2017-04-10T20:15:00"/>
        <d v="2015-01-01T00:03:35"/>
        <d v="2014-07-09T12:34:56"/>
        <d v="2014-07-06T05:08:50"/>
        <d v="2016-02-06T04:59:00"/>
        <d v="2017-01-13T17:04:21"/>
        <d v="2016-10-07T14:00:00"/>
        <d v="2016-09-28T22:24:55"/>
        <d v="2015-02-11T02:53:41"/>
        <d v="2015-04-04T14:43:57"/>
        <d v="2015-10-09T15:38:43"/>
        <d v="2014-07-03T04:07:58"/>
        <d v="2014-11-30T22:42:02"/>
        <d v="2017-01-01T02:46:11"/>
        <d v="2016-06-17T23:00:00"/>
        <d v="2015-02-04T11:50:18"/>
        <d v="2016-10-08T14:43:32"/>
        <d v="2014-09-01T15:30:34"/>
        <d v="2014-01-11T21:36:41"/>
        <d v="2015-11-30T06:04:09"/>
        <d v="2014-07-20T18:51:27"/>
        <d v="2013-05-14T16:47:40"/>
        <d v="2014-11-29T16:00:00"/>
        <d v="2015-07-01T06:00:00"/>
        <d v="2015-12-11T23:34:19"/>
        <d v="2015-02-17T22:15:29"/>
        <d v="2015-06-16T23:30:00"/>
        <d v="2014-12-21T17:43:33"/>
        <d v="2015-02-22T01:21:47"/>
        <d v="2016-03-11T22:20:43"/>
        <d v="2017-04-14T04:59:00"/>
        <d v="2016-12-07T17:36:09"/>
        <d v="2015-08-30T05:28:00"/>
        <d v="2016-01-08T19:47:00"/>
        <d v="2016-06-05T10:43:47"/>
        <d v="2014-06-23T16:00:00"/>
        <d v="2016-04-15T20:12:08"/>
        <d v="2014-08-23T20:59:10"/>
        <d v="2014-09-16T03:00:00"/>
        <d v="2011-12-16T01:26:35"/>
        <d v="2014-12-05T16:04:40"/>
        <d v="2014-12-26T20:35:39"/>
        <d v="2016-03-01T17:05:14"/>
        <d v="2014-08-12T18:36:01"/>
        <d v="2015-04-04T18:10:37"/>
        <d v="2015-03-28T01:46:48"/>
        <d v="2014-09-04T16:07:54"/>
        <d v="2015-02-28T22:00:00"/>
        <d v="2016-05-09T20:50:00"/>
        <d v="2015-06-07T21:56:38"/>
        <d v="2017-04-07T16:15:03"/>
        <d v="2016-10-23T15:29:19"/>
        <d v="2014-12-25T08:00:00"/>
        <d v="2012-05-19T17:05:05"/>
        <d v="2014-11-26T13:14:00"/>
        <d v="2016-02-21T08:24:17"/>
        <d v="2012-09-07T22:37:44"/>
        <d v="2016-10-11T12:35:39"/>
        <d v="2012-10-01T00:17:02"/>
        <d v="2013-11-07T02:00:03"/>
        <d v="2015-02-15T20:30:07"/>
        <d v="2012-08-10T21:44:48"/>
        <d v="2012-07-24T20:20:48"/>
        <d v="2016-08-06T21:35:08"/>
        <d v="2016-09-01T15:59:54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05-28T20:05:00"/>
        <d v="2015-10-29T21:40:48"/>
        <d v="2017-03-27T04:36:00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3-07-25T16:21:28"/>
        <d v="2015-12-17T05:59:00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6-11-10T13:37:07"/>
        <d v="2014-06-20T23:00:00"/>
        <d v="2011-06-12T00:20:49"/>
        <d v="2014-01-11T21:02:25"/>
        <d v="2015-10-02T23:00:00"/>
        <d v="2014-06-17T03:00:00"/>
        <d v="2013-03-22T22:15:45"/>
        <d v="2014-06-27T16:21:24"/>
        <d v="2014-09-14T04:34:57"/>
        <d v="2015-04-29T04:22:00"/>
        <d v="2015-10-20T17:55:22"/>
        <d v="2014-08-03T18:05:47"/>
        <d v="2016-08-06T07:52:18"/>
        <d v="2015-11-01T03:00:00"/>
        <d v="2015-10-15T09:59:58"/>
        <d v="2014-10-07T00:06:13"/>
        <d v="2016-06-29T23:29:55"/>
        <d v="2015-11-13T15:00:00"/>
        <d v="2014-05-07T00:06:29"/>
        <d v="2014-06-20T21:59:00"/>
        <d v="2014-07-10T23:01:40"/>
        <d v="2016-12-14T15:59:00"/>
        <d v="2016-07-05T01:07:47"/>
        <d v="2015-08-11T00:12:06"/>
        <d v="2015-02-11T13:13:42"/>
        <d v="2016-11-17T19:28:06"/>
        <d v="2015-11-25T22:04:55"/>
        <d v="2017-04-01T03:59:00"/>
        <d v="2015-03-19T21:31:27"/>
        <d v="2015-12-01T00:00:00"/>
        <d v="2014-08-20T16:22:32"/>
        <d v="2015-11-15T23:09:06"/>
        <d v="2016-03-05T05:54:29"/>
        <d v="2010-05-02T19:22:00"/>
        <d v="2013-10-22T03:59:00"/>
        <d v="2015-05-10T19:28:25"/>
        <d v="2016-10-01T04:00:00"/>
        <d v="2013-04-08T19:17:37"/>
        <d v="2014-01-06T12:55:40"/>
        <d v="2015-05-17T18:00:00"/>
        <d v="2014-08-08T21:20:12"/>
        <d v="2016-05-27T23:15:16"/>
        <d v="2012-02-27T16:17:03"/>
        <d v="2015-07-23T03:00:00"/>
        <d v="2014-08-16T08:17:57"/>
        <d v="2014-04-25T21:08:47"/>
        <d v="2015-05-09T05:00:00"/>
        <d v="2014-10-14T06:59:00"/>
        <d v="2015-04-03T20:02:33"/>
        <d v="2017-01-27T20:05:30"/>
        <d v="2015-05-08T22:00:00"/>
        <d v="2014-07-18T13:09:12"/>
        <d v="2015-08-01T15:01:48"/>
        <d v="2017-01-03T04:17:00"/>
        <d v="2014-02-17T00:00:00"/>
        <d v="2016-10-08T09:20:39"/>
        <d v="2015-05-16T03:00:00"/>
        <d v="2014-06-01T04:00:00"/>
        <d v="2015-12-15T23:09:34"/>
        <d v="2016-12-07T08:26:16"/>
        <d v="2016-01-20T20:50:48"/>
        <d v="2014-08-01T13:43:27"/>
        <d v="2013-09-03T04:00:00"/>
        <d v="2012-09-13T10:07:02"/>
        <d v="2013-07-01T18:00:00"/>
        <d v="2015-08-12T02:00:00"/>
        <d v="2013-05-27T06:59:00"/>
        <d v="2017-03-15T00:00:00"/>
        <d v="2014-07-16T15:17:46"/>
        <d v="2015-03-12T21:58:32"/>
        <d v="2014-08-18T00:08:10"/>
        <d v="2013-12-26T00:32:17"/>
        <d v="2013-01-13T22:48:33"/>
        <d v="2014-04-23T15:59:33"/>
        <d v="2013-02-24T09:09:15"/>
        <d v="2011-12-13T02:13:16"/>
        <d v="2015-11-18T16:09:07"/>
        <d v="2013-04-14T21:03:52"/>
        <d v="2016-04-29T12:11:00"/>
        <d v="2017-03-17T18:34:01"/>
        <d v="2014-12-14T18:09:51"/>
        <d v="2015-06-08T16:00:00"/>
        <d v="2011-03-16T11:38:02"/>
        <d v="2014-08-01T01:00:00"/>
        <d v="2014-06-14T01:44:10"/>
        <d v="2011-09-05T17:06:00"/>
        <d v="2011-09-07T16:35:39"/>
        <d v="2013-05-06T19:12:16"/>
        <d v="2016-07-28T15:58:38"/>
        <d v="2013-12-13T04:59:00"/>
        <d v="2014-08-28T01:00:00"/>
        <d v="2015-10-09T00:00:00"/>
        <d v="2014-07-08T22:34:00"/>
        <d v="2011-12-31T05:45:36"/>
        <d v="2011-11-28T04:35:39"/>
        <d v="2014-05-25T13:32:38"/>
        <d v="2015-06-16T11:00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3-06-29T20:13:07"/>
        <d v="2012-06-28T20:16:11"/>
        <d v="2014-11-27T03:00:00"/>
        <d v="2015-04-25T15:49:54"/>
        <d v="2015-08-28T04:00:00"/>
        <d v="2014-11-26T20:29:37"/>
        <d v="2015-07-18T03:00:00"/>
        <d v="2012-07-14T23:42:48"/>
        <d v="2015-10-06T15:10:22"/>
        <d v="2013-12-09T05:59:00"/>
        <d v="2015-03-19T19:02:50"/>
        <d v="2014-09-06T00:10:11"/>
        <d v="2015-05-01T08:59:32"/>
        <d v="2014-08-21T00:45:30"/>
        <d v="2013-07-12T21:51:00"/>
        <d v="2016-01-06T20:38:37"/>
        <d v="2015-09-09T22:31:19"/>
        <d v="2010-10-25T03:03:49"/>
        <d v="2015-04-03T13:59:01"/>
        <d v="2015-01-04T23:26:00"/>
        <d v="2014-08-15T20:20:34"/>
        <d v="2011-03-10T19:48:47"/>
        <d v="2015-05-02T22:02:16"/>
        <d v="2014-07-10T21:29:10"/>
        <d v="2015-06-18T17:08:25"/>
        <d v="2015-01-12T06:00:03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4-09-10T04:52:00"/>
        <d v="2016-01-17T21:00:00"/>
        <d v="2016-05-04T23:00:50"/>
        <d v="2012-11-09T19:07:07"/>
        <d v="2015-04-10T04:59:00"/>
        <d v="2014-08-19T16:00:00"/>
        <d v="2013-12-15T03:14:59"/>
        <d v="2014-10-23T00:49:07"/>
        <d v="2015-09-04T16:11:02"/>
        <d v="2012-09-11T16:47:33"/>
        <d v="2015-05-31T06:59:00"/>
        <d v="2014-04-20T02:36:01"/>
        <d v="2010-09-04T01:03:00"/>
        <d v="2012-03-10T15:07:29"/>
        <d v="2014-11-27T00:54:23"/>
        <d v="2015-04-29T19:02:06"/>
        <d v="2011-12-06T05:59:00"/>
        <d v="2015-01-31T19:58:33"/>
        <d v="2013-03-01T18:01:08"/>
        <d v="2016-09-23T16:44:30"/>
        <d v="2016-04-23T00:00:00"/>
        <d v="2015-07-23T04:59:00"/>
        <d v="2015-06-01T22:42:00"/>
        <d v="2012-07-18T21:53:18"/>
        <d v="2011-08-21T20:05:57"/>
        <d v="2015-05-01T05:46:37"/>
        <d v="2013-11-13T05:59:00"/>
        <d v="2011-10-01T03:00:00"/>
        <d v="2016-03-16T18:16:33"/>
        <d v="2011-04-24T23:34:47"/>
        <d v="2013-11-13T17:24:19"/>
        <d v="2014-12-21T04:30:00"/>
        <d v="2012-09-21T19:38:14"/>
        <d v="2012-12-13T22:17:32"/>
        <d v="2015-03-16T16:35:52"/>
        <d v="2015-06-08T00:23:53"/>
        <d v="2015-04-13T17:17:52"/>
        <d v="2017-03-26T20:14:45"/>
        <d v="2016-11-15T18:13:22"/>
        <d v="2015-08-03T15:35:24"/>
        <d v="2014-07-30T23:00:00"/>
        <d v="2016-02-18T20:14:20"/>
        <d v="2014-07-09T17:24:25"/>
        <d v="2015-10-31T15:57:33"/>
        <d v="2014-12-03T05:34:20"/>
        <d v="2014-07-24T02:59:00"/>
        <d v="2014-12-09T02:12:08"/>
        <d v="2016-07-31T16:00:00"/>
        <d v="2014-06-29T06:13:01"/>
        <d v="2015-07-08T14:44:59"/>
        <d v="2014-12-13T22:49:25"/>
        <d v="2016-09-12T16:59:00"/>
        <d v="2012-07-11T03:51:05"/>
        <d v="2016-02-10T16:42:44"/>
        <d v="2016-06-12T08:29:03"/>
        <d v="2016-07-13T21:29:42"/>
        <d v="2011-09-09T21:02:43"/>
        <d v="2014-10-26T18:29:26"/>
        <d v="2015-09-06T14:46:00"/>
        <d v="2013-03-23T22:42:41"/>
        <d v="2012-02-23T17:33:46"/>
        <d v="2013-11-01T19:00:00"/>
        <d v="2013-04-09T06:30:00"/>
        <d v="2016-12-22T02:00:00"/>
        <d v="2014-07-30T18:38:02"/>
        <d v="2012-04-01T20:00:58"/>
        <d v="2013-07-28T17:50:36"/>
        <d v="2014-06-21T03:59:00"/>
        <d v="2016-05-06T14:35:58"/>
        <d v="2012-12-26T20:04:12"/>
        <d v="2014-08-11T05:59:00"/>
        <d v="2016-12-14T21:01:18"/>
        <d v="2011-06-30T15:19:23"/>
        <d v="2015-01-08T21:17:41"/>
        <d v="2014-09-23T20:46:16"/>
        <d v="2015-01-22T18:46:10"/>
        <d v="2015-12-17T04:59:00"/>
        <d v="2012-01-31T17:00:00"/>
        <d v="2015-08-14T20:18:53"/>
        <d v="2015-01-15T10:54:00"/>
        <d v="2016-03-31T08:46:56"/>
        <d v="2014-12-16T22:32:09"/>
        <d v="2015-10-11T05:00:00"/>
        <d v="2014-10-19T13:01:24"/>
        <d v="2014-08-31T19:51:49"/>
        <d v="2016-07-17T00:43:00"/>
        <d v="2012-03-29T13:45:23"/>
        <d v="2014-12-01T00:00:00"/>
        <d v="2014-12-04T01:31:39"/>
        <d v="2014-10-04T06:59:00"/>
        <d v="2017-02-08T21:40:35"/>
        <d v="2016-07-22T04:37:55"/>
        <d v="2012-09-02T11:30:48"/>
        <d v="2015-03-05T20:27:00"/>
        <d v="2015-07-19T18:44:23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5-07T18:12:22"/>
        <d v="2014-12-17T07:59:00"/>
        <d v="2015-06-30T15:45:00"/>
        <d v="2011-01-01T04:59:00"/>
        <d v="2015-06-20T19:06:13"/>
        <d v="2014-06-10T08:33:00"/>
        <d v="2014-06-25T02:00:00"/>
        <d v="2014-02-16T18:18:12"/>
        <d v="2012-01-15T13:14:29"/>
        <d v="2017-01-31T18:08:20"/>
        <d v="2015-10-08T03:59:00"/>
        <d v="2015-10-06T22:17:05"/>
        <d v="2015-04-20T04:50:00"/>
        <d v="2014-11-20T19:48:21"/>
        <d v="2014-05-04T17:11:40"/>
        <d v="2013-10-16T09:59:00"/>
        <d v="2014-06-27T22:04:24"/>
        <d v="2016-07-03T07:38:56"/>
        <d v="2012-03-01T04:59:00"/>
        <d v="2010-05-08T22:16:00"/>
        <d v="2011-01-24T05:45:26"/>
        <d v="2015-09-17T02:31:52"/>
        <d v="2015-01-17T12:38:23"/>
        <d v="2015-10-22T18:59:00"/>
        <d v="2010-06-08T19:11:00"/>
        <d v="2015-02-24T01:42:42"/>
        <d v="2014-08-26T22:20:12"/>
        <d v="2011-12-13T03:39:56"/>
        <d v="2014-03-04T21:00:00"/>
        <d v="2016-10-09T10:56:59"/>
        <d v="2016-04-16T20:08:40"/>
        <d v="2015-12-15T20:25:16"/>
        <d v="2011-09-10T01:00:22"/>
        <d v="2016-05-23T03:00:00"/>
        <d v="2014-09-27T03:08:27"/>
        <d v="2014-12-03T04:00:00"/>
        <d v="2014-08-11T12:03:49"/>
        <d v="2015-04-04T06:22:05"/>
        <d v="2011-07-04T19:52:20"/>
        <d v="2012-12-18T14:20:00"/>
        <d v="2015-06-12T21:00:00"/>
        <d v="2011-09-16T21:20:31"/>
        <d v="2010-12-23T03:08:53"/>
        <d v="2014-06-21T17:12:52"/>
        <d v="2012-07-15T20:03:07"/>
        <d v="2014-10-29T18:54:03"/>
        <d v="2015-07-11T03:59:00"/>
        <d v="2013-06-02T18:03:12"/>
        <d v="2013-11-04T01:00:00"/>
        <d v="2016-04-16T05:59:00"/>
        <d v="2016-05-27T00:54:35"/>
        <d v="2016-04-17T23:44:54"/>
        <d v="2015-04-29T18:14:28"/>
        <d v="2015-02-13T23:58:02"/>
        <d v="2013-03-09T23:42:17"/>
        <d v="2015-12-27T14:20:45"/>
        <d v="2011-03-12T04:00:00"/>
        <d v="2017-02-25T20:18:25"/>
        <d v="2014-07-18T16:04:11"/>
        <d v="2012-03-25T00:56:15"/>
        <d v="2014-02-20T20:48:53"/>
        <d v="2015-02-05T06:59:00"/>
        <d v="2016-07-15T14:34:06"/>
        <d v="2016-09-30T04:27:00"/>
        <d v="2011-09-25T19:32:47"/>
        <d v="2014-04-19T21:04:35"/>
        <d v="2015-04-01T04:59:00"/>
        <d v="2013-11-05T18:39:50"/>
        <d v="2012-09-17T04:05:00"/>
        <d v="2011-10-07T16:58:52"/>
        <d v="2014-07-13T13:59:00"/>
        <d v="2011-08-01T07:0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5-04-20T21:09:25"/>
        <d v="2014-07-01T22:30:00"/>
        <d v="2016-04-08T18:31:22"/>
        <d v="2010-08-01T04:00:00"/>
        <d v="2014-11-22T05:59:00"/>
        <d v="2014-09-15T02:00:03"/>
        <d v="2014-08-12T15:51:50"/>
        <d v="2015-01-01T06:59:00"/>
        <d v="2016-11-30T17:00:00"/>
        <d v="2015-10-21T17:26:21"/>
        <d v="2015-08-01T01:00:00"/>
        <d v="2014-05-02T22:52:53"/>
        <d v="2016-07-01T18:35:38"/>
        <d v="2013-11-29T14:28:15"/>
        <d v="2015-03-31T13:14:00"/>
        <d v="2015-02-28T08:00:00"/>
        <d v="2015-09-07T18:09:57"/>
        <d v="2013-11-27T22:08:31"/>
        <d v="2015-03-29T20:00:00"/>
        <d v="2013-04-27T21:16:31"/>
        <d v="2014-03-14T16:49:11"/>
        <d v="2014-10-30T22:22:42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4-12-18T12:08:53"/>
        <d v="2015-10-25T23:59:00"/>
        <d v="2014-10-19T05:00:00"/>
        <d v="2016-04-01T01:27:39"/>
        <d v="2014-11-13T23:37:28"/>
        <d v="2014-07-11T16:00:00"/>
        <d v="2014-10-22T15:36:50"/>
        <d v="2011-12-16T05:48:41"/>
        <d v="2011-04-03T01:03:10"/>
        <d v="2013-07-13T18:00:00"/>
        <d v="2013-07-01T03:59:00"/>
        <d v="2009-08-10T19:26:00"/>
        <d v="2012-04-04T17:33:23"/>
        <d v="2015-03-08T13:31:17"/>
        <d v="2015-08-12T00:00:00"/>
        <d v="2015-06-20T17:55:14"/>
        <d v="2016-08-29T04:01:09"/>
        <d v="2016-06-25T03:59:00"/>
        <d v="2014-09-07T14:23:42"/>
        <d v="2012-06-01T22:52:24"/>
        <d v="2012-03-25T23:55:30"/>
        <d v="2016-04-30T03:59:00"/>
        <d v="2015-07-27T22:59:00"/>
        <d v="2011-07-23T03:59:00"/>
        <d v="2014-08-09T05:37:12"/>
        <d v="2015-04-23T05:40:07"/>
        <d v="2015-03-01T15:21:16"/>
        <d v="2016-09-15T14:49:05"/>
        <d v="2014-08-25T23:28:26"/>
        <d v="2014-07-06T17:13:56"/>
        <d v="2015-01-10T03:23:00"/>
        <d v="2014-08-24T23:14:09"/>
        <d v="2014-08-25T21:00:00"/>
        <d v="2015-04-24T01:39:31"/>
        <d v="2014-10-31T22:45:42"/>
        <d v="2014-11-25T01:00:00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6-10-25T17:00:00"/>
        <d v="2016-06-23T16:00:25"/>
        <d v="2012-01-24T19:26:13"/>
        <d v="2015-11-08T16:51:41"/>
        <d v="2014-08-09T17:22:00"/>
        <d v="2017-04-11T20:44:05"/>
        <d v="2015-01-15T15:56:45"/>
        <d v="2017-01-24T10:34:12"/>
        <d v="2013-03-26T08:23:59"/>
        <d v="2013-04-20T03:38:21"/>
        <d v="2014-05-30T22:09:16"/>
        <d v="2014-07-19T03:00:00"/>
        <d v="2016-02-15T15:00:00"/>
        <d v="2016-10-16T20:30:00"/>
        <d v="2014-02-27T23:00:00"/>
        <d v="2010-12-18T09:43:25"/>
        <d v="2016-05-13T19:04:23"/>
        <d v="2013-03-26T23:55:51"/>
        <d v="2014-09-24T01:41:37"/>
        <d v="2016-04-22T19:49:04"/>
        <d v="2012-01-12T01:00:00"/>
        <d v="2017-01-29T20:34:13"/>
        <d v="2012-10-06T23:51:15"/>
        <d v="2015-02-05T19:44:01"/>
        <d v="2016-04-17T18:18:39"/>
        <d v="2015-12-16T06:59:00"/>
        <d v="2016-08-18T06:59:00"/>
        <d v="2016-04-19T20:05:04"/>
        <d v="2013-02-17T19:25:29"/>
        <d v="2012-12-20T11:58:45"/>
        <d v="2010-06-01T03:59:00"/>
        <d v="2012-05-03T23:00:26"/>
        <d v="2016-01-01T04:00:00"/>
        <d v="2011-04-24T20:01:36"/>
        <d v="2015-09-26T04:33:41"/>
        <d v="2016-08-15T06:20:25"/>
        <d v="2016-11-26T15:27:51"/>
        <d v="2014-12-31T21:22:00"/>
        <d v="2016-02-25T16:08:33"/>
        <d v="2013-02-16T15:52:38"/>
        <d v="2015-10-01T15:00:23"/>
        <d v="2013-06-06T19:32:37"/>
        <d v="2016-11-06T03:26:44"/>
        <d v="2013-01-20T17:21:20"/>
        <d v="2014-06-09T17:26:51"/>
        <d v="2012-05-11T15:47:00"/>
        <d v="2011-08-06T15:00:00"/>
        <d v="2016-10-17T16:14:00"/>
        <d v="2010-10-16T03:39:00"/>
        <d v="2013-06-21T03:31:36"/>
        <d v="2016-08-05T03:59:00"/>
        <d v="2015-05-14T12:55:22"/>
        <d v="2016-07-28T01:49:40"/>
        <d v="2015-05-02T15:11:49"/>
        <d v="2012-01-22T06:00:00"/>
        <d v="2015-06-29T20:57:18"/>
        <d v="2012-09-24T19:46:52"/>
        <d v="2011-12-25T05:00:00"/>
        <d v="2014-02-14T20:00:00"/>
        <d v="2015-09-02T00:28:25"/>
        <d v="2012-05-28T03:59:00"/>
        <d v="2009-09-26T03:59:00"/>
        <d v="2015-09-21T03:11:16"/>
        <d v="2016-08-22T03:00:00"/>
        <d v="2016-09-05T03:59:00"/>
        <d v="2013-05-01T00:01:00"/>
        <d v="2016-04-27T14:58:27"/>
        <d v="2017-03-02T19:19:15"/>
        <d v="2012-05-11T14:53:15"/>
        <d v="2016-06-17T16:00:00"/>
        <d v="2012-09-22T18:19:16"/>
        <d v="2015-07-18T06:59:00"/>
        <d v="2017-01-28T19:29:00"/>
        <d v="2015-11-14T01:04:10"/>
        <d v="2013-07-22T20:09:12"/>
        <d v="2015-03-09T03:44:52"/>
        <d v="2014-09-01T15:59:00"/>
        <d v="2015-02-11T17:00:00"/>
        <d v="2015-04-06T04:00:00"/>
        <d v="2011-07-29T01:17:16"/>
        <d v="2014-05-24T21:00:00"/>
        <d v="2010-02-02T07:59:00"/>
        <d v="2016-10-16T11:00:00"/>
        <d v="2011-11-07T04:39:38"/>
        <d v="2010-05-10T20:16:00"/>
        <d v="2013-09-18T14:49:00"/>
        <d v="2015-06-15T04:34:54"/>
        <d v="2016-03-02T19:21:27"/>
        <d v="2016-11-29T06:00:00"/>
        <d v="2016-06-09T19:00:00"/>
        <d v="2016-01-19T22:59:00"/>
        <d v="2015-03-26T04:00:00"/>
        <d v="2011-02-17T21:17:07"/>
        <d v="2015-07-30T03:59:00"/>
        <d v="2015-11-30T17:08:38"/>
        <d v="2014-04-02T18:36:40"/>
        <d v="2014-11-18T17:23:26"/>
        <d v="2016-11-15T02:08:00"/>
        <d v="2016-12-31T18:20:54"/>
        <d v="2011-07-03T11:57:46"/>
        <d v="2014-12-19T20:40:07"/>
        <d v="2016-07-01T23:00:00"/>
        <d v="2015-11-13T17:04:28"/>
        <d v="2016-12-29T05:08:45"/>
        <d v="2014-11-01T17:18:00"/>
        <d v="2015-03-25T18:53:49"/>
        <d v="2010-06-15T04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4-07-09T07:55:39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6-05-09T04:00:00"/>
        <d v="2015-04-02T01:00:00"/>
        <d v="2015-09-28T02:49:10"/>
        <d v="2017-01-16T01:49:22"/>
        <d v="2015-06-04T05:26:00"/>
        <d v="2015-12-14T05:59:00"/>
        <d v="2014-09-06T21:00:00"/>
        <d v="2014-11-03T05:59:00"/>
        <d v="2017-03-26T23:59:00"/>
        <d v="2016-02-03T12:33:09"/>
        <d v="2017-01-23T04:59:00"/>
        <d v="2014-08-03T15:48:04"/>
        <d v="2015-09-19T03:50:17"/>
        <d v="2016-03-02T22:27:15"/>
        <d v="2015-01-31T03:25:00"/>
        <d v="2015-11-02T16:50:00"/>
        <d v="2016-11-19T01:00:00"/>
        <d v="2014-05-04T06:00:00"/>
        <d v="2011-09-28T17:30:08"/>
        <d v="2016-01-17T18:01:01"/>
        <d v="2015-10-29T15:06:47"/>
        <d v="2009-12-01T04:59:00"/>
        <d v="2016-09-03T14:02:55"/>
        <d v="2014-05-11T11:50:52"/>
        <d v="2014-06-01T01:44:24"/>
        <d v="2016-03-30T12:36:20"/>
        <d v="2015-02-22T20:09:13"/>
        <d v="2014-06-19T15:33:51"/>
        <d v="2016-03-08T04:59:00"/>
        <d v="2015-07-21T06:59:00"/>
        <d v="2016-08-14T22:45:43"/>
        <d v="2014-05-17T04:32:45"/>
        <d v="2015-10-16T04:59:00"/>
        <d v="2015-06-30T21:06:08"/>
        <d v="2016-01-06T22:50:13"/>
        <d v="2015-02-20T23:14:16"/>
        <d v="2014-09-28T01:38:33"/>
        <d v="2015-10-01T13:00:00"/>
        <d v="2015-11-16T16:04:58"/>
        <d v="2016-05-22T19:34:33"/>
        <d v="2016-05-06T13:04:00"/>
        <d v="2016-03-28T16:18:15"/>
        <d v="2012-10-04T23:07:13"/>
        <d v="2015-04-03T15:38:00"/>
        <d v="2015-01-02T16:13:36"/>
        <d v="2016-09-18T20:26:25"/>
        <d v="2014-12-19T19:31:28"/>
        <d v="2014-07-15T05:11:00"/>
        <d v="2015-03-23T03:55:12"/>
        <d v="2014-10-29T22:57:51"/>
        <d v="2015-09-06T02:36:46"/>
        <d v="2017-01-17T20:16:26"/>
        <d v="2014-08-01T17:12:00"/>
        <d v="2015-10-02T10:35:38"/>
        <d v="2015-07-26T05:42:16"/>
        <d v="2015-05-31T17:35:00"/>
        <d v="2014-02-02T18:02:06"/>
        <d v="2016-02-08T13:01:00"/>
        <d v="2016-07-12T18:51:00"/>
        <d v="2014-09-27T13:27:24"/>
        <d v="2015-05-21T03:26:50"/>
        <d v="2012-09-23T02:25:00"/>
        <d v="2013-04-06T06:16:22"/>
        <d v="2011-12-16T00:19:14"/>
        <d v="2017-01-03T16:02:45"/>
        <d v="2015-08-23T08:35:08"/>
        <d v="2016-03-31T16:56:25"/>
        <d v="2015-01-11T01:00:00"/>
        <d v="2013-11-02T22:09:05"/>
        <d v="2015-05-15T15:04:49"/>
        <d v="2015-05-09T19:09:22"/>
        <d v="2011-08-11T16:01:58"/>
        <d v="2014-09-06T05:09:04"/>
        <d v="2014-06-21T01:05:03"/>
        <d v="2016-01-18T00:00:00"/>
        <d v="2010-12-23T05:35:24"/>
        <d v="2014-11-28T03:28:17"/>
        <d v="2015-11-17T22:24:14"/>
        <d v="2016-09-02T17:03:22"/>
        <d v="2014-01-16T04:00:00"/>
        <d v="2015-08-31T06:45:37"/>
        <d v="2015-04-15T21:54:53"/>
        <d v="2016-12-11T16:20:08"/>
        <d v="2015-06-07T13:55:54"/>
        <d v="2016-10-14T22:00:00"/>
        <d v="2013-10-06T20:21:1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6-03-30T19:23:22"/>
        <d v="2014-05-08T21:23:30"/>
        <d v="2016-09-06T11:22:34"/>
        <d v="2014-10-02T20:59:02"/>
        <d v="2017-04-27T19:15:19"/>
        <d v="2014-12-27T02:02:28"/>
        <d v="2014-04-19T12:34:08"/>
        <d v="2014-11-26T00:55:00"/>
        <d v="2015-03-31T03:22:00"/>
        <d v="2015-01-02T11:49:11"/>
        <d v="2015-06-28T15:09:30"/>
        <d v="2016-05-20T14:08:22"/>
        <d v="2015-05-24T15:00:00"/>
        <d v="2015-10-15T20:22:38"/>
        <d v="2016-02-13T21:35:13"/>
        <d v="2014-09-08T15:50:05"/>
        <d v="2016-03-14T14:35:29"/>
        <d v="2016-03-24T22:39:13"/>
        <d v="2012-09-07T07:51:00"/>
        <d v="2014-10-07T04:30:00"/>
        <d v="2015-02-26T08:41:33"/>
        <d v="2016-02-07T16:58:00"/>
        <d v="2016-07-14T16:25:33"/>
        <d v="2015-02-26T22:17:09"/>
        <d v="2016-02-11T16:18:30"/>
        <d v="2015-03-08T16:50:03"/>
        <d v="2014-08-21T04:49:49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7-02-28T05:00:00"/>
        <d v="2015-09-12T20:57:42"/>
        <d v="2012-07-09T02:07:27"/>
        <d v="2013-06-27T01:49:11"/>
        <d v="2015-03-20T20:27:00"/>
        <d v="2015-04-16T11:27:36"/>
        <d v="2015-02-20T08:34:13"/>
        <d v="2011-12-18T18:21:44"/>
        <d v="2016-04-17T18:38:02"/>
        <d v="2015-08-11T18:31:40"/>
        <d v="2015-02-11T15:23:40"/>
        <d v="2015-04-18T16:52:02"/>
        <d v="2014-01-05T15:38:09"/>
        <d v="2012-08-10T22:00:00"/>
        <d v="2017-03-04T10:12:32"/>
        <d v="2014-06-23T16:01:00"/>
        <d v="2016-04-01T03:59:00"/>
        <d v="2016-11-22T05:59:00"/>
        <d v="2016-11-04T13:06:24"/>
        <d v="2013-01-07T08:00:00"/>
        <d v="2014-07-24T18:23:11"/>
        <d v="2014-09-08T21:11:25"/>
        <d v="2011-02-02T07:59:00"/>
        <d v="2011-06-12T04:00:00"/>
        <d v="2014-03-23T00:00:00"/>
        <d v="2014-11-30T19:04:22"/>
        <d v="2014-08-13T04:59:00"/>
        <d v="2014-08-30T04:48:13"/>
        <d v="2014-06-11T19:33:18"/>
        <d v="2013-11-24T12:49:53"/>
        <d v="2010-06-09T19:00:00"/>
        <d v="2015-08-15T03:59:00"/>
        <d v="2015-08-22T20:18:55"/>
        <d v="2014-12-22T04:59:00"/>
        <d v="2016-09-03T20:57:09"/>
        <d v="2015-08-11T13:00:52"/>
        <d v="2014-04-05T02:59:39"/>
        <d v="2016-09-16T23:10:04"/>
        <d v="2015-09-15T11:11:00"/>
        <d v="2016-09-02T20:24:33"/>
        <d v="2015-10-29T01:07:14"/>
        <d v="2015-05-08T00:52:36"/>
        <d v="2016-01-29T23:17:00"/>
        <d v="2014-12-25T05:00:00"/>
        <d v="2013-02-24T21:04:32"/>
        <d v="2016-07-05T20:58:54"/>
        <d v="2015-08-16T16:13:11"/>
        <d v="2016-02-17T23:59:00"/>
        <d v="2016-06-06T20:09:00"/>
        <d v="2014-07-01T23:50:31"/>
        <d v="2016-05-04T23:00:00"/>
        <d v="2014-10-01T03:59:00"/>
        <d v="2013-08-15T10:43:28"/>
        <d v="2013-09-10T03:59:00"/>
        <d v="2013-05-06T16:51:11"/>
        <d v="2015-07-20T22:00:00"/>
        <d v="2014-10-23T23:30:40"/>
        <d v="2015-10-29T02:53:43"/>
        <d v="2015-12-19T16:07:09"/>
        <d v="2017-04-08T12:54:05"/>
        <d v="2015-06-12T03:45:06"/>
        <d v="2015-05-05T18:48:00"/>
        <d v="2014-02-21T18:00:00"/>
        <d v="2012-11-01T20:22:48"/>
        <d v="2012-08-13T03:00:00"/>
        <d v="2013-07-13T21:35:25"/>
        <d v="2016-04-01T04:00:00"/>
        <d v="2012-03-02T06:59:00"/>
        <d v="2012-12-31T18:00:00"/>
        <d v="2017-01-15T01:35:19"/>
        <d v="2012-04-05T06:59:00"/>
        <d v="2016-04-25T04:59:00"/>
        <d v="2016-05-15T17:35:01"/>
        <d v="2012-04-28T00:57:54"/>
        <d v="2016-01-23T17:16:32"/>
        <d v="2017-03-10T14:55:16"/>
        <d v="2015-06-03T04:30:00"/>
        <d v="2015-03-22T08:00:00"/>
        <d v="2014-08-22T03:44:15"/>
        <d v="2016-05-23T22:00:00"/>
        <d v="2012-09-19T04:27:41"/>
        <d v="2015-09-23T13:25:56"/>
        <d v="2015-05-26T15:32:27"/>
        <d v="2014-07-07T02:00:00"/>
        <d v="2014-08-08T19:05:51"/>
        <d v="2012-08-16T20:22:46"/>
        <d v="2015-03-16T02:34:24"/>
        <d v="2015-04-23T18:30:00"/>
        <d v="2015-02-10T16:52:10"/>
        <d v="2016-09-25T23:00:00"/>
        <d v="2014-11-05T12:52:00"/>
        <d v="2014-12-08T04:59:00"/>
        <d v="2012-04-30T15:30:08"/>
        <d v="2011-08-05T21:05:38"/>
        <d v="2012-04-14T17:36:00"/>
        <d v="2014-11-21T17:00:00"/>
        <d v="2015-08-26T02:35:53"/>
        <d v="2016-05-06T07:17:21"/>
        <d v="2013-04-10T15:54:31"/>
        <d v="2014-06-12T17:28:10"/>
        <d v="2016-09-14T19:00:00"/>
        <d v="2015-08-20T11:00:00"/>
        <d v="2014-11-01T22:01:43"/>
        <d v="2015-07-05T17:00:17"/>
        <d v="2017-02-25T01:22:14"/>
        <d v="2015-06-22T05:00:00"/>
        <d v="2016-03-16T03:59:00"/>
        <d v="2017-03-01T02:00:00"/>
        <d v="2015-06-04T00:00:00"/>
        <d v="2014-01-19T20:00:30"/>
        <d v="2014-08-31T17:31:31"/>
        <d v="2015-07-05T16:43:23"/>
        <d v="2016-05-05T13:01:47"/>
        <d v="2013-07-26T01:30:35"/>
        <d v="2015-03-11T03:26:23"/>
        <d v="2013-10-18T03:59:00"/>
        <d v="2015-07-31T20:32:28"/>
        <d v="2014-11-05T17:34:00"/>
        <d v="2014-08-16T16:00:57"/>
        <d v="2011-09-24T08:10:54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7-04-09T11:49:54"/>
        <d v="2013-12-26T23:54:54"/>
        <d v="2015-02-03T02:00:00"/>
        <d v="2014-06-01T03:59:00"/>
        <d v="2015-07-20T22:46:32"/>
        <d v="2016-07-17T10:47:48"/>
        <d v="2013-03-08T03:02:08"/>
        <d v="2016-03-12T19:52:44"/>
        <d v="2016-06-19T19:12:56"/>
        <d v="2014-12-12T07:11:00"/>
        <d v="2014-11-09T19:47:51"/>
        <d v="2015-02-27T19:49:06"/>
        <d v="2016-02-14T02:39:31"/>
        <d v="2011-06-08T17:31:01"/>
        <d v="2014-11-11T21:13:28"/>
        <d v="2014-07-27T15:27:00"/>
        <d v="2012-05-30T19:00:00"/>
        <d v="2014-09-17T12:49:51"/>
        <d v="2015-08-16T23:00:50"/>
        <d v="2011-06-18T21:14:06"/>
        <d v="2014-08-12T22:50:11"/>
        <d v="2016-04-08T18:35:00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07-29T05:35:00"/>
        <d v="2016-05-07T22:50:51"/>
        <d v="2014-06-20T22:01:00"/>
        <d v="2016-02-02T14:58:48"/>
        <d v="2014-12-01T22:59:21"/>
        <d v="2015-07-30T12:30:22"/>
        <d v="2014-10-19T16:26:12"/>
        <d v="2015-10-26T00:13:17"/>
        <d v="2014-05-23T16:25:55"/>
        <d v="2012-10-30T07:42:18"/>
        <d v="2015-05-10T23:01:00"/>
        <d v="2014-09-21T02:00:00"/>
        <d v="2016-10-23T08:20:01"/>
        <d v="2015-06-14T00:20:55"/>
        <d v="2016-08-16T18:07:49"/>
        <d v="2012-01-14T06:01:26"/>
        <d v="2016-12-03T17:03:26"/>
        <d v="2012-03-21T20:48:00"/>
        <d v="2013-11-21T04:59:00"/>
        <d v="2011-07-16T17:32:54"/>
        <d v="2015-06-15T19:10:18"/>
        <d v="2017-02-05T16:25:39"/>
        <d v="2015-12-31T03:00:00"/>
        <d v="2013-04-02T15:52:45"/>
        <d v="2016-06-23T20:27:00"/>
        <d v="2013-01-14T21:20:00"/>
        <d v="2015-05-31T07:59:47"/>
        <d v="2013-10-24T23:42:49"/>
        <d v="2013-05-09T16:33:59"/>
        <d v="2016-07-31T11:00:00"/>
        <d v="2016-04-19T23:27:30"/>
        <d v="2012-05-16T19:00:00"/>
        <d v="2015-07-05T17:38:42"/>
        <d v="2015-07-14T19:32:39"/>
        <d v="2015-05-04T21:29:34"/>
        <d v="2016-04-13T21:02:45"/>
        <d v="2013-05-06T07:00:55"/>
        <d v="2012-03-05T03:00:00"/>
        <d v="2011-02-22T03:00:00"/>
        <d v="2011-09-15T22:00:03"/>
        <d v="2010-11-30T15:43:35"/>
        <d v="2013-04-23T05:01:12"/>
        <d v="2014-09-30T14:09:47"/>
        <d v="2012-05-16T04:59:00"/>
        <d v="2010-03-16T07:06:00"/>
        <d v="2011-04-08T10:55:55"/>
        <d v="2017-01-14T21:48:01"/>
        <d v="2013-10-05T05:00:00"/>
        <d v="2014-08-25T04:59:00"/>
        <d v="2016-10-20T02:48:16"/>
        <d v="2017-03-14T13:24:46"/>
        <d v="2016-06-01T17:12:49"/>
        <d v="2015-04-23T06:59:00"/>
        <d v="2014-12-01T20:25:15"/>
        <d v="2016-06-06T02:00:00"/>
        <d v="2013-09-26T10:46:58"/>
        <d v="2012-03-10T04:02:09"/>
        <d v="2015-10-28T17:33:36"/>
        <d v="2016-08-17T03:59:00"/>
        <d v="2016-10-24T21:00:00"/>
        <d v="2015-06-15T16:14:40"/>
        <d v="2016-01-04T04:20:07"/>
        <d v="2015-11-29T23:00:00"/>
        <d v="2016-04-08T18:52:01"/>
        <d v="2014-06-22T15:48:51"/>
        <d v="2015-03-31T12:52:00"/>
        <d v="2013-07-27T01:27:16"/>
        <d v="2011-01-25T04:00:00"/>
        <d v="2016-08-29T17:00:00"/>
        <d v="2014-07-21T03:59:00"/>
        <d v="2016-08-01T22:59:00"/>
        <d v="2014-09-10T20:09:34"/>
        <d v="2016-04-15T21:00:00"/>
        <d v="2013-01-24T18:38:30"/>
        <d v="2015-02-12T14:15:42"/>
        <d v="2015-06-27T21:59:00"/>
        <d v="2015-10-10T21:00:00"/>
        <d v="2016-04-20T21:11:16"/>
        <d v="2017-02-08T09:59:05"/>
        <d v="2015-11-25T23:00:00"/>
        <d v="2017-04-07T18:45:38"/>
        <d v="2016-01-14T18:16:56"/>
        <d v="2015-02-28T15:10:00"/>
        <d v="2016-09-07T01:21:53"/>
        <d v="2017-02-28T08:51:00"/>
        <d v="2015-03-01T21:47:19"/>
        <d v="2016-01-31T04:17:00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4-09-11T12:39:21"/>
        <d v="2015-03-24T03:59:00"/>
        <d v="2016-05-27T22:04:00"/>
        <d v="2016-12-04T06:00:00"/>
        <d v="2016-03-07T23:49:05"/>
        <d v="2015-05-27T19:47:19"/>
        <d v="2017-01-13T23:05:00"/>
        <d v="2015-06-22T17:48:15"/>
        <d v="2015-06-24T02:00:00"/>
        <d v="2012-09-01T02:00:00"/>
        <d v="2013-07-05T00:56:00"/>
        <d v="2014-03-11T06:59:00"/>
        <d v="2014-12-21T17:11:30"/>
        <d v="2014-06-11T04:00:00"/>
        <d v="2017-04-07T17:35:34"/>
        <d v="2014-07-03T16:03:01"/>
        <d v="2012-07-10T23:48:00"/>
        <d v="2016-06-12T17:00:00"/>
        <d v="2013-08-28T23:54:51"/>
        <d v="2014-11-18T00:00:00"/>
        <d v="2015-08-03T18:00:00"/>
        <d v="2014-02-26T20:13:40"/>
        <d v="2015-07-02T23:50:06"/>
        <d v="2016-04-28T05:59:00"/>
        <d v="2016-06-22T03:55:00"/>
        <d v="2015-07-16T17:24:36"/>
        <d v="2015-04-19T15:08:52"/>
        <d v="2014-03-14T04:40:31"/>
        <d v="2017-02-17T07:53:49"/>
        <d v="2010-10-22T05:00:00"/>
        <d v="2014-06-17T21:17:22"/>
        <d v="2016-04-21T04:00:00"/>
        <d v="2015-06-27T21:44:14"/>
        <d v="2011-08-13T23:00:00"/>
        <d v="2015-01-19T02:39:50"/>
        <d v="2014-12-13T11:19:29"/>
        <d v="2012-03-18T23:53:15"/>
        <d v="2015-05-27T02:45:00"/>
        <d v="2012-12-07T23:30:00"/>
        <d v="2014-11-03T08:52:50"/>
        <d v="2014-09-16T21:00:00"/>
        <d v="2011-07-05T00:31:06"/>
        <d v="2014-08-31T15:47:58"/>
        <d v="2013-05-30T16:53:45"/>
        <d v="2016-12-07T01:09:02"/>
        <d v="2013-02-04T11:55:27"/>
        <d v="2015-08-20T20:02:56"/>
        <d v="2015-02-21T11:00:00"/>
        <d v="2014-10-02T21:37:05"/>
        <d v="2015-10-17T04:00:00"/>
        <d v="2011-05-01T04:59:00"/>
        <d v="2017-02-01T00:00:00"/>
        <d v="2016-12-08T08:00:00"/>
        <d v="2013-11-15T23:15:03"/>
        <d v="2017-02-20T12:01:30"/>
        <d v="2013-12-01T21:17:32"/>
        <d v="2014-11-01T04:59:00"/>
        <d v="2014-08-01T06:59:00"/>
        <d v="2010-04-28T18:49:00"/>
        <d v="2015-06-03T06:59:00"/>
        <d v="2013-03-03T19:11:18"/>
        <d v="2017-02-02T16:36:49"/>
        <d v="2015-03-27T00:00:00"/>
        <d v="2016-08-18T02:38:45"/>
        <d v="2015-04-07T07:00:00"/>
        <d v="2015-08-02T16:00:00"/>
        <d v="2014-06-16T06:59:00"/>
        <d v="2014-07-06T18:31:06"/>
        <d v="2016-12-06T23:22:34"/>
        <d v="2012-06-02T01:42:26"/>
        <d v="2015-04-29T17:51:02"/>
        <d v="2016-06-01T18:57:00"/>
        <d v="2016-08-01T06:59:00"/>
        <d v="2015-07-02T03:40:00"/>
        <d v="2011-09-22T18:28:49"/>
        <d v="2016-08-14T14:30:57"/>
        <d v="2010-03-15T21:55:00"/>
        <d v="2012-06-01T03:59:00"/>
        <d v="2015-02-23T18:22:59"/>
        <d v="2016-09-11T20:19:26"/>
        <d v="2014-07-22T16:09:28"/>
        <d v="2015-06-01T03:59:00"/>
        <d v="2012-06-29T04:27:23"/>
        <d v="2015-04-17T16:00:00"/>
        <d v="2011-05-17T09:39:24"/>
        <d v="2012-10-05T22:44:10"/>
        <d v="2011-08-04T15:07:55"/>
        <d v="2015-06-21T22:25:00"/>
        <d v="2014-12-14T18:18:08"/>
        <d v="2015-10-14T22:01:03"/>
        <d v="2014-08-02T04:13:01"/>
        <d v="2010-09-11T03:59:00"/>
        <d v="2015-07-13T07:35:44"/>
        <d v="2012-04-21T03:59:00"/>
        <d v="2016-03-20T23:58:45"/>
        <d v="2014-01-15T19:33:00"/>
        <d v="2015-03-23T02:14:00"/>
        <d v="2016-04-29T06:59:00"/>
        <d v="2016-10-05T10:53:54"/>
        <d v="2013-09-13T17:28:12"/>
        <d v="2015-08-05T11:00:00"/>
        <d v="2016-01-25T23:52:00"/>
        <d v="2011-06-25T13:42:03"/>
        <d v="2015-12-03T21:30:00"/>
        <d v="2016-04-10T04:00:00"/>
        <d v="2012-07-19T04:28:16"/>
        <d v="2015-07-16T19:47:50"/>
        <d v="2015-01-05T20:26:00"/>
        <d v="2016-09-30T21:00:00"/>
        <d v="2014-04-04T22:00:00"/>
        <d v="2015-08-24T02:00:00"/>
        <d v="2014-08-08T18:53:24"/>
        <d v="2016-07-10T22:59:00"/>
        <d v="2015-12-14T00:00:00"/>
        <d v="2015-06-18T10:41:07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06-26T23:00:00"/>
        <d v="2015-06-21T03:31:22"/>
        <d v="2011-07-31T06:59:00"/>
        <d v="2011-11-16T16:11:48"/>
        <d v="2017-03-05T19:26:21"/>
        <d v="2014-11-21T04:55:00"/>
        <d v="2015-06-08T03:51:14"/>
        <d v="2015-02-11T22:31:43"/>
        <d v="2011-07-16T23:00:00"/>
        <d v="2016-08-23T18:34:50"/>
        <d v="2016-10-09T18:25:10"/>
        <d v="2014-11-29T23:52:58"/>
        <d v="2009-09-01T04:00:00"/>
        <d v="2016-12-01T07:59:00"/>
        <d v="2012-01-13T06:34:48"/>
        <d v="2015-12-04T19:01:26"/>
        <d v="2015-07-18T23:16:59"/>
        <d v="2014-11-08T10:00:46"/>
        <d v="2015-05-31T18:32:51"/>
        <d v="2015-07-02T15:39:37"/>
        <d v="2015-03-19T14:39:00"/>
        <d v="2015-10-29T04:01:00"/>
        <d v="2015-08-06T15:31:47"/>
        <d v="2016-01-29T05:59:00"/>
        <d v="2014-09-26T22:43:04"/>
        <d v="2014-08-23T17:37:2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11-14T12:14:02"/>
        <d v="2017-01-27T18:29:51"/>
        <d v="2015-10-04T15:45:46"/>
        <d v="2015-09-23T20:10:01"/>
        <d v="2014-08-29T20:43:05"/>
        <d v="2014-10-13T21:05:16"/>
        <d v="2015-01-01T16:48:55"/>
        <d v="2014-07-13T04:59:00"/>
        <d v="2014-08-29T18:45:11"/>
        <d v="2013-05-04T14:00:34"/>
        <d v="2016-10-27T06:40:34"/>
        <d v="2016-12-12T06:00:00"/>
        <d v="2016-10-22T22:08:58"/>
        <d v="2016-02-13T04:42:12"/>
        <d v="2014-11-20T16:04:00"/>
        <d v="2016-07-05T20:54:43"/>
        <d v="2014-07-01T19:00:00"/>
        <d v="2013-02-13T22:37:49"/>
        <d v="2015-12-10T22:12:46"/>
        <d v="2016-11-29T17:01:45"/>
        <d v="2017-04-09T20:00:00"/>
        <d v="2017-02-23T01:00:00"/>
        <d v="2012-03-26T08:01:39"/>
        <d v="2015-08-08T21:34:00"/>
        <d v="2013-10-22T21:44:38"/>
        <d v="2013-11-21T17:46:19"/>
        <d v="2015-01-29T17:46:05"/>
        <d v="2016-10-02T03:25:44"/>
        <d v="2015-02-24T03:15:40"/>
        <d v="2014-02-19T09:08:42"/>
        <d v="2015-08-04T04:30:03"/>
        <d v="2015-07-03T14:46:35"/>
        <d v="2017-03-03T05:00:00"/>
        <d v="2014-09-03T23:36:18"/>
        <d v="2014-10-05T19:13:32"/>
        <d v="2016-01-03T20:17:36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4-11-16T22:26:18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5-04-18T10:16:00"/>
        <d v="2016-09-22T21:47:47"/>
        <d v="2015-03-02T21:16:00"/>
        <d v="2015-04-05T11:00:00"/>
        <d v="2014-11-29T21:19:50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6-02-26T21:52:52"/>
        <d v="2012-09-23T03:59:00"/>
        <d v="2015-08-07T17:22:26"/>
        <d v="2013-10-02T13:27:54"/>
        <d v="2011-09-11T04:37:03"/>
        <d v="2015-01-06T02:44:19"/>
        <d v="2016-07-11T15:09:20"/>
        <d v="2016-04-03T00:10:00"/>
        <d v="2014-06-23T18:00:00"/>
        <d v="2016-08-29T03:55:00"/>
        <d v="2014-03-06T02:02:19"/>
        <d v="2016-02-01T14:48:43"/>
        <d v="2016-12-14T17:49:21"/>
        <d v="2012-03-17T19:17:15"/>
        <d v="2014-06-04T04:59:00"/>
        <d v="2016-04-28T15:24:05"/>
        <d v="2015-07-01T12:14:58"/>
        <d v="2015-04-27T17:12:00"/>
        <d v="2011-05-09T05:59:00"/>
        <d v="2013-05-01T21:42:37"/>
        <d v="2014-08-16T23:42:00"/>
        <d v="2016-04-06T21:30:00"/>
        <d v="2013-07-03T04:59:00"/>
        <d v="2016-04-10T20:00:00"/>
        <d v="2015-11-05T14:16:15"/>
        <d v="2017-03-19T11:18:59"/>
        <d v="2013-06-30T19:58:00"/>
        <d v="2012-04-16T16:00:00"/>
        <d v="2015-03-07T19:55:01"/>
        <d v="2015-12-03T17:00:00"/>
        <d v="2016-03-20T13:29:20"/>
        <d v="2015-10-11T02:00:00"/>
        <d v="2016-02-21T22:36:37"/>
        <d v="2017-04-09T20:29:29"/>
        <d v="2015-07-08T18:30:00"/>
        <d v="2016-08-18T16:52:18"/>
        <d v="2014-08-05T07:43:21"/>
        <d v="2015-03-13T06:59:00"/>
        <d v="2015-03-02T20:00:00"/>
        <d v="2013-05-07T15:33:14"/>
        <d v="2017-03-07T05:00:00"/>
        <d v="2013-06-25T05:00:00"/>
        <d v="2012-11-18T01:17:24"/>
        <d v="2016-06-19T23:00:00"/>
        <d v="2013-05-26T23:54:34"/>
        <d v="2016-11-12T04:00:00"/>
        <d v="2014-08-27T00:31:21"/>
        <d v="2014-03-26T23:24:10"/>
        <d v="2014-05-30T16:00:00"/>
        <d v="2011-02-26T05:57:08"/>
        <d v="2017-03-12T12:10:42"/>
        <d v="2014-04-10T06:59:00"/>
        <d v="2012-04-23T04:00:00"/>
        <d v="2010-06-01T04:59:00"/>
        <d v="2013-03-28T05:04:33"/>
        <d v="2014-06-13T06:59:00"/>
        <d v="2014-09-16T21:53:33"/>
        <d v="2016-04-08T15:00:35"/>
        <d v="2015-04-08T08:53:21"/>
        <d v="2012-03-03T07:39:27"/>
        <d v="2015-06-08T03:50:00"/>
        <d v="2015-11-27T01:00:00"/>
        <d v="2012-07-25T17:49:38"/>
        <d v="2015-10-24T21:29:00"/>
        <d v="2015-03-19T21:47:44"/>
        <d v="2014-06-13T22:00:00"/>
        <d v="2012-11-30T10:00:00"/>
        <d v="2012-03-16T03:59:00"/>
        <d v="2014-05-01T23:57:42"/>
        <d v="2015-04-21T05:40:32"/>
        <d v="2013-12-20T10:04:52"/>
        <d v="2013-08-02T01:49:54"/>
        <d v="2014-07-26T07:00:00"/>
        <d v="2014-07-26T04:59:00"/>
        <d v="2015-07-13T20:06:00"/>
        <d v="2014-02-23T12:00:57"/>
        <d v="2014-07-09T13:39:40"/>
        <d v="2014-06-21T16:00:09"/>
        <d v="2014-11-23T22:00:00"/>
        <d v="2016-06-15T18:14:59"/>
        <d v="2016-03-03T03:43:06"/>
        <d v="2015-10-30T21:00:00"/>
        <d v="2015-06-03T15:04:29"/>
        <d v="2014-10-10T21:00:00"/>
        <d v="2013-05-11T01:22:24"/>
        <d v="2015-10-17T07:00:10"/>
        <d v="2012-10-06T09:59:00"/>
        <d v="2015-05-01T00:16:51"/>
        <d v="2013-08-23T19:04:29"/>
        <d v="2014-06-21T04:59:00"/>
        <d v="2011-05-05T02:13:53"/>
        <d v="2014-06-15T15:16:04"/>
        <d v="2016-07-24T11:28:48"/>
        <d v="2015-01-18T18:33:38"/>
        <d v="2015-12-10T14:14:56"/>
        <d v="2014-06-09T19:20:15"/>
        <d v="2016-06-02T10:25:18"/>
        <d v="2015-07-20T03:59:00"/>
        <d v="2015-07-12T10:25:12"/>
        <d v="2016-05-02T21:26:38"/>
        <d v="2010-07-10T22:00:00"/>
        <d v="2010-06-03T01:41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6-03-30T14:39:00"/>
        <d v="2015-08-05T18:36:00"/>
        <d v="2015-03-07T15:18:45"/>
        <d v="2010-10-08T20:04:28"/>
        <d v="2015-07-29T17:00:00"/>
        <d v="2013-05-20T00:41:00"/>
        <d v="2013-04-12T01:01:27"/>
        <d v="2014-12-19T14:19:04"/>
        <d v="2016-06-22T01:05:57"/>
        <d v="2015-06-19T01:00:16"/>
        <d v="2014-10-15T14:26:56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11-29T14:59:00"/>
        <d v="2015-01-28T19:37:11"/>
        <d v="2015-05-10T22:59:00"/>
        <d v="2015-07-17T10:32:59"/>
        <d v="2014-12-05T00:03:01"/>
        <d v="2015-08-17T16:00:00"/>
        <d v="2015-01-29T20:21:04"/>
        <d v="2012-05-15T17:16:27"/>
        <d v="2016-02-11T17:05:53"/>
        <d v="2015-03-25T18:01:10"/>
        <d v="2014-08-01T02:50:38"/>
        <d v="2017-04-06T09:20:42"/>
        <d v="2014-10-18T12:07:39"/>
        <d v="2016-07-04T04:00:00"/>
        <d v="2014-07-05T14:22:27"/>
        <d v="2015-01-08T20:58:03"/>
        <d v="2016-02-03T18:49:00"/>
        <d v="2014-10-17T19:10:10"/>
        <d v="2015-07-16T07:56:00"/>
        <d v="2017-02-17T21:00:00"/>
        <d v="2016-01-08T22:54:35"/>
        <d v="2015-06-11T02:13:11"/>
        <d v="2016-11-13T10:17:40"/>
        <d v="2013-12-01T21:01:42"/>
        <d v="2016-02-28T23:59:00"/>
        <d v="2016-11-02T03:59:00"/>
        <d v="2014-09-20T15:40:33"/>
        <d v="2014-11-13T01:29:53"/>
        <d v="2014-05-14T18:11:35"/>
        <d v="2012-01-15T18:11:50"/>
        <d v="2015-07-08T15:17:02"/>
        <d v="2015-08-22T19:34:53"/>
        <d v="2015-11-22T15:03:41"/>
        <d v="2015-07-17T13:18:00"/>
        <d v="2015-08-14T06:16:59"/>
        <d v="2015-07-05T22:59:00"/>
        <d v="2014-08-09T06:25:04"/>
        <d v="2016-01-01T20:20:12"/>
        <d v="2014-06-12T19:08:05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5-08-15T07:50:59"/>
        <d v="2016-08-25T10:51:56"/>
        <d v="2014-08-30T05:30:00"/>
        <d v="2016-05-01T11:00:06"/>
        <d v="2015-02-14T19:39:40"/>
        <d v="2017-03-16T21:37:10"/>
        <d v="2016-11-17T11:36:34"/>
        <d v="2013-06-16T20:47:55"/>
        <d v="2014-12-01T03:00:00"/>
        <d v="2013-12-31T07:00:00"/>
        <d v="2011-05-25T04:00:00"/>
        <d v="2011-03-20T15:54:42"/>
        <d v="2011-05-29T01:00:00"/>
        <d v="2016-09-07T11:20:40"/>
        <d v="2014-11-22T13:13:54"/>
        <d v="2015-03-08T12:57:05"/>
        <d v="2013-05-03T13:44:05"/>
        <d v="2016-12-23T01:47:58"/>
        <d v="2015-06-11T18:01:27"/>
        <d v="2016-12-04T00:00:00"/>
        <d v="2012-11-15T00:00:00"/>
        <d v="2016-05-14T00:00:00"/>
        <d v="2013-01-26T05:09:34"/>
        <d v="2013-11-02T20:49:27"/>
        <d v="2014-08-17T15:35:24"/>
        <d v="2013-11-26T06:30:59"/>
        <d v="2013-01-16T18:33:17"/>
        <d v="2016-11-26T19:20:13"/>
        <d v="2014-07-03T17:02:44"/>
        <d v="2015-03-06T21:04:52"/>
        <d v="2014-12-17T02:51:29"/>
        <d v="2016-03-05T01:00:00"/>
        <d v="2016-06-14T21:43:00"/>
        <d v="2016-05-22T14:59:34"/>
        <d v="2012-05-29T19:55:05"/>
        <d v="2014-04-06T19:01:04"/>
        <d v="2016-04-30T12:00:00"/>
        <d v="2015-07-06T03:00:00"/>
        <d v="2016-09-12T11:35:49"/>
        <d v="2016-08-12T00:37:54"/>
        <d v="2012-12-15T22:11:50"/>
        <d v="2016-01-03T22:59:00"/>
        <d v="2014-11-21T04:00:00"/>
        <d v="2015-06-20T22:04:21"/>
        <d v="2014-08-23T18:31:23"/>
        <d v="2016-08-01T18:13:30"/>
        <d v="2015-02-27T00:30:00"/>
        <d v="2011-07-22T01:39:05"/>
        <d v="2015-03-10T02:39:49"/>
        <d v="2016-12-28T16:49:00"/>
        <d v="2016-06-30T10:00:00"/>
        <d v="2015-02-13T14:48:36"/>
        <d v="2017-02-21T00:07:33"/>
        <d v="2016-08-02T10:03:00"/>
        <d v="2014-12-05T21:06:58"/>
        <d v="2012-01-17T21:33:05"/>
        <d v="2014-09-27T04:00:00"/>
        <d v="2015-11-05T13:56:57"/>
        <d v="2013-10-09T10:27:17"/>
        <d v="2015-02-12T05:59:00"/>
        <d v="2016-05-31T21:14:36"/>
        <d v="2014-06-09T05:00:00"/>
        <d v="2015-06-09T20:10:05"/>
        <d v="2016-07-31T19:45:00"/>
        <d v="2016-08-17T10:05:40"/>
        <d v="2016-08-24T21:42:08"/>
        <d v="2015-06-24T22:34:12"/>
        <d v="2015-02-11T04:59:00"/>
        <d v="2016-04-11T02:30:00"/>
        <d v="2013-03-01T05:59:00"/>
        <d v="2016-07-11T20:51:01"/>
        <d v="2015-03-02T05:59:00"/>
        <d v="2012-08-29T00:00:00"/>
        <d v="2017-03-11T12:21:31"/>
        <d v="2012-05-22T03:30:00"/>
        <d v="2015-11-04T19:26:31"/>
        <d v="2014-06-14T14:23:54"/>
        <d v="2016-06-03T16:30:00"/>
        <d v="2014-08-13T22:00:00"/>
        <d v="2016-05-08T21:00:00"/>
        <d v="2016-07-18T20:23:40"/>
        <d v="2015-04-30T15:20:00"/>
        <d v="2012-05-19T03:00:00"/>
        <d v="2011-12-06T02:02:29"/>
        <d v="2012-11-26T04:59:00"/>
        <d v="2015-03-01T04:59:00"/>
        <d v="2012-07-15T14:00:04"/>
        <d v="2013-04-16T19:00:00"/>
        <d v="2016-01-27T01:00:00"/>
        <d v="2013-12-12T06:08:27"/>
        <d v="2012-02-14T17:31:08"/>
        <d v="2015-05-17T15:31:17"/>
        <d v="2014-12-31T07:00:00"/>
        <d v="2016-12-02T06:09:26"/>
        <d v="2013-12-28T04:59:00"/>
        <d v="2012-02-13T03:35:14"/>
        <d v="2015-03-16T21:00:00"/>
        <d v="2014-07-02T04:00:00"/>
        <d v="2011-07-01T19:05:20"/>
        <d v="2015-09-30T19:29:00"/>
        <d v="2016-06-01T21:42:00"/>
        <d v="2014-08-14T18:11:00"/>
        <d v="2014-07-01T04:59:00"/>
        <d v="2016-02-05T22:00:00"/>
        <d v="2015-09-24T20:38:02"/>
        <d v="2017-01-07T21:00:00"/>
        <d v="2014-07-30T22:41:41"/>
        <d v="2016-05-10T11:10:48"/>
        <d v="2015-03-01T12:00:00"/>
        <d v="2015-07-10T07:00:00"/>
        <d v="2014-11-12T18:03:13"/>
        <d v="2015-08-12T05:32:39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7-02-22T13:25:52"/>
        <d v="2015-07-01T06:59:0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5-01-16T23:58:02"/>
        <d v="2013-04-22T21:00:00"/>
        <d v="2013-01-05T17:58:41"/>
        <d v="2015-08-26T23:00:00"/>
        <d v="2011-10-12T23:57:59"/>
        <d v="2015-06-01T05:00:00"/>
        <d v="2015-08-09T16:00:00"/>
        <d v="2015-07-21T03:00:00"/>
        <d v="2015-02-28T17:00:00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4-06-19T04:00:00"/>
        <d v="2015-03-04T14:22:30"/>
        <d v="2014-01-29T08:13:47"/>
        <d v="2014-07-18T20:31:12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6-12-25T11:00:00"/>
        <d v="2013-12-19T18:56:00"/>
        <d v="2015-02-16T03:21:13"/>
        <d v="2014-10-22T04:59:00"/>
        <d v="2014-08-02T14:00:00"/>
        <d v="2016-02-20T21:05:00"/>
        <d v="2014-06-30T17:28:00"/>
        <d v="2014-06-05T22:31:40"/>
        <d v="2015-01-12T20:47:52"/>
        <d v="2017-02-26T13:05:58"/>
        <d v="2015-09-16T05:37:27"/>
        <d v="2015-04-29T14:07:06"/>
        <d v="2012-08-26T21:37:03"/>
        <d v="2014-08-12T01:53:58"/>
        <d v="2016-04-14T04:39:40"/>
        <d v="2016-02-12T04:33:11"/>
        <d v="2016-06-18T19:32:19"/>
        <d v="2016-03-10T00:35:00"/>
        <d v="2016-10-10T10:36:23"/>
        <d v="2010-07-21T19:00:00"/>
        <d v="2015-01-16T10:26:00"/>
        <d v="2015-01-31T15:25:53"/>
        <d v="2015-02-15T14:05:47"/>
        <d v="2015-04-01T20:32:43"/>
        <d v="2016-12-09T14:51:39"/>
        <d v="2015-07-03T21:26:26"/>
        <d v="2014-03-16T22:00:00"/>
        <d v="2015-04-19T16:19:46"/>
        <d v="2014-05-12T04:03:29"/>
        <d v="2016-02-20T10:29:30"/>
        <d v="2014-11-12T21:47:00"/>
        <d v="2012-02-12T02:49:26"/>
        <d v="2015-05-08T08:14:03"/>
        <d v="2013-10-17T13:38:05"/>
        <d v="2014-09-24T22:00:01"/>
        <d v="2015-10-16T08:41:44"/>
        <d v="2015-05-01T22:00:00"/>
        <d v="2015-02-16T07:13:43"/>
        <d v="2014-08-31T18:24:37"/>
        <d v="2013-01-06T00:37:18"/>
        <d v="2014-08-09T03:00:00"/>
        <d v="2012-05-12T02:31:00"/>
        <d v="2016-03-23T03:29:00"/>
        <d v="2016-07-14T07:51:34"/>
        <d v="2016-08-05T00:10:33"/>
        <d v="2015-05-15T19:14:28"/>
        <d v="2014-07-19T09:21:30"/>
        <d v="2014-08-26T16:28:00"/>
        <d v="2015-06-06T10:47:00"/>
        <d v="2016-08-15T12:44:52"/>
        <d v="2014-11-05T20:38:35"/>
        <d v="2016-03-14T09:24:43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05T19:15:28"/>
        <d v="2016-03-30T22:48:05"/>
        <d v="2014-09-09T16:49:20"/>
        <d v="2012-01-29T15:34:51"/>
        <d v="2013-08-18T15:00:00"/>
        <d v="2014-12-15T13:12:57"/>
        <d v="2010-09-02T02:00:00"/>
        <d v="2014-05-19T11:26:29"/>
        <d v="2017-02-09T05:00:00"/>
        <d v="2014-07-05T01:00:00"/>
        <d v="2014-10-01T04:00:00"/>
        <d v="2014-07-15T05:00:00"/>
        <d v="2012-05-28T06:30:57"/>
        <d v="2015-03-28T14:38:04"/>
        <d v="2015-05-17T03:00:00"/>
        <d v="2013-03-22T11:37:05"/>
        <d v="2015-07-12T12:47:45"/>
        <d v="2015-02-09T04:30:00"/>
        <d v="2012-03-03T15:39:25"/>
        <d v="2015-06-27T18:27:06"/>
        <d v="2016-05-10T11:17:00"/>
        <d v="2016-06-23T18:47:00"/>
        <d v="2015-09-16T17:56:11"/>
        <d v="2013-12-23T21:54:14"/>
        <d v="2015-11-28T21:22:21"/>
        <d v="2014-08-31T19:39:00"/>
        <d v="2016-04-24T21:59:00"/>
        <d v="2012-05-21T01:12:06"/>
        <d v="2012-06-04T15:45:30"/>
        <d v="2015-10-06T22:59:00"/>
        <d v="2013-01-21T07:59:00"/>
        <d v="2014-10-26T00:43:00"/>
        <d v="2017-03-06T06:58:27"/>
        <d v="2014-08-15T14:17:33"/>
        <d v="2016-05-28T21:44:00"/>
        <d v="2017-01-18T12:01:58"/>
        <d v="2016-02-02T16:38:00"/>
        <d v="2016-03-02T16:08:13"/>
        <d v="2014-05-10T03:59:00"/>
        <d v="2010-04-18T06:59:00"/>
        <d v="2016-09-04T01:36:22"/>
        <d v="2016-12-01T17:39:42"/>
        <d v="2015-01-16T12:09:11"/>
        <d v="2014-06-17T04:36:18"/>
        <d v="2016-08-02T23:00:00"/>
        <d v="2011-09-19T14:30:22"/>
        <d v="2013-05-31T17:00:00"/>
        <d v="2016-06-02T22:00:00"/>
        <d v="2015-06-02T00:47:00"/>
        <d v="2016-06-30T18:57:19"/>
        <d v="2016-04-27T02:00:00"/>
        <d v="2013-05-31T14:42:50"/>
        <d v="2012-04-27T15:31:34"/>
        <d v="2011-02-20T01:56:41"/>
        <d v="2010-11-02T00:26:00"/>
        <d v="2014-05-14T23:04:00"/>
        <d v="2016-03-25T02:53:08"/>
        <d v="2017-02-25T23:03:59"/>
        <d v="2016-06-10T03:00:00"/>
        <d v="2016-04-03T17:00:00"/>
        <d v="2012-08-02T21:37:00"/>
        <d v="2014-07-16T14:31:15"/>
        <d v="2015-11-05T21:44:40"/>
        <d v="2011-01-21T22:00:00"/>
        <d v="2012-07-20T23:02:45"/>
        <d v="2015-02-21T19:58:39"/>
        <d v="2012-09-21T04:46:47"/>
        <d v="2014-09-11T10:24:14"/>
        <d v="2012-04-27T22:00:00"/>
        <d v="2016-03-19T04:33:43"/>
        <d v="2015-11-22T22:00:00"/>
        <d v="2012-04-05T18:00:20"/>
        <d v="2015-07-10T21:00:00"/>
        <d v="2015-04-01T03:59:00"/>
        <d v="2012-03-11T04:59:00"/>
        <d v="2012-07-14T05:19:03"/>
        <d v="2012-01-18T23:00:00"/>
        <d v="2014-09-15T04:28:06"/>
        <d v="2014-07-13T10:58:33"/>
        <d v="2013-03-09T07:28:39"/>
        <d v="2016-12-30T17:50:16"/>
        <d v="2014-11-02T11:29:35"/>
        <d v="2015-10-06T16:30:47"/>
        <d v="2014-06-21T20:31:20"/>
        <d v="2012-06-06T22:42:55"/>
        <d v="2012-12-28T19:51:03"/>
        <d v="2017-01-04T03:14:05"/>
        <d v="2014-10-30T20:36:53"/>
        <d v="2015-03-21T19:22:38"/>
        <d v="2014-09-12T21:55:49"/>
        <d v="2012-03-01T23:30:39"/>
        <d v="2014-11-27T15:21:23"/>
        <d v="2014-07-17T16:33:43"/>
        <d v="2014-03-29T01:00:00"/>
        <d v="2014-02-06T20:31:11"/>
        <d v="2011-11-02T08:00:00"/>
        <d v="2016-12-17T08:00:00"/>
        <d v="2010-08-01T03:00:00"/>
        <d v="2015-08-07T17:00:00"/>
        <d v="2014-12-19T01:53:04"/>
        <d v="2014-07-24T18:51:44"/>
        <d v="2016-02-11T22:59:00"/>
        <d v="2011-11-24T03:53:16"/>
        <d v="2015-06-21T17:32:46"/>
        <d v="2016-02-10T22:13:36"/>
        <d v="2013-10-11T00:00:00"/>
        <d v="2014-10-02T14:21:00"/>
        <d v="2015-02-26T00:35:10"/>
        <d v="2015-07-07T17:30:33"/>
        <d v="2015-02-17T14:00:00"/>
        <d v="2015-05-09T09:35:15"/>
        <d v="2013-12-06T23:22:00"/>
        <d v="2014-12-01T04:59:00"/>
        <d v="2015-04-01T20:17:48"/>
        <d v="2014-01-22T21:39:59"/>
        <d v="2014-11-06T00:46:00"/>
        <d v="2013-03-08T15:42:15"/>
        <d v="2012-09-01T01:21:02"/>
        <d v="2015-06-25T18:07:39"/>
        <d v="2009-12-01T17:00:00"/>
        <d v="2015-06-18T11:04:01"/>
        <d v="2013-10-16T00:04:50"/>
        <d v="2011-09-08T04:54:18"/>
        <d v="2012-12-22T21:30:32"/>
        <d v="2014-07-10T18:35:45"/>
        <d v="2014-05-19T05:00:00"/>
        <d v="2014-05-22T22:07:00"/>
        <d v="2016-06-05T13:59:5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6-26T13:25:00"/>
        <d v="2016-07-03T19:59:00"/>
        <d v="2016-07-04T03:40:24"/>
        <d v="2015-04-03T21:48:59"/>
        <d v="2015-05-25T21:38:16"/>
        <d v="2011-09-06T20:39:10"/>
        <d v="2014-07-15T22:00:00"/>
        <d v="2015-06-11T23:00:00"/>
        <d v="2016-10-07T21:51:48"/>
        <d v="2014-11-08T00:00:00"/>
        <d v="2016-06-19T08:11:57"/>
        <d v="2014-11-09T12:00:00"/>
        <d v="2014-09-01T03:59:00"/>
        <d v="2014-08-09T14:44:07"/>
        <d v="2009-11-01T03:59:00"/>
        <d v="2017-05-03T19:12:00"/>
        <d v="2015-06-03T13:08:15"/>
        <d v="2017-03-29T17:44:10"/>
        <d v="2015-08-29T01:56:53"/>
        <d v="2016-03-13T20:45:24"/>
        <d v="2017-03-06T04:08:52"/>
        <d v="2014-09-15T20:09:00"/>
        <d v="2016-08-06T15:45:32"/>
        <d v="2014-09-26T16:18:55"/>
        <d v="2015-03-23T18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6-07-24T03:00:17"/>
        <d v="2014-03-21T21:01:52"/>
        <d v="2014-10-17T12:00:00"/>
        <d v="2015-11-28T14:54:54"/>
        <d v="2012-01-18T20:00:00"/>
        <d v="2015-09-15T10:06:00"/>
        <d v="2016-12-11T04:59:00"/>
        <d v="2016-12-12T17:34:40"/>
        <d v="2015-04-03T13:49:48"/>
        <d v="2013-11-14T05:59:00"/>
        <d v="2014-04-25T18:38:13"/>
        <d v="2017-02-03T04:11:00"/>
        <d v="2012-06-25T16:24:00"/>
        <d v="2014-03-07T19:20:30"/>
        <d v="2014-07-28T01:00:00"/>
        <d v="2014-08-01T07:00:00"/>
        <d v="2014-08-17T12:22:24"/>
        <d v="2015-05-01T13:59:00"/>
        <d v="2015-08-02T19:31:29"/>
        <d v="2015-02-12T07:00:00"/>
        <d v="2012-12-07T02:00:00"/>
        <d v="2014-06-28T14:09:34"/>
        <d v="2015-10-21T15:01:14"/>
        <d v="2015-03-28T22:07:06"/>
        <d v="2015-02-28T12:00:00"/>
        <d v="2014-09-27T01:02:41"/>
        <d v="2017-04-18T19:13:39"/>
        <d v="2016-04-21T22:00:00"/>
        <d v="2016-10-14T06:04:42"/>
        <d v="2010-05-15T08:10:00"/>
        <d v="2013-07-08T00:26:21"/>
        <d v="2012-06-07T13:14:17"/>
        <d v="2015-10-27T04:59:00"/>
        <d v="2015-04-15T22:59:00"/>
        <d v="2016-01-19T04:59:00"/>
        <d v="2017-01-11T05:00:00"/>
        <d v="2016-06-11T19:22:59"/>
        <d v="2016-03-15T16:00:00"/>
        <d v="2011-09-23T03:00:37"/>
        <d v="2013-01-26T22:54:16"/>
        <d v="2017-01-17T21:10:36"/>
        <d v="2014-06-20T09:54:09"/>
        <d v="2014-12-01T19:09:00"/>
        <d v="2013-11-01T15:03:46"/>
        <d v="2011-02-08T10:18:49"/>
        <d v="2015-06-10T15:04:31"/>
        <d v="2015-08-31T17:31:15"/>
        <d v="2016-02-20T02:45:35"/>
        <d v="2015-10-30T14:00:12"/>
        <d v="2015-02-21T22:05:25"/>
        <d v="2014-11-12T22:45:38"/>
        <d v="2014-01-01T05:26:00"/>
        <d v="2015-11-25T14:57:11"/>
        <d v="2011-06-14T00:35:27"/>
        <d v="2014-07-24T07:00:00"/>
        <d v="2015-06-16T17:47:29"/>
        <d v="2015-04-13T19:00:00"/>
        <d v="2014-09-28T18:55:56"/>
        <d v="2016-03-30T20:10:58"/>
        <d v="2015-02-15T15:38:00"/>
        <d v="2014-07-30T18:03:16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5-06-21T21:20:00"/>
        <d v="2014-12-13T21:02:41"/>
        <d v="2015-02-28T13:45:08"/>
        <d v="2014-05-05T21:18:37"/>
        <d v="2014-03-10T14:00:00"/>
        <d v="2012-04-18T21:22:40"/>
        <d v="2012-05-01T17:00:03"/>
        <d v="2014-08-26T17:09:42"/>
        <d v="2012-04-16T06:10:24"/>
        <d v="2016-04-15T14:21:19"/>
        <d v="2010-11-30T05:00:00"/>
        <d v="2015-03-13T17:57:36"/>
        <d v="2014-06-15T17:08:07"/>
        <d v="2016-05-29T01:28:59"/>
        <d v="2016-08-13T06:59:00"/>
        <d v="2016-06-08T00:57:04"/>
        <d v="2016-05-18T20:22:15"/>
        <d v="2016-12-08T19:18:56"/>
        <d v="2015-12-07T16:47:16"/>
        <d v="2015-08-16T06:40:36"/>
        <d v="2017-03-02T19:51:40"/>
        <d v="2017-02-14T17:23:40"/>
        <d v="2015-11-11T23:58:20"/>
        <d v="2013-03-01T19:59:48"/>
        <d v="2013-03-20T19:05:33"/>
        <d v="2016-04-05T02:18:02"/>
        <d v="2011-02-26T00:37:10"/>
        <d v="2013-03-11T04:00:00"/>
        <d v="2016-10-01T17:19:42"/>
        <d v="2012-07-07T03:59:00"/>
        <d v="2015-10-23T11:00:00"/>
        <d v="2016-10-16T01:00:00"/>
        <d v="2015-12-05T00:00:00"/>
        <d v="2016-07-22T05:26:00"/>
        <d v="2014-09-09T12:35:46"/>
        <d v="2015-11-09T14:32:00"/>
        <d v="2015-04-28T00:00:00"/>
        <d v="2015-05-03T22:51:00"/>
        <d v="2015-08-17T10:22:16"/>
        <d v="2015-04-11T04:06:32"/>
        <d v="2016-04-16T22:39:07"/>
        <d v="2015-02-04T04:00:00"/>
        <d v="2016-06-13T17:00:00"/>
        <d v="2014-07-23T03:59:00"/>
        <d v="2016-05-18T00:00:00"/>
        <d v="2010-04-23T03:51:00"/>
        <d v="2016-02-01T18:00:00"/>
        <d v="2015-06-11T16:12:17"/>
        <d v="2011-10-16T22:03:00"/>
        <d v="2011-05-05T20:50:48"/>
        <d v="2012-11-27T12:00:00"/>
        <d v="2011-07-24T20:08:56"/>
        <d v="2013-03-11T00:00:00"/>
        <d v="2015-01-04T13:16:06"/>
        <d v="2016-04-02T23:51:13"/>
        <d v="2016-05-04T03:59:00"/>
        <d v="2015-06-18T23:33:17"/>
        <d v="2014-10-13T04:59:00"/>
        <d v="2016-06-30T15:42:14"/>
        <d v="2016-04-13T19:15:24"/>
        <d v="2011-05-31T18:04:00"/>
        <d v="2015-09-11T01:04:19"/>
        <d v="2013-07-07T13:24:42"/>
        <d v="2014-09-19T00:00:00"/>
        <d v="2016-09-25T08:46:48"/>
        <d v="2015-03-01T06:59:00"/>
        <d v="2014-02-08T09:30:31"/>
        <d v="2015-02-17T04:59:00"/>
        <d v="2014-07-18T04:45:52"/>
        <d v="2012-05-10T17:00:00"/>
        <d v="2013-01-09T08:48:55"/>
        <d v="2014-07-12T18:11:07"/>
        <d v="2014-07-27T23:00:00"/>
        <d v="2014-09-29T10:53:10"/>
        <d v="2016-07-10T23:32:12"/>
        <d v="2016-07-14T22:56:32"/>
        <d v="2012-02-12T21:43:03"/>
        <d v="2015-04-23T12:50:46"/>
        <d v="2013-02-23T08:09:00"/>
        <d v="2016-11-19T22:00:00"/>
        <d v="2016-08-07T03:00:00"/>
        <d v="2016-01-15T15:38:10"/>
        <d v="2014-09-17T17:46:34"/>
        <d v="2012-07-03T21:00:00"/>
        <d v="2014-09-03T04:59:00"/>
        <d v="2011-08-01T15:34:15"/>
        <d v="2013-09-07T22:25:31"/>
        <d v="2015-06-10T19:27:24"/>
        <d v="2014-06-25T16:59:06"/>
        <d v="2015-02-05T12:20:00"/>
        <d v="2015-02-01T00:31:47"/>
        <d v="2016-03-18T20:20:12"/>
        <d v="2016-05-15T01:22:19"/>
        <d v="2015-07-17T21:02:00"/>
        <d v="2016-03-07T04:59:00"/>
        <d v="2015-01-27T23:13:07"/>
        <d v="2013-02-28T21:25:00"/>
        <d v="2015-01-01T05:00:00"/>
        <d v="2011-10-20T02:00:00"/>
        <d v="2011-05-03T16:10:25"/>
        <d v="2013-07-10T16:52:00"/>
        <d v="2015-07-31T08:58:00"/>
        <d v="2015-07-23T18:33:00"/>
        <d v="2012-05-24T01:47:35"/>
        <d v="2012-05-12T23:54:23"/>
        <d v="2010-07-05T04:00:00"/>
        <d v="2014-03-17T02:35:19"/>
        <d v="2015-05-18T05:00:00"/>
        <d v="2015-09-04T09:27:53"/>
        <d v="2012-04-07T04:00:00"/>
        <d v="2012-07-22T01:40:02"/>
        <d v="2015-08-19T17:15:12"/>
        <d v="2016-06-09T20:47:41"/>
        <d v="2012-03-14T03:59:00"/>
        <d v="2016-03-04T06:03:17"/>
        <d v="2015-10-05T16:00:00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6-12-30T22:35:11"/>
        <d v="2016-03-16T08:33:10"/>
        <d v="2015-05-07T17:11:59"/>
        <d v="2015-06-21T00:50:59"/>
        <d v="2016-06-02T13:07:28"/>
        <d v="2014-09-17T05:06:39"/>
        <d v="2015-11-08T12:00:00"/>
        <d v="2015-09-25T23:43:42"/>
        <d v="2017-03-27T16:16:59"/>
        <d v="2015-02-06T01:37:14"/>
        <d v="2016-05-15T16:21:00"/>
        <d v="2016-03-04T01:55:55"/>
        <d v="2011-08-06T14:38:56"/>
        <d v="2015-03-01T03:00:00"/>
        <d v="2014-10-26T20:08:00"/>
        <d v="2014-12-14T20:00:34"/>
        <d v="2015-03-27T02:39:00"/>
        <d v="2013-11-09T01:18:59"/>
        <d v="2012-02-21T22:46:14"/>
        <d v="2016-08-07T19:32:25"/>
        <d v="2016-07-16T08:47:46"/>
        <d v="2015-08-17T16:15:59"/>
        <d v="2015-08-26T18:32:00"/>
        <d v="2015-10-26T21:20:00"/>
        <d v="2015-12-25T14:21:53"/>
        <d v="2017-03-29T23:32:11"/>
        <d v="2015-07-16T21:38:56"/>
        <d v="2011-09-01T06:00:00"/>
        <d v="2015-11-13T21:55:56"/>
        <d v="2015-07-22T23:08:27"/>
        <d v="2015-05-10T18:45:30"/>
        <d v="2012-02-15T21:46:01"/>
        <d v="2016-08-06T23:44:54"/>
        <d v="2015-02-28T06:00:18"/>
        <d v="2015-11-21T04:00:00"/>
        <d v="2012-05-06T21:41:56"/>
        <d v="2016-04-02T08:06:57"/>
        <d v="2017-01-12T16:42:00"/>
        <d v="2015-09-16T22:00:00"/>
        <d v="2015-01-01T02:59:03"/>
        <d v="2015-08-07T15:00:00"/>
        <d v="2015-11-19T20:45:17"/>
        <d v="2015-03-26T22:17:51"/>
        <d v="2013-09-11T02:34:27"/>
        <d v="2011-04-24T06:59:00"/>
        <d v="2016-08-25T14:34:36"/>
        <d v="2015-03-04T18:57:27"/>
        <d v="2015-03-16T16:11:56"/>
        <d v="2015-12-13T18:44:57"/>
        <d v="2014-11-14T02:37:23"/>
        <d v="2014-08-14T23:27:00"/>
        <d v="2015-12-19T10:46:30"/>
        <d v="2015-03-16T17:28:00"/>
        <d v="2014-08-21T18:35:11"/>
        <d v="2014-08-07T15:35:17"/>
        <d v="2016-05-04T19:58:52"/>
        <d v="2016-06-24T17:27:49"/>
        <d v="2016-05-27T13:12:00"/>
        <d v="2016-11-22T00:17:18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4-05-19T02:49:19"/>
        <d v="2012-04-08T21:45:08"/>
        <d v="2015-02-03T04:27:00"/>
        <d v="2014-09-18T03:59:00"/>
        <d v="2016-09-29T15:45:21"/>
        <d v="2011-09-11T13:18:00"/>
        <d v="2014-11-18T00:24:52"/>
        <d v="2017-03-03T11:01:32"/>
        <d v="2015-03-25T21:36:06"/>
        <d v="2014-12-31T17:50:08"/>
        <d v="2014-05-15T17:53:06"/>
        <d v="2017-03-11T13:29:00"/>
        <d v="2013-05-07T04:59:00"/>
        <d v="2014-07-02T14:54:06"/>
        <d v="2011-05-03T03:59:00"/>
        <d v="2010-06-25T21:32:00"/>
        <d v="2016-04-21T10:44:38"/>
        <d v="2016-04-29T21:00:00"/>
        <d v="2015-07-20T19:35:34"/>
        <d v="2016-03-14T00:12:53"/>
        <d v="2012-09-25T03:59:00"/>
        <d v="2015-12-09T22:48:04"/>
        <d v="2015-07-07T19:26:20"/>
        <d v="2015-01-24T12:00:00"/>
        <d v="2016-06-30T18:45:06"/>
        <d v="2014-11-30T23:11:07"/>
        <d v="2015-05-08T20:05:00"/>
        <d v="2015-03-22T22:20:52"/>
        <d v="2016-07-09T04:00:00"/>
        <d v="2015-01-30T23:02:10"/>
        <d v="2016-01-21T21:18:29"/>
        <d v="2013-06-08T00:01:14"/>
        <d v="2014-08-11T20:27:47"/>
        <d v="2013-05-31T00:00:00"/>
        <d v="2014-09-12T19:34:44"/>
        <d v="2013-06-05T00:00:32"/>
        <d v="2016-01-10T00:51:36"/>
        <d v="2014-07-05T12:40:28"/>
        <d v="2016-08-03T04:09:00"/>
        <d v="2011-11-15T19:37:00"/>
        <d v="2016-06-16T05:58:09"/>
        <d v="2016-02-10T21:00:00"/>
        <d v="2012-11-14T02:26:57"/>
        <d v="2012-06-28T17:26:56"/>
        <d v="2016-05-08T08:59:26"/>
        <d v="2009-11-23T05:59:00"/>
        <d v="2016-06-17T14:00:00"/>
        <d v="2015-03-23T04:59:00"/>
        <d v="2014-08-23T22:08:38"/>
        <d v="2015-08-31T16:04:57"/>
        <d v="2014-06-05T19:49:50"/>
        <d v="2015-07-26T16:00:58"/>
        <d v="2015-11-29T01:49:04"/>
        <d v="2017-04-04T03:38:41"/>
        <d v="2014-06-28T14:05:24"/>
        <d v="2013-09-06T19:00:00"/>
        <d v="2013-03-13T20:00:00"/>
        <d v="2012-07-14T03:02:00"/>
        <d v="2016-01-14T04:11:26"/>
        <d v="2012-08-12T16:35:45"/>
        <d v="2012-06-01T19:43:09"/>
        <d v="2015-09-02T04:19:46"/>
        <d v="2014-02-06T17:01:24"/>
        <d v="2014-10-20T05:59:00"/>
        <d v="2017-03-01T03:00:00"/>
        <d v="2017-02-14T20:00:27"/>
        <d v="2015-08-01T22:24:54"/>
        <d v="2012-06-04T17:19:55"/>
        <d v="2014-09-15T06:08:00"/>
        <d v="2014-06-16T17:06:34"/>
        <d v="2013-08-27T16:31:29"/>
        <d v="2015-05-13T16:53:35"/>
        <d v="2015-04-01T12:22:05"/>
        <d v="2011-05-28T02:22:42"/>
        <d v="2016-05-01T14:18:38"/>
        <d v="2016-05-12T10:47:14"/>
        <d v="2014-07-29T03:14:56"/>
        <d v="2015-03-02T23:00:00"/>
        <d v="2015-08-28T12:12:00"/>
        <d v="2011-10-16T23:09:01"/>
        <d v="2015-02-07T21:42:19"/>
        <d v="2015-03-24T20:11:45"/>
        <d v="2015-09-17T17:00:00"/>
        <d v="2012-12-24T23:47:37"/>
        <d v="2017-02-28T00:00:00"/>
        <d v="2014-07-04T03:24:46"/>
        <d v="2016-07-21T00:13:06"/>
        <d v="2012-09-23T17:15:48"/>
        <d v="2015-01-24T04:59:00"/>
        <d v="2016-04-13T13:18:00"/>
        <d v="2016-02-14T00:00:00"/>
        <d v="2011-04-18T17:24:19"/>
        <d v="2012-10-24T16:26:16"/>
        <d v="2014-06-06T23:00:00"/>
        <d v="2013-10-01T03:59:00"/>
        <d v="2015-06-11T16:13:06"/>
        <d v="2016-09-26T10:37:09"/>
        <d v="2014-07-31T16:45:59"/>
        <d v="2012-08-25T18:11:42"/>
        <d v="2015-11-12T06:59:00"/>
        <d v="2016-05-24T14:25:00"/>
        <d v="2015-11-08T22:10:20"/>
        <d v="2015-11-30T17:00:00"/>
        <d v="2017-04-09T08:35:56"/>
        <d v="2014-10-21T19:51:00"/>
        <d v="2016-07-13T20:48:18"/>
        <d v="2014-11-17T07:59:00"/>
        <d v="2014-11-01T03:59:00"/>
        <d v="2011-07-06T19:33:10"/>
        <d v="2014-12-22T14:47:59"/>
        <d v="2011-06-15T03:59:00"/>
        <d v="2013-10-29T15:54:43"/>
        <d v="2015-06-13T01:43:00"/>
        <d v="2015-04-21T17:22:07"/>
        <d v="2015-02-08T19:38:49"/>
        <d v="2014-09-12T10:00:00"/>
        <d v="2015-10-28T19:54:00"/>
        <d v="2015-01-24T01:00:00"/>
        <d v="2012-03-18T00:08:55"/>
        <d v="2014-02-06T19:00:48"/>
        <d v="2012-09-06T17:01:40"/>
        <d v="2014-05-29T17:50:00"/>
        <d v="2012-06-15T03:59:00"/>
        <d v="2015-04-25T05:11:23"/>
        <d v="2013-03-01T13:58:00"/>
        <d v="2013-04-07T20:52:18"/>
        <d v="2012-06-30T03:59:00"/>
        <d v="2015-12-29T23:00:00"/>
        <d v="2016-01-09T00:36:01"/>
        <d v="2015-02-28T15:14:22"/>
        <d v="2015-04-26T06:28:00"/>
        <d v="2014-02-23T13:39:51"/>
        <d v="2012-06-16T09:59:00"/>
        <d v="2016-09-08T18:08:42"/>
        <d v="2015-05-07T10:09:54"/>
        <d v="2015-06-16T12:59:14"/>
        <d v="2012-06-23T18:32:55"/>
        <d v="2016-05-05T04:02:40"/>
        <d v="2012-03-08T04:59:00"/>
        <d v="2016-05-06T19:49:42"/>
        <d v="2012-10-26T03:59:00"/>
        <d v="2015-08-10T22:49:51"/>
        <d v="2015-01-30T17:00:00"/>
        <d v="2016-01-29T23:34:00"/>
        <d v="2015-04-10T05:00:00"/>
        <d v="2015-03-24T03:34:59"/>
        <d v="2014-08-05T14:52:09"/>
        <d v="2011-07-22T04:42:01"/>
        <d v="2015-08-28T22:30:00"/>
        <d v="2014-06-16T20:16:00"/>
        <d v="2017-01-25T21:41:22"/>
        <d v="2015-05-02T13:04:09"/>
        <d v="2012-03-13T06:59:00"/>
        <d v="2012-04-16T21:00:00"/>
        <d v="2014-07-27T14:17:25"/>
        <d v="2016-04-15T20:48:27"/>
        <d v="2014-08-31T13:08:00"/>
        <d v="2015-12-15T00:00:00"/>
        <d v="2017-03-03T13:05:19"/>
        <d v="2017-01-04T13:06:20"/>
        <d v="2013-06-02T20:19:27"/>
        <d v="2014-08-08T21:53:24"/>
        <d v="2016-04-24T20:45:21"/>
        <d v="2016-04-21T02:23:43"/>
        <d v="2015-01-31T20:12:00"/>
        <d v="2015-09-25T02:55:59"/>
        <d v="2014-06-27T02:52:54"/>
        <d v="2014-10-20T20:59:11"/>
        <d v="2012-09-13T03:59:00"/>
        <d v="2017-01-24T15:32:48"/>
        <d v="2016-05-02T23:00:00"/>
        <d v="2010-07-02T23:00:00"/>
        <d v="2015-02-27T17:11:15"/>
        <d v="2014-08-08T22:28:00"/>
        <d v="2015-05-13T01:37:17"/>
        <d v="2015-03-07T04:55:00"/>
        <d v="2014-08-31T20:00:00"/>
        <d v="2010-10-02T04:59:00"/>
        <d v="2014-07-18T23:48:24"/>
        <d v="2015-08-30T00:00:00"/>
        <d v="2014-08-15T12:39:12"/>
        <d v="2015-05-30T18:10:00"/>
        <d v="2013-02-28T14:15:15"/>
        <d v="2016-10-12T13:11:15"/>
        <d v="2012-01-28T18:54:07"/>
        <d v="2015-05-18T05:59:44"/>
        <d v="2015-04-02T15:54:31"/>
        <d v="2014-04-14T23:00:00"/>
        <d v="2016-04-27T13:16:00"/>
        <d v="2016-08-13T11:32:37"/>
        <d v="2016-10-29T03:00:00"/>
        <d v="2016-07-22T20:42:24"/>
        <d v="2011-06-07T15:18:01"/>
        <d v="2014-08-31T15:58:45"/>
        <d v="2014-10-10T11:00:00"/>
        <d v="2017-02-20T08:50:02"/>
        <d v="2015-07-13T01:00:00"/>
        <d v="2015-04-18T00:37:00"/>
        <d v="2015-02-28T04:59:00"/>
        <d v="2016-12-13T07:59:00"/>
        <d v="2012-01-25T23:49:52"/>
        <d v="2017-03-31T22:59:00"/>
        <d v="2011-09-04T21:30:45"/>
        <d v="2016-06-27T19:00:00"/>
        <d v="2016-05-20T11:31:00"/>
        <d v="2015-11-11T19:16:07"/>
        <d v="2016-04-17T02:29:04"/>
        <d v="2012-07-12T17:45:32"/>
        <d v="2016-07-31T20:58:00"/>
        <d v="2015-10-19T11:00:00"/>
        <d v="2015-06-17T12:05:02"/>
        <d v="2012-06-23T05:27:56"/>
        <d v="2014-09-30T16:00:00"/>
        <d v="2011-04-03T01:00:00"/>
        <d v="2014-03-01T17:18:00"/>
        <d v="2015-09-17T03:59:00"/>
        <d v="2014-06-15T16:00:00"/>
        <d v="2016-10-16T21:00:00"/>
        <d v="2016-01-21T11:41:35"/>
        <d v="2013-12-17T12:00:00"/>
        <d v="2015-08-22T04:59:00"/>
        <d v="2013-01-02T20:59:44"/>
        <d v="2015-02-02T04:59:00"/>
        <d v="2017-03-24T12:33:54"/>
        <d v="2015-01-31T14:03:06"/>
        <d v="2014-10-16T03:59:00"/>
        <d v="2014-11-05T21:22:25"/>
        <d v="2016-08-01T19:00:00"/>
        <d v="2016-02-15T16:51:23"/>
        <d v="2016-04-29T03:59:00"/>
        <d v="2016-07-13T19:14:00"/>
        <d v="2016-03-31T15:51:11"/>
        <d v="2014-08-10T15:59:00"/>
        <d v="2009-12-31T23:39:00"/>
        <d v="2011-01-16T01:51:00"/>
        <d v="2016-07-05T01:11:47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4-02-23T18:43:38"/>
        <d v="2015-12-01T05:59:00"/>
        <d v="2015-04-08T18:58:47"/>
        <d v="2017-04-16T20:00:00"/>
        <d v="2015-05-19T21:00:49"/>
        <d v="2016-09-15T20:53:33"/>
        <d v="2015-11-03T04:15:59"/>
        <d v="2012-06-16T03:10:00"/>
        <d v="2016-05-15T20:21:13"/>
        <d v="2013-12-21T20:32:11"/>
        <d v="2015-04-06T15:15:45"/>
        <d v="2014-11-15T20:00:00"/>
        <d v="2014-11-23T22:29:09"/>
        <d v="2015-05-31T15:28:02"/>
        <d v="2017-02-03T23:51:20"/>
        <d v="2014-09-17T20:56:40"/>
        <d v="2010-03-15T06:59:00"/>
        <d v="2016-09-30T17:58:47"/>
        <d v="2015-07-12T04:58:11"/>
        <d v="2017-02-20T00:26:39"/>
        <d v="2014-06-22T21:00:00"/>
        <d v="2015-06-30T23:55:00"/>
        <d v="2015-05-22T21:00:00"/>
        <d v="2014-09-02T01:10:22"/>
        <d v="2016-07-04T15:46:00"/>
        <d v="2016-04-23T10:16:40"/>
        <d v="2014-04-30T16:51:20"/>
        <d v="2017-01-03T06:04:27"/>
        <d v="2015-03-11T16:23:56"/>
        <d v="2014-10-08T03:54:17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5-05-24T20:29:36"/>
        <d v="2016-11-22T10:50:46"/>
        <d v="2012-04-12T17:02:45"/>
        <d v="2012-02-04T17:44:04"/>
        <d v="2017-02-18T04:59:00"/>
        <d v="2015-03-24T00:08:46"/>
        <d v="2014-08-21T21:50:26"/>
        <d v="2014-10-17T18:16:58"/>
        <d v="2015-11-02T08:00:00"/>
        <d v="2014-12-11T16:31:10"/>
        <d v="2012-05-21T02:59:00"/>
        <d v="2013-03-02T07:59:00"/>
        <d v="2015-07-29T15:31:29"/>
        <d v="2010-08-03T01:59:00"/>
        <d v="2015-09-23T20:27:39"/>
        <d v="2015-04-05T17:51:17"/>
        <d v="2015-08-22T12:07:53"/>
        <d v="2013-12-21T04:44:00"/>
        <d v="2016-08-31T05:36:00"/>
        <d v="2011-07-12T03:14:42"/>
        <d v="2010-02-15T05:00:00"/>
        <d v="2016-11-26T06:00:00"/>
        <d v="2012-04-04T16:46:15"/>
        <d v="2014-05-16T22:11:30"/>
        <d v="2015-03-14T00:50:01"/>
        <d v="2013-11-02T19:03:16"/>
        <d v="2015-08-02T00:18:24"/>
        <d v="2015-12-09T19:26:43"/>
        <d v="2015-08-22T18:00:22"/>
        <d v="2014-09-29T08:40:20"/>
        <d v="2016-06-12T05:30:00"/>
        <d v="2016-10-16T15:36:18"/>
        <d v="2012-08-07T17:01:00"/>
        <d v="2015-06-26T21:00:00"/>
        <d v="2011-03-04T12:57:07"/>
        <d v="2016-03-01T23:59:00"/>
        <d v="2012-02-26T00:07:21"/>
        <d v="2015-01-01T07:59:00"/>
        <d v="2017-03-24T05:00:23"/>
        <d v="2015-08-29T03:59:00"/>
        <d v="2015-01-15T21:54:55"/>
        <d v="2015-11-30T22:30:00"/>
        <d v="2016-03-13T22:00:00"/>
        <d v="2014-10-03T11:29:32"/>
        <d v="2011-02-06T00:46:49"/>
        <d v="2016-06-08T13:59:00"/>
        <d v="2012-04-22T16:59:36"/>
        <d v="2016-08-25T03:59:00"/>
        <d v="2011-07-25T06:50:00"/>
        <d v="2016-04-20T18:45:50"/>
        <d v="2014-10-07T18:26:15"/>
        <d v="2015-02-19T20:45:48"/>
        <d v="2011-12-27T17:35:58"/>
        <d v="2015-07-05T15:38:37"/>
        <d v="2016-05-31T16:33:14"/>
        <d v="2012-07-28T02:00:00"/>
        <d v="2016-08-13T23:29:16"/>
        <d v="2016-02-18T21:30:00"/>
        <d v="2016-04-05T16:00:00"/>
        <d v="2014-07-14T19:32:39"/>
        <d v="2015-12-23T22:59:00"/>
        <d v="2016-06-26T00:04:51"/>
        <d v="2014-11-03T00:00:00"/>
        <d v="2015-07-23T18:02:25"/>
        <d v="2014-10-27T03:00:00"/>
        <d v="2012-02-14T19:49:00"/>
        <d v="2015-03-11T23:45:52"/>
        <d v="2012-10-17T20:17:39"/>
        <d v="2015-04-14T19:00:33"/>
        <d v="2015-02-16T19:58:29"/>
        <d v="2014-01-31T19:01:00"/>
        <d v="2013-04-15T22:16:33"/>
        <d v="2015-01-24T03:00:00"/>
        <d v="2016-07-21T15:02:31"/>
        <d v="2016-02-11T23:22:17"/>
        <d v="2015-03-02T01:04:00"/>
        <d v="2014-11-20T22:58:45"/>
        <d v="2014-06-16T06:50:05"/>
        <d v="2014-10-25T02:59:50"/>
        <d v="2016-05-31T11:00:00"/>
        <d v="2015-06-12T14:54:16"/>
        <d v="2016-08-07T18:38:29"/>
        <d v="2012-12-06T01:18:34"/>
        <d v="2015-03-12T19:13:02"/>
        <d v="2016-10-25T19:00:00"/>
        <d v="2015-07-10T18:00:00"/>
        <d v="2016-02-13T19:02:06"/>
        <d v="2011-01-02T03:00:00"/>
        <d v="2016-07-15T21:38:00"/>
        <d v="2015-04-24T21:52:21"/>
        <d v="2016-02-18T22:00:00"/>
        <d v="2016-08-01T13:41:00"/>
        <d v="2014-04-07T17:13:42"/>
        <d v="2015-04-11T19:22:39"/>
        <d v="2016-04-05T08:34:06"/>
        <d v="2015-05-30T20:11:12"/>
        <d v="2014-12-23T21:08:45"/>
        <d v="2017-03-20T18:07:27"/>
        <d v="2015-09-24T14:10:48"/>
        <d v="2015-01-28T13:04:38"/>
        <d v="2014-01-28T15:10:27"/>
        <d v="2015-11-22T20:48:56"/>
        <d v="2017-01-27T18:54:02"/>
        <d v="2016-12-21T11:50:30"/>
        <d v="2015-05-31T23:00:00"/>
        <d v="2016-11-22T20:28:27"/>
        <d v="2015-06-22T17:31:06"/>
        <d v="2016-04-21T22:36:48"/>
        <d v="2015-12-02T20:59:25"/>
        <d v="2016-02-26T00:00:00"/>
        <d v="2015-02-22T11:30:00"/>
        <d v="2015-04-29T23:00:00"/>
        <d v="2016-02-15T07:59:00"/>
        <d v="2016-04-17T23:30:00"/>
        <d v="2015-06-10T09:58:22"/>
        <d v="2015-02-14T11:27:00"/>
        <d v="2016-04-10T18:41:12"/>
        <d v="2015-09-19T03:59:00"/>
        <d v="2016-04-08T22:04:14"/>
        <d v="2016-04-30T22:00:00"/>
        <d v="2017-04-03T15:30:07"/>
        <d v="2016-07-12T19:22:21"/>
        <d v="2016-11-09T23:22:12"/>
        <d v="2017-03-02T16:49:11"/>
        <d v="2016-11-09T20:26:48"/>
        <d v="2015-11-26T20:54:21"/>
        <d v="2015-12-20T11:59:00"/>
        <d v="2016-11-02T00:31:01"/>
        <d v="2012-09-15T01:35:37"/>
        <d v="2015-05-28T16:38:09"/>
        <d v="2014-07-30T20:53:59"/>
        <d v="2015-11-14T23:00:00"/>
        <d v="2015-10-26T22:25:56"/>
        <d v="2011-09-27T04:59:00"/>
        <d v="2013-01-16T20:19:25"/>
        <d v="2016-06-28T16:01:26"/>
        <d v="2015-12-04T19:29:08"/>
        <d v="2017-01-05T19:47:27"/>
        <d v="2016-03-11T23:34:05"/>
        <d v="2017-02-11T12:09:38"/>
        <d v="2016-05-27T17:46:51"/>
        <d v="2016-05-10T21:00:00"/>
        <d v="2015-09-12T13:37:40"/>
        <d v="2014-09-25T21:16:44"/>
        <d v="2015-03-31T22:59:00"/>
        <d v="2016-12-05T14:10:54"/>
        <d v="2014-08-10T16:45:02"/>
        <d v="2015-04-02T16:36:22"/>
        <d v="2015-11-17T19:04:53"/>
        <d v="2016-04-30T21:59:00"/>
        <d v="2016-03-13T12:00:00"/>
        <d v="2016-11-24T23:00:00"/>
        <d v="2015-03-01T00:42:05"/>
        <d v="2016-09-01T17:32:01"/>
        <d v="2016-03-03T19:00:00"/>
        <d v="2016-05-15T23:00:00"/>
        <d v="2014-07-31T01:26:32"/>
        <d v="2013-09-29T10:11:01"/>
        <d v="2015-06-09T02:00:00"/>
        <d v="2015-10-05T18:56:01"/>
        <d v="2013-07-30T02:32:46"/>
        <d v="2015-03-28T00:44:45"/>
        <d v="2017-02-23T10:14:42"/>
        <d v="2016-01-25T19:00:34"/>
        <d v="2014-09-03T18:48:27"/>
        <d v="2016-10-13T20:22:44"/>
        <d v="2015-07-10T19:09:36"/>
        <d v="2015-05-15T19:49:39"/>
        <d v="2014-08-08T21:31:03"/>
        <d v="2016-10-13T21:59:00"/>
        <d v="2017-03-13T03:00:00"/>
        <d v="2016-03-28T15:50:29"/>
        <m/>
      </sharedItems>
      <fieldGroup par="22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e" refreshedDate="44734.601782986108" createdVersion="8" refreshedVersion="8" minRefreshableVersion="3" recordCount="4114" xr:uid="{97B40FE9-FA6E-4DE4-B5F5-131A11A790A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094907"/>
        <n v="1410459023"/>
        <n v="1417391100"/>
        <n v="1476319830"/>
        <n v="1443121765"/>
        <n v="1436506726"/>
        <n v="1453538752"/>
        <n v="1438437600"/>
        <n v="1434309540"/>
        <n v="1416933390"/>
        <n v="1419644444"/>
        <n v="1443657600"/>
        <n v="1436544332"/>
        <n v="1463879100"/>
        <n v="1451775651"/>
        <n v="1452142672"/>
        <n v="1437657935"/>
        <n v="1427040435"/>
        <n v="1462484196"/>
        <n v="1482307140"/>
        <n v="1442722891"/>
        <n v="1413572432"/>
        <n v="1462467600"/>
        <n v="1413208795"/>
        <n v="1407955748"/>
        <n v="1395627327"/>
        <n v="1489537560"/>
        <n v="1440863624"/>
        <n v="1422902601"/>
        <n v="1401662239"/>
        <n v="1420352264"/>
        <n v="1441783869"/>
        <n v="1377867220"/>
        <n v="1467473723"/>
        <n v="1357934424"/>
        <n v="1472920477"/>
        <n v="1339273208"/>
        <n v="1467999134"/>
        <n v="1433259293"/>
        <n v="1467541545"/>
        <n v="1448582145"/>
        <n v="1438618170"/>
        <n v="1298589630"/>
        <n v="1468565820"/>
        <n v="1439318228"/>
        <n v="1482515937"/>
        <n v="1457996400"/>
        <n v="1384488000"/>
        <n v="1444330821"/>
        <n v="1486708133"/>
        <n v="1416125148"/>
        <n v="1411437100"/>
        <n v="1462834191"/>
        <n v="1420876740"/>
        <n v="1468128537"/>
        <n v="1475185972"/>
        <n v="1406257200"/>
        <n v="1458104697"/>
        <n v="1470319203"/>
        <n v="1360009774"/>
        <n v="1473750300"/>
        <n v="1491007211"/>
        <n v="1450380009"/>
        <n v="1370001600"/>
        <n v="1400137131"/>
        <n v="1480536919"/>
        <n v="1448125935"/>
        <n v="1471435554"/>
        <n v="1444027186"/>
        <n v="1445013352"/>
        <n v="1434633191"/>
        <n v="1457904316"/>
        <n v="1462293716"/>
        <n v="1422256341"/>
        <n v="1449989260"/>
        <n v="1430505545"/>
        <n v="1401767940"/>
        <n v="1443422134"/>
        <n v="1447909140"/>
        <n v="1446217183"/>
        <n v="1481173140"/>
        <n v="1467817258"/>
        <n v="1450297080"/>
        <n v="1469109600"/>
        <n v="1417388340"/>
        <n v="1437250456"/>
        <n v="1463239108"/>
        <n v="1410810903"/>
        <n v="1376140520"/>
        <n v="1423432709"/>
        <n v="1490447662"/>
        <n v="1408305498"/>
        <n v="1462301342"/>
        <n v="1426823132"/>
        <n v="1432272300"/>
        <n v="1470466800"/>
        <n v="1477065860"/>
        <n v="1441995769"/>
        <n v="1416944760"/>
        <n v="1480863887"/>
        <n v="1488067789"/>
        <n v="1406149689"/>
        <n v="1488805200"/>
        <n v="1406326502"/>
        <n v="1451348200"/>
        <n v="1456385101"/>
        <n v="1468019014"/>
        <n v="1467155733"/>
        <n v="1359743139"/>
        <n v="1489532220"/>
        <n v="1450971684"/>
        <n v="1489345200"/>
        <n v="1415865720"/>
        <n v="1375657582"/>
        <n v="1438405140"/>
        <n v="1439515497"/>
        <n v="1434405980"/>
        <n v="1480721803"/>
        <n v="1469199740"/>
        <n v="1485964559"/>
        <n v="1405741404"/>
        <n v="1440412396"/>
        <n v="1411852640"/>
        <n v="1451952000"/>
        <n v="1437069079"/>
        <n v="1442248829"/>
        <n v="1486313040"/>
        <n v="1405021211"/>
        <n v="1457721287"/>
        <n v="1385136000"/>
        <n v="1432612382"/>
        <n v="1434286855"/>
        <n v="1399669200"/>
        <n v="1467128723"/>
        <n v="1480568340"/>
        <n v="1468108198"/>
        <n v="1454370941"/>
        <n v="1438576057"/>
        <n v="1441633993"/>
        <n v="1490499180"/>
        <n v="1420233256"/>
        <n v="1411150701"/>
        <n v="1454078770"/>
        <n v="1415722236"/>
        <n v="1473044340"/>
        <n v="1417690734"/>
        <n v="1441119919"/>
        <n v="1411328918"/>
        <n v="1428205247"/>
        <n v="1438726535"/>
        <n v="1478425747"/>
        <n v="1379094980"/>
        <n v="1440548330"/>
        <n v="1429291982"/>
        <n v="1471985640"/>
        <n v="1465232520"/>
        <n v="1436680958"/>
        <n v="1408021098"/>
        <n v="1434017153"/>
        <n v="1431100918"/>
        <n v="1487738622"/>
        <n v="1465652372"/>
        <n v="1427740319"/>
        <n v="1458807098"/>
        <n v="1446019200"/>
        <n v="1477972740"/>
        <n v="1466168390"/>
        <n v="1461333311"/>
        <n v="1432314209"/>
        <n v="1399271911"/>
        <n v="1418849028"/>
        <n v="1446771600"/>
        <n v="1430421827"/>
        <n v="1481716868"/>
        <n v="1411005600"/>
        <n v="1419780149"/>
        <n v="1432101855"/>
        <n v="1486317653"/>
        <n v="1459992856"/>
        <n v="1467132185"/>
        <n v="1487462340"/>
        <n v="1391427692"/>
        <n v="1489172435"/>
        <n v="1476941293"/>
        <n v="1423333581"/>
        <n v="1444946400"/>
        <n v="1421348428"/>
        <n v="1484999278"/>
        <n v="1418183325"/>
        <n v="1483138800"/>
        <n v="1462655519"/>
        <n v="1430703638"/>
        <n v="1409949002"/>
        <n v="1403122380"/>
        <n v="1463645521"/>
        <n v="1433178060"/>
        <n v="1409602217"/>
        <n v="1437570130"/>
        <n v="1429622726"/>
        <n v="1439048017"/>
        <n v="1393786877"/>
        <n v="1468519920"/>
        <n v="1409602178"/>
        <n v="1442775956"/>
        <n v="1418841045"/>
        <n v="1467080613"/>
        <n v="1455941197"/>
        <n v="1312945341"/>
        <n v="1426442400"/>
        <n v="1488063840"/>
        <n v="1481740740"/>
        <n v="1390522045"/>
        <n v="1454323413"/>
        <n v="1476559260"/>
        <n v="1444740089"/>
        <n v="1489142688"/>
        <n v="1425242029"/>
        <n v="1450040396"/>
        <n v="1432299600"/>
        <n v="1429228800"/>
        <n v="1469913194"/>
        <n v="1451389601"/>
        <n v="1487617200"/>
        <n v="1429554349"/>
        <n v="1426753723"/>
        <n v="1424375279"/>
        <n v="1482953115"/>
        <n v="1466323800"/>
        <n v="1373174903"/>
        <n v="1469213732"/>
        <n v="1430409651"/>
        <n v="1477784634"/>
        <n v="1461306772"/>
        <n v="1421543520"/>
        <n v="1407624222"/>
        <n v="1421656200"/>
        <n v="1428704848"/>
        <n v="1369323491"/>
        <n v="1325961309"/>
        <n v="1446331500"/>
        <n v="1472317209"/>
        <n v="1455822569"/>
        <n v="1421030194"/>
        <n v="1433775600"/>
        <n v="1450486800"/>
        <n v="1433996746"/>
        <n v="1433298676"/>
        <n v="1415392207"/>
        <n v="1483773169"/>
        <n v="1446766372"/>
        <n v="1412272592"/>
        <n v="1382184786"/>
        <n v="1427537952"/>
        <n v="1407453228"/>
        <n v="1453210037"/>
        <n v="1462729317"/>
        <n v="1430981880"/>
        <n v="1401459035"/>
        <n v="1440082240"/>
        <n v="1428514969"/>
        <n v="1446350400"/>
        <n v="1319860740"/>
        <n v="1410426250"/>
        <n v="1482479940"/>
        <n v="1410955331"/>
        <n v="1448175540"/>
        <n v="1438451580"/>
        <n v="1484366340"/>
        <n v="1476458734"/>
        <n v="1450887480"/>
        <n v="1424137247"/>
        <n v="1391630297"/>
        <n v="1408225452"/>
        <n v="1456700709"/>
        <n v="1432771997"/>
        <n v="1411312250"/>
        <n v="1465060797"/>
        <n v="1325763180"/>
        <n v="1464715860"/>
        <n v="1462629432"/>
        <n v="1419151341"/>
        <n v="1426532437"/>
        <n v="1478926800"/>
        <n v="1407691248"/>
        <n v="1407621425"/>
        <n v="1456006938"/>
        <n v="1475457107"/>
        <n v="1434654215"/>
        <n v="1394233140"/>
        <n v="1483286127"/>
        <n v="1422483292"/>
        <n v="1324664249"/>
        <n v="1444525200"/>
        <n v="1432416219"/>
        <n v="1439455609"/>
        <n v="1490752800"/>
        <n v="1438793432"/>
        <n v="1420724460"/>
        <n v="1334622660"/>
        <n v="1431278557"/>
        <n v="1429391405"/>
        <n v="1407549600"/>
        <n v="1447909401"/>
        <n v="1443675540"/>
        <n v="1419538560"/>
        <n v="1446052627"/>
        <n v="1402480221"/>
        <n v="1443040464"/>
        <n v="1410543495"/>
        <n v="1438734833"/>
        <n v="1414758620"/>
        <n v="1482332343"/>
        <n v="1468615346"/>
        <n v="1434213443"/>
        <n v="1410424642"/>
        <n v="1407168000"/>
        <n v="1424920795"/>
        <n v="1445097715"/>
        <n v="1476731431"/>
        <n v="1411662264"/>
        <n v="1420044890"/>
        <n v="1432195375"/>
        <n v="1392070874"/>
        <n v="1447963219"/>
        <n v="1472920909"/>
        <n v="1379363406"/>
        <n v="1489500155"/>
        <n v="1434139200"/>
        <n v="1461955465"/>
        <n v="1432455532"/>
        <n v="1397924379"/>
        <n v="1316883753"/>
        <n v="1487565468"/>
        <n v="1414533600"/>
        <n v="1444657593"/>
        <n v="1388808545"/>
        <n v="1414123200"/>
        <n v="1436364023"/>
        <n v="1402632000"/>
        <n v="1368564913"/>
        <n v="1339484400"/>
        <n v="1452553200"/>
        <n v="1457758800"/>
        <n v="1450511940"/>
        <n v="1459684862"/>
        <n v="1455933653"/>
        <n v="1479890743"/>
        <n v="1480777515"/>
        <n v="1417611645"/>
        <n v="1405002663"/>
        <n v="1485191143"/>
        <n v="1478516737"/>
        <n v="1366222542"/>
        <n v="1383264000"/>
        <n v="1441234143"/>
        <n v="1451776791"/>
        <n v="1420765200"/>
        <n v="1386025140"/>
        <n v="1374858000"/>
        <n v="1433538000"/>
        <n v="1381424452"/>
        <n v="1428643974"/>
        <n v="1404986951"/>
        <n v="1482208233"/>
        <n v="1312747970"/>
        <n v="1340683393"/>
        <n v="1466002800"/>
        <n v="1402892700"/>
        <n v="1471579140"/>
        <n v="1475553540"/>
        <n v="1409274000"/>
        <n v="1429740037"/>
        <n v="1488549079"/>
        <n v="1466697983"/>
        <n v="1421640665"/>
        <n v="1465054872"/>
        <n v="1417804229"/>
        <n v="1447600389"/>
        <n v="1467106895"/>
        <n v="1420088340"/>
        <n v="1404194400"/>
        <n v="1459493940"/>
        <n v="1471244400"/>
        <n v="1460988000"/>
        <n v="1403507050"/>
        <n v="1466346646"/>
        <n v="1403983314"/>
        <n v="1455710679"/>
        <n v="1492356166"/>
        <n v="1477731463"/>
        <n v="1476371552"/>
        <n v="1458938200"/>
        <n v="1418056315"/>
        <n v="1490416380"/>
        <n v="1398042000"/>
        <n v="1415558879"/>
        <n v="1451491953"/>
        <n v="1486693145"/>
        <n v="1412536573"/>
        <n v="1427485395"/>
        <n v="1430081759"/>
        <n v="1464460329"/>
        <n v="1461622616"/>
        <n v="1406994583"/>
        <n v="1417501145"/>
        <n v="1468392599"/>
        <n v="1337955240"/>
        <n v="1392417800"/>
        <n v="1440101160"/>
        <n v="1417532644"/>
        <n v="1484156948"/>
        <n v="1458925156"/>
        <n v="1435711246"/>
        <n v="1354919022"/>
        <n v="1384179548"/>
        <n v="1451786137"/>
        <n v="1437161739"/>
        <n v="1466096566"/>
        <n v="1431647772"/>
        <n v="1432828740"/>
        <n v="1424746800"/>
        <n v="1489512122"/>
        <n v="1451752021"/>
        <n v="1456555536"/>
        <n v="1425827760"/>
        <n v="1430234394"/>
        <n v="1439734001"/>
        <n v="1410279123"/>
        <n v="1407811627"/>
        <n v="1430149330"/>
        <n v="1448660404"/>
        <n v="1404318595"/>
        <n v="1458733927"/>
        <n v="1425197321"/>
        <n v="1431549912"/>
        <n v="1470975614"/>
        <n v="1458715133"/>
        <n v="1461994440"/>
        <n v="1418719967"/>
        <n v="1427569564"/>
        <n v="1482678994"/>
        <n v="1482052815"/>
        <n v="1422903342"/>
        <n v="1448147619"/>
        <n v="1483474370"/>
        <n v="1460615164"/>
        <n v="1428100815"/>
        <n v="1432437660"/>
        <n v="1459694211"/>
        <n v="1479483812"/>
        <n v="1429321210"/>
        <n v="1454890620"/>
        <n v="1455466832"/>
        <n v="1303446073"/>
        <n v="1349203203"/>
        <n v="1432916235"/>
        <n v="1412770578"/>
        <n v="1417653540"/>
        <n v="1476109970"/>
        <n v="1462161540"/>
        <n v="1410444068"/>
        <n v="1266876000"/>
        <n v="1423092149"/>
        <n v="1398366667"/>
        <n v="1450327126"/>
        <n v="1417800435"/>
        <n v="1429823138"/>
        <n v="1467231614"/>
        <n v="1389055198"/>
        <n v="1452350896"/>
        <n v="1360938109"/>
        <n v="1450555279"/>
        <n v="1413575739"/>
        <n v="1431308704"/>
        <n v="1407545334"/>
        <n v="1337799600"/>
        <n v="1420648906"/>
        <n v="1408154663"/>
        <n v="1398952890"/>
        <n v="1474563621"/>
        <n v="1387958429"/>
        <n v="1488390735"/>
        <n v="1447507200"/>
        <n v="1426866851"/>
        <n v="1425272340"/>
        <n v="1460038591"/>
        <n v="1439473248"/>
        <n v="1332699285"/>
        <n v="1416089324"/>
        <n v="1447505609"/>
        <n v="1466171834"/>
        <n v="1477841138"/>
        <n v="1327167780"/>
        <n v="1490196830"/>
        <n v="1412492445"/>
        <n v="1489376405"/>
        <n v="1457024514"/>
        <n v="1414622700"/>
        <n v="1432248478"/>
        <n v="1410616600"/>
        <n v="1431372751"/>
        <n v="1376049615"/>
        <n v="1420938172"/>
        <n v="1471557139"/>
        <n v="1421177959"/>
        <n v="1443711774"/>
        <n v="1410416097"/>
        <n v="1425081694"/>
        <n v="1429028365"/>
        <n v="1459352495"/>
        <n v="1427328000"/>
        <n v="1450993668"/>
        <n v="1437417828"/>
        <n v="1406854699"/>
        <n v="1369403684"/>
        <n v="1421404247"/>
        <n v="1321201327"/>
        <n v="1406593780"/>
        <n v="1439618400"/>
        <n v="1337540518"/>
        <n v="1487613600"/>
        <n v="1454183202"/>
        <n v="1368792499"/>
        <n v="1465272091"/>
        <n v="1421350140"/>
        <n v="1449077100"/>
        <n v="1419180304"/>
        <n v="1379164040"/>
        <n v="1409090440"/>
        <n v="1342330951"/>
        <n v="1381934015"/>
        <n v="1432677240"/>
        <n v="1416988740"/>
        <n v="1445624695"/>
        <n v="1413304708"/>
        <n v="1489006800"/>
        <n v="1417420994"/>
        <n v="1463198340"/>
        <n v="1399033810"/>
        <n v="1413442740"/>
        <n v="1416704506"/>
        <n v="1442345940"/>
        <n v="1463670162"/>
        <n v="1391641440"/>
        <n v="1478605386"/>
        <n v="1451001600"/>
        <n v="1368763140"/>
        <n v="1489207808"/>
        <n v="1443499140"/>
        <n v="1441857540"/>
        <n v="1466449140"/>
        <n v="1467694740"/>
        <n v="1407427009"/>
        <n v="1467432000"/>
        <n v="1456062489"/>
        <n v="1414059479"/>
        <n v="1407034796"/>
        <n v="1416000600"/>
        <n v="1476717319"/>
        <n v="1477949764"/>
        <n v="1485035131"/>
        <n v="1432223125"/>
        <n v="1463201940"/>
        <n v="1432913659"/>
        <n v="1420910460"/>
        <n v="1426182551"/>
        <n v="1469919890"/>
        <n v="1416014534"/>
        <n v="1408663948"/>
        <n v="1460066954"/>
        <n v="1433125200"/>
        <n v="1482711309"/>
        <n v="1423152678"/>
        <n v="1472799600"/>
        <n v="1484038620"/>
        <n v="1354233296"/>
        <n v="1414193160"/>
        <n v="1397225746"/>
        <n v="1428620334"/>
        <n v="1459915491"/>
        <n v="1461904788"/>
        <n v="1415882108"/>
        <n v="1364184539"/>
        <n v="1425132059"/>
        <n v="1332385200"/>
        <n v="1471564491"/>
        <n v="1389812400"/>
        <n v="1410017131"/>
        <n v="1308359666"/>
        <n v="1351304513"/>
        <n v="1405479600"/>
        <n v="1454277540"/>
        <n v="1399668319"/>
        <n v="1381895940"/>
        <n v="1329084231"/>
        <n v="1324609200"/>
        <n v="1416285300"/>
        <n v="1410958856"/>
        <n v="1370525691"/>
        <n v="1395861033"/>
        <n v="1388649600"/>
        <n v="1413604800"/>
        <n v="1412434136"/>
        <n v="1458742685"/>
        <n v="1484024400"/>
        <n v="1415934000"/>
        <n v="1387688400"/>
        <n v="1386778483"/>
        <n v="1486624607"/>
        <n v="1481727623"/>
        <n v="1467469510"/>
        <n v="1421208000"/>
        <n v="1491181200"/>
        <n v="1469122200"/>
        <n v="1469656800"/>
        <n v="1470187800"/>
        <n v="1429207833"/>
        <n v="1434047084"/>
        <n v="1336188019"/>
        <n v="1451602800"/>
        <n v="1421691298"/>
        <n v="1349885289"/>
        <n v="1478196008"/>
        <n v="1468729149"/>
        <n v="1427510586"/>
        <n v="1457967975"/>
        <n v="1438543033"/>
        <n v="1410972319"/>
        <n v="1482108350"/>
        <n v="1408986738"/>
        <n v="1424081477"/>
        <n v="1451637531"/>
        <n v="1409412600"/>
        <n v="1400853925"/>
        <n v="1394909909"/>
        <n v="1404601632"/>
        <n v="1412536421"/>
        <n v="1460274864"/>
        <n v="1492759460"/>
        <n v="1364041163"/>
        <n v="1455647587"/>
        <n v="1411701739"/>
        <n v="1434139887"/>
        <n v="1432142738"/>
        <n v="1369498714"/>
        <n v="1444004616"/>
        <n v="1420920424"/>
        <n v="1428893517"/>
        <n v="1412119423"/>
        <n v="1413608340"/>
        <n v="1472896800"/>
        <n v="1454281380"/>
        <n v="1410076123"/>
        <n v="1463821338"/>
        <n v="1433064540"/>
        <n v="1437933600"/>
        <n v="1463111940"/>
        <n v="1489283915"/>
        <n v="1486830030"/>
        <n v="1476460800"/>
        <n v="1426158463"/>
        <n v="1457207096"/>
        <n v="1468020354"/>
        <n v="1436477241"/>
        <n v="1482901546"/>
        <n v="1446693040"/>
        <n v="1366635575"/>
        <n v="1350003539"/>
        <n v="1412167393"/>
        <n v="1445093578"/>
        <n v="1468524340"/>
        <n v="1409194810"/>
        <n v="1398009714"/>
        <n v="1427850090"/>
        <n v="1463232936"/>
        <n v="1445885890"/>
        <n v="1483088400"/>
        <n v="1480727273"/>
        <n v="1484085540"/>
        <n v="1481778000"/>
        <n v="1414544400"/>
        <n v="1482134340"/>
        <n v="1435388154"/>
        <n v="1406129150"/>
        <n v="1398477518"/>
        <n v="1346344425"/>
        <n v="1381928503"/>
        <n v="1484752597"/>
        <n v="1398052740"/>
        <n v="1333909178"/>
        <n v="1401058740"/>
        <n v="1385870520"/>
        <n v="1376654340"/>
        <n v="1332561600"/>
        <n v="1483729500"/>
        <n v="1417906649"/>
        <n v="1417012840"/>
        <n v="1347017083"/>
        <n v="1478866253"/>
        <n v="1348786494"/>
        <n v="1447427918"/>
        <n v="1476486000"/>
        <n v="1473566340"/>
        <n v="1440546729"/>
        <n v="1415163600"/>
        <n v="1476316800"/>
        <n v="1367674009"/>
        <n v="1463146848"/>
        <n v="1443363640"/>
        <n v="1423235071"/>
        <n v="1416582101"/>
        <n v="1405609146"/>
        <n v="1433085875"/>
        <n v="1476994315"/>
        <n v="1337885168"/>
        <n v="1343624400"/>
        <n v="1431143940"/>
        <n v="1393031304"/>
        <n v="1402494243"/>
        <n v="1303686138"/>
        <n v="1415213324"/>
        <n v="1345660334"/>
        <n v="1418430311"/>
        <n v="1472020881"/>
        <n v="1455814827"/>
        <n v="1475333917"/>
        <n v="1439189940"/>
        <n v="1461440421"/>
        <n v="1451419200"/>
        <n v="1452744011"/>
        <n v="1468029540"/>
        <n v="1449354502"/>
        <n v="1439644920"/>
        <n v="1419384585"/>
        <n v="1419017880"/>
        <n v="1445431533"/>
        <n v="1412534943"/>
        <n v="1430517761"/>
        <n v="1415655289"/>
        <n v="1397413095"/>
        <n v="1433988000"/>
        <n v="1481213752"/>
        <n v="1450166340"/>
        <n v="1480007460"/>
        <n v="1459121162"/>
        <n v="1334326635"/>
        <n v="1443561159"/>
        <n v="1469473200"/>
        <n v="1439931675"/>
        <n v="1483048900"/>
        <n v="1414445108"/>
        <n v="1477454340"/>
        <n v="1412500322"/>
        <n v="1467934937"/>
        <n v="1407869851"/>
        <n v="1465130532"/>
        <n v="1408040408"/>
        <n v="1440524082"/>
        <n v="1488340800"/>
        <n v="1415988991"/>
        <n v="1437969540"/>
        <n v="1417195201"/>
        <n v="1433021171"/>
        <n v="1418877141"/>
        <n v="1410127994"/>
        <n v="1460832206"/>
        <n v="1409770164"/>
        <n v="1474436704"/>
        <n v="1415909927"/>
        <n v="1457617359"/>
        <n v="1406683172"/>
        <n v="1487465119"/>
        <n v="1427225644"/>
        <n v="1428804762"/>
        <n v="1417235580"/>
        <n v="1426365994"/>
        <n v="1425250955"/>
        <n v="1475853060"/>
        <n v="1436566135"/>
        <n v="1436554249"/>
        <n v="1490560177"/>
        <n v="1319835400"/>
        <n v="1413760783"/>
        <n v="1441592863"/>
        <n v="1345790865"/>
        <n v="1492270947"/>
        <n v="1455132611"/>
        <n v="1412003784"/>
        <n v="1490659134"/>
        <n v="1447734439"/>
        <n v="1405352264"/>
        <n v="1413312194"/>
        <n v="1334097387"/>
        <n v="1452942000"/>
        <n v="1415941920"/>
        <n v="1426777228"/>
        <n v="1445047200"/>
        <n v="1413417600"/>
        <n v="1475398800"/>
        <n v="1453185447"/>
        <n v="1408068000"/>
        <n v="1475294340"/>
        <n v="1458826056"/>
        <n v="1406130880"/>
        <n v="1438552800"/>
        <n v="1471849140"/>
        <n v="1443808800"/>
        <n v="1484354556"/>
        <n v="1437633997"/>
        <n v="1425055079"/>
        <n v="1360276801"/>
        <n v="1408566243"/>
        <n v="1486391011"/>
        <n v="1374674558"/>
        <n v="1458943200"/>
        <n v="1428732000"/>
        <n v="1420952340"/>
        <n v="1488495478"/>
        <n v="1414807962"/>
        <n v="1423772060"/>
        <n v="1425154655"/>
        <n v="1417279252"/>
        <n v="1411326015"/>
        <n v="1434074400"/>
        <n v="1460223453"/>
        <n v="1434092876"/>
        <n v="1439998674"/>
        <n v="1428033540"/>
        <n v="1470423668"/>
        <n v="1394316695"/>
        <n v="1419123600"/>
        <n v="1376899269"/>
        <n v="1398959729"/>
        <n v="1481328004"/>
        <n v="1475390484"/>
        <n v="1433106000"/>
        <n v="1469119526"/>
        <n v="1408114822"/>
        <n v="1450673940"/>
        <n v="1483481019"/>
        <n v="1323280391"/>
        <n v="1482085857"/>
        <n v="1367208140"/>
        <n v="1454248563"/>
        <n v="1415319355"/>
        <n v="1440907427"/>
        <n v="1420569947"/>
        <n v="1416113833"/>
        <n v="1473213600"/>
        <n v="1462125358"/>
        <n v="1388303940"/>
        <n v="1352511966"/>
        <n v="1416470398"/>
        <n v="1339080900"/>
        <n v="1481716800"/>
        <n v="1440179713"/>
        <n v="1450825200"/>
        <n v="1441378800"/>
        <n v="1335662023"/>
        <n v="1325404740"/>
        <n v="1417463945"/>
        <n v="1473306300"/>
        <n v="1455299144"/>
        <n v="1430452740"/>
        <n v="1324169940"/>
        <n v="1482962433"/>
        <n v="1450018912"/>
        <n v="1399672800"/>
        <n v="1442264400"/>
        <n v="1427063747"/>
        <n v="1444876253"/>
        <n v="1465169610"/>
        <n v="1409813940"/>
        <n v="1412432220"/>
        <n v="1491019200"/>
        <n v="1348849134"/>
        <n v="1461301574"/>
        <n v="1489680061"/>
        <n v="1471622450"/>
        <n v="1452384000"/>
        <n v="1473400800"/>
        <n v="1415481203"/>
        <n v="1395158130"/>
        <n v="1255381140"/>
        <n v="1447830958"/>
        <n v="1439957176"/>
        <n v="1399778333"/>
        <n v="1476676800"/>
        <n v="1482397263"/>
        <n v="1409337611"/>
        <n v="1432151326"/>
        <n v="1350687657"/>
        <n v="1468496933"/>
        <n v="1461765300"/>
        <n v="1412090349"/>
        <n v="1436981339"/>
        <n v="1467481468"/>
        <n v="1483063435"/>
        <n v="1474228265"/>
        <n v="1447032093"/>
        <n v="1456016576"/>
        <n v="1332073025"/>
        <n v="1435633602"/>
        <n v="1468937681"/>
        <n v="1370470430"/>
        <n v="1482294990"/>
        <n v="1484698998"/>
        <n v="1478542375"/>
        <n v="1355930645"/>
        <n v="1418938395"/>
        <n v="1377995523"/>
        <n v="1409547600"/>
        <n v="1439827559"/>
        <n v="1425009761"/>
        <n v="1404356400"/>
        <n v="1438662474"/>
        <n v="1427825044"/>
        <n v="1465107693"/>
        <n v="1448388418"/>
        <n v="1436914815"/>
        <n v="1411681391"/>
        <n v="1478383912"/>
        <n v="1418080887"/>
        <n v="1462417493"/>
        <n v="1478122292"/>
        <n v="1426345200"/>
        <n v="1420844390"/>
        <n v="1414708183"/>
        <n v="1390669791"/>
        <n v="1408213512"/>
        <n v="1448470165"/>
        <n v="1337024695"/>
        <n v="1438495390"/>
        <n v="1439006692"/>
        <n v="1408056634"/>
        <n v="1438226451"/>
        <n v="1450389950"/>
        <n v="1480576720"/>
        <n v="1450053370"/>
        <n v="1482779931"/>
        <n v="1359738000"/>
        <n v="1478754909"/>
        <n v="1435418568"/>
        <n v="1404348143"/>
        <n v="1458716340"/>
        <n v="1410862734"/>
        <n v="1426773920"/>
        <n v="1469356366"/>
        <n v="1491421314"/>
        <n v="1416355259"/>
        <n v="1430360739"/>
        <n v="1460764800"/>
        <n v="1363889015"/>
        <n v="1419292800"/>
        <n v="1403880281"/>
        <n v="1411743789"/>
        <n v="1438185565"/>
        <n v="1381541465"/>
        <n v="1315450800"/>
        <n v="1415779140"/>
        <n v="1486702800"/>
        <n v="1299009600"/>
        <n v="1346695334"/>
        <n v="1306904340"/>
        <n v="1361681940"/>
        <n v="1455253140"/>
        <n v="1462316400"/>
        <n v="1418961600"/>
        <n v="1407520800"/>
        <n v="1422759240"/>
        <n v="1485759540"/>
        <n v="1318180033"/>
        <n v="1426788930"/>
        <n v="1488958200"/>
        <n v="1474507065"/>
        <n v="1408913291"/>
        <n v="1435636740"/>
        <n v="1420045538"/>
        <n v="1463734740"/>
        <n v="1457822275"/>
        <n v="1432047989"/>
        <n v="1469834940"/>
        <n v="1487113140"/>
        <n v="1449644340"/>
        <n v="1423878182"/>
        <n v="1475431486"/>
        <n v="1361750369"/>
        <n v="1430712060"/>
        <n v="1411444740"/>
        <n v="1488160860"/>
        <n v="1475762400"/>
        <n v="1281542340"/>
        <n v="1424380783"/>
        <n v="1448517816"/>
        <n v="1460373187"/>
        <n v="1450181400"/>
        <n v="1452613724"/>
        <n v="1415583695"/>
        <n v="1459418400"/>
        <n v="1490389158"/>
        <n v="1427745150"/>
        <n v="1476961513"/>
        <n v="1433083527"/>
        <n v="1362938851"/>
        <n v="1452574800"/>
        <n v="1347249300"/>
        <n v="1458676860"/>
        <n v="1405761278"/>
        <n v="1471939818"/>
        <n v="1454572233"/>
        <n v="1431709312"/>
        <n v="1330478998"/>
        <n v="1343016000"/>
        <n v="1437861540"/>
        <n v="1458075600"/>
        <n v="1447521404"/>
        <n v="1479704340"/>
        <n v="1465797540"/>
        <n v="1330657200"/>
        <n v="1401565252"/>
        <n v="1456487532"/>
        <n v="1451485434"/>
        <n v="1419051540"/>
        <n v="1351828800"/>
        <n v="1429852797"/>
        <n v="1375908587"/>
        <n v="1417845600"/>
        <n v="1479952800"/>
        <n v="1432230988"/>
        <n v="1355585777"/>
        <n v="1450901872"/>
        <n v="1386565140"/>
        <n v="1401159600"/>
        <n v="1416964500"/>
        <n v="1429920000"/>
        <n v="1407167973"/>
        <n v="1336062672"/>
        <n v="1372741200"/>
        <n v="1418273940"/>
        <n v="1299003054"/>
        <n v="1472864400"/>
        <n v="1429152600"/>
        <n v="1447295460"/>
        <n v="1364236524"/>
        <n v="1489690141"/>
        <n v="1434212714"/>
        <n v="1458579568"/>
        <n v="1367773211"/>
        <n v="1341668006"/>
        <n v="1346765347"/>
        <n v="1449000061"/>
        <n v="1484841471"/>
        <n v="1383389834"/>
        <n v="1446418800"/>
        <n v="1482418752"/>
        <n v="1260383040"/>
        <n v="1459010340"/>
        <n v="1393597999"/>
        <n v="1440515112"/>
        <n v="1444264372"/>
        <n v="1467361251"/>
        <n v="1447523371"/>
        <n v="1487944080"/>
        <n v="1369355437"/>
        <n v="1437156660"/>
        <n v="1429991962"/>
        <n v="1471291782"/>
        <n v="1414465860"/>
        <n v="1393259107"/>
        <n v="1413849600"/>
        <n v="1404077484"/>
        <n v="1489352400"/>
        <n v="1327133580"/>
        <n v="1359434672"/>
        <n v="1440100839"/>
        <n v="1475697054"/>
        <n v="1416566835"/>
        <n v="1323666376"/>
        <n v="1480011987"/>
        <n v="1385534514"/>
        <n v="1417377481"/>
        <n v="1455048000"/>
        <n v="1435291200"/>
        <n v="1439662344"/>
        <n v="1403823722"/>
        <n v="1488308082"/>
        <n v="1487915500"/>
        <n v="1409924340"/>
        <n v="1482339794"/>
        <n v="1461653700"/>
        <n v="1471573640"/>
        <n v="1435293175"/>
        <n v="1402060302"/>
        <n v="1462738327"/>
        <n v="1485905520"/>
        <n v="1431374222"/>
        <n v="1408029623"/>
        <n v="1481000340"/>
        <n v="1440215940"/>
        <n v="1407536846"/>
        <n v="1484065881"/>
        <n v="1287115200"/>
        <n v="1388928660"/>
        <n v="1416614523"/>
        <n v="1440157656"/>
        <n v="1473444048"/>
        <n v="1427498172"/>
        <n v="1466227190"/>
        <n v="1474766189"/>
        <n v="1486046761"/>
        <n v="1456189076"/>
        <n v="1422158199"/>
        <n v="1414360358"/>
        <n v="1493571600"/>
        <n v="1480568781"/>
        <n v="1428981718"/>
        <n v="1417741159"/>
        <n v="1433443151"/>
        <n v="1445874513"/>
        <n v="1443726142"/>
        <n v="1457445069"/>
        <n v="1430270199"/>
        <n v="1449529062"/>
        <n v="1425233240"/>
        <n v="1415247757"/>
        <n v="1411324369"/>
        <n v="1463619388"/>
        <n v="1444589020"/>
        <n v="1460925811"/>
        <n v="1423078606"/>
        <n v="1375299780"/>
        <n v="1429936500"/>
        <n v="1394681590"/>
        <n v="1474360197"/>
        <n v="1428035850"/>
        <n v="1415947159"/>
        <n v="1451782607"/>
        <n v="1441619275"/>
        <n v="1407181297"/>
        <n v="1435591318"/>
        <n v="1489669203"/>
        <n v="1479834023"/>
        <n v="1439522996"/>
        <n v="1422218396"/>
        <n v="1409668069"/>
        <n v="1470011780"/>
        <n v="1450467539"/>
        <n v="1432161590"/>
        <n v="1353196800"/>
        <n v="1424607285"/>
        <n v="1452827374"/>
        <n v="1379614128"/>
        <n v="1443826980"/>
        <n v="1419780026"/>
        <n v="1480662000"/>
        <n v="1447858804"/>
        <n v="1333774740"/>
        <n v="1459700741"/>
        <n v="1385123713"/>
        <n v="1420346638"/>
        <n v="1405947126"/>
        <n v="1425791697"/>
        <n v="1456805639"/>
        <n v="1406566363"/>
        <n v="1429732586"/>
        <n v="1428097450"/>
        <n v="1426302660"/>
        <n v="1384374155"/>
        <n v="1427585511"/>
        <n v="1363458467"/>
        <n v="1363711335"/>
        <n v="1324381790"/>
        <n v="1402855525"/>
        <n v="1449205200"/>
        <n v="1370964806"/>
        <n v="1427331809"/>
        <n v="1434197351"/>
        <n v="1445196989"/>
        <n v="1464285463"/>
        <n v="1430276959"/>
        <n v="1483395209"/>
        <n v="1418934506"/>
        <n v="1432873653"/>
        <n v="1342731811"/>
        <n v="1403636229"/>
        <n v="1470441983"/>
        <n v="1395624170"/>
        <n v="1428493379"/>
        <n v="1444778021"/>
        <n v="1433736000"/>
        <n v="1426426322"/>
        <n v="1351495284"/>
        <n v="1407972712"/>
        <n v="1417033610"/>
        <n v="1491781648"/>
        <n v="1436957022"/>
        <n v="1425655349"/>
        <n v="1283312640"/>
        <n v="1419220800"/>
        <n v="1434738483"/>
        <n v="1354699421"/>
        <n v="1481842800"/>
        <n v="1415827200"/>
        <n v="1436396313"/>
        <n v="1456047228"/>
        <n v="1440702910"/>
        <n v="1377960012"/>
        <n v="1470506400"/>
        <n v="1355597528"/>
        <n v="1420060088"/>
        <n v="1369699200"/>
        <n v="1379708247"/>
        <n v="1447484460"/>
        <n v="1403796143"/>
        <n v="1454433998"/>
        <n v="1386640856"/>
        <n v="1299775210"/>
        <n v="1404359940"/>
        <n v="1452038100"/>
        <n v="1419984000"/>
        <n v="1477255840"/>
        <n v="1437621060"/>
        <n v="1428178757"/>
        <n v="1450307284"/>
        <n v="1402896600"/>
        <n v="1445660045"/>
        <n v="1410601041"/>
        <n v="1429595940"/>
        <n v="1425108736"/>
        <n v="1443675600"/>
        <n v="1440090300"/>
        <n v="1457133568"/>
        <n v="1412393400"/>
        <n v="1413816975"/>
        <n v="1475766932"/>
        <n v="1310158800"/>
        <n v="1491786000"/>
        <n v="1433043623"/>
        <n v="1428940775"/>
        <n v="1481367600"/>
        <n v="1402956000"/>
        <n v="1444577345"/>
        <n v="1479392133"/>
        <n v="1408526477"/>
        <n v="1419539223"/>
        <n v="1457543360"/>
        <n v="1487397540"/>
        <n v="1451010086"/>
        <n v="1431533931"/>
        <n v="1466091446"/>
        <n v="1449914400"/>
        <n v="1477791960"/>
        <n v="1458097364"/>
        <n v="1483924700"/>
        <n v="1455272445"/>
        <n v="1441516200"/>
        <n v="1407506040"/>
        <n v="1444943468"/>
        <n v="1425937761"/>
        <n v="1428622271"/>
        <n v="1487937508"/>
        <n v="1453310661"/>
        <n v="1476873507"/>
        <n v="1400569140"/>
        <n v="1483397940"/>
        <n v="1439245037"/>
        <n v="1398791182"/>
        <n v="1472834180"/>
        <n v="1407065979"/>
        <n v="1431206058"/>
        <n v="1477968934"/>
        <n v="1443379104"/>
        <n v="1437960598"/>
        <n v="1412611905"/>
        <n v="1491282901"/>
        <n v="1425528000"/>
        <n v="1398834000"/>
        <n v="1365395580"/>
        <n v="1437283391"/>
        <n v="1425434420"/>
        <n v="1451494210"/>
        <n v="1488464683"/>
        <n v="1485480408"/>
        <n v="1488394800"/>
        <n v="1470896916"/>
        <n v="1385521320"/>
        <n v="1349495940"/>
        <n v="1362863299"/>
        <n v="1459012290"/>
        <n v="1438964063"/>
        <n v="1433036578"/>
        <n v="1405209600"/>
        <n v="1388383353"/>
        <n v="1435258800"/>
        <n v="1453737600"/>
        <n v="1434307537"/>
        <n v="1477767600"/>
        <n v="1400006636"/>
        <n v="1289975060"/>
        <n v="1420773970"/>
        <n v="1444824021"/>
        <n v="1443214800"/>
        <n v="1434917049"/>
        <n v="1412121600"/>
        <n v="1350074261"/>
        <n v="1458835264"/>
        <n v="1446814809"/>
        <n v="1339701851"/>
        <n v="1359680939"/>
        <n v="1441425540"/>
        <n v="1450602000"/>
        <n v="1433995140"/>
        <n v="1423922991"/>
        <n v="1437004800"/>
        <n v="1411150092"/>
        <n v="1298245954"/>
        <n v="1453481974"/>
        <n v="1463098208"/>
        <n v="1474426800"/>
        <n v="1477886400"/>
        <n v="1369282044"/>
        <n v="1474694787"/>
        <n v="1444291193"/>
        <n v="1420178188"/>
        <n v="1422140895"/>
        <n v="1488830400"/>
        <n v="1412740868"/>
        <n v="1405615846"/>
        <n v="1282622400"/>
        <n v="1488750490"/>
        <n v="1332704042"/>
        <n v="1464960682"/>
        <n v="1477603140"/>
        <n v="1442425412"/>
        <n v="1282498800"/>
        <n v="1400297400"/>
        <n v="1428184740"/>
        <n v="1433504876"/>
        <n v="1442030340"/>
        <n v="1317538740"/>
        <n v="1362955108"/>
        <n v="1437473005"/>
        <n v="1353551160"/>
        <n v="1335562320"/>
        <n v="1417321515"/>
        <n v="1450290010"/>
        <n v="1435835824"/>
        <n v="1279360740"/>
        <n v="1443018086"/>
        <n v="1485642930"/>
        <n v="1279778400"/>
        <n v="1404983269"/>
        <n v="1446868800"/>
        <n v="1483138233"/>
        <n v="1464732537"/>
        <n v="1353621600"/>
        <n v="1407414107"/>
        <n v="1488171540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6381627"/>
        <n v="1330115638"/>
        <n v="1409266414"/>
        <n v="1405511376"/>
        <n v="1424692503"/>
        <n v="1466463600"/>
        <n v="1422913152"/>
        <n v="1326690000"/>
        <n v="1452174420"/>
        <n v="1489903200"/>
        <n v="1481809189"/>
        <n v="1443636000"/>
        <n v="1445468400"/>
        <n v="1413925887"/>
        <n v="1491416077"/>
        <n v="1451282400"/>
        <n v="1491855300"/>
        <n v="1420070615"/>
        <n v="1404909296"/>
        <n v="1404623330"/>
        <n v="1454734740"/>
        <n v="1484327061"/>
        <n v="1475848800"/>
        <n v="1475101495"/>
        <n v="1423623221"/>
        <n v="1428158637"/>
        <n v="1444405123"/>
        <n v="1404360478"/>
        <n v="1417387322"/>
        <n v="1483238771"/>
        <n v="1466204400"/>
        <n v="1423050618"/>
        <n v="1475937812"/>
        <n v="1409585434"/>
        <n v="1389476201"/>
        <n v="1448863449"/>
        <n v="1405882287"/>
        <n v="1368550060"/>
        <n v="1417276800"/>
        <n v="1435730400"/>
        <n v="1449876859"/>
        <n v="1424211329"/>
        <n v="1434497400"/>
        <n v="1419183813"/>
        <n v="1424568107"/>
        <n v="1457734843"/>
        <n v="1492145940"/>
        <n v="1481132169"/>
        <n v="1440912480"/>
        <n v="1452282420"/>
        <n v="1465123427"/>
        <n v="1403539200"/>
        <n v="1460751128"/>
        <n v="1408827550"/>
        <n v="1410836400"/>
        <n v="1323998795"/>
        <n v="1417795480"/>
        <n v="1419626139"/>
        <n v="1456851914"/>
        <n v="1407868561"/>
        <n v="1428171037"/>
        <n v="1427507208"/>
        <n v="1409846874"/>
        <n v="1425160800"/>
        <n v="1462827000"/>
        <n v="1433714198"/>
        <n v="1491581703"/>
        <n v="1477236559"/>
        <n v="1419494400"/>
        <n v="1337447105"/>
        <n v="1417007640"/>
        <n v="1456043057"/>
        <n v="1347057464"/>
        <n v="1476189339"/>
        <n v="1349050622"/>
        <n v="1383789603"/>
        <n v="1424032207"/>
        <n v="1344635088"/>
        <n v="1343161248"/>
        <n v="1470519308"/>
        <n v="1472745594"/>
        <n v="1479495790"/>
        <n v="1412222340"/>
        <n v="1421781360"/>
        <n v="1427427276"/>
        <n v="1424593763"/>
        <n v="1391991701"/>
        <n v="1460644440"/>
        <n v="1432843500"/>
        <n v="1446154848"/>
        <n v="1490589360"/>
        <n v="1427414732"/>
        <n v="1429074240"/>
        <n v="1410041339"/>
        <n v="1472698702"/>
        <n v="1436478497"/>
        <n v="1427921509"/>
        <n v="1453937699"/>
        <n v="1310189851"/>
        <n v="1420143194"/>
        <n v="1472777146"/>
        <n v="1466731740"/>
        <n v="1429892177"/>
        <n v="1480888483"/>
        <n v="1406148024"/>
        <n v="1466270582"/>
        <n v="1428629242"/>
        <n v="1470175271"/>
        <n v="1465521306"/>
        <n v="1473802200"/>
        <n v="1483488249"/>
        <n v="1433530104"/>
        <n v="1473451437"/>
        <n v="1456608943"/>
        <n v="1445197129"/>
        <n v="1465333560"/>
        <n v="1463600945"/>
        <n v="1428707647"/>
        <n v="1434341369"/>
        <n v="1429993026"/>
        <n v="1410448551"/>
        <n v="1469325158"/>
        <n v="1465258325"/>
        <n v="1427479192"/>
        <n v="1418275702"/>
        <n v="1459490400"/>
        <n v="1447821717"/>
        <n v="1454284500"/>
        <n v="1374769288"/>
        <n v="1450331940"/>
        <n v="1411073972"/>
        <n v="1403693499"/>
        <n v="1442501991"/>
        <n v="1401778740"/>
        <n v="1407456000"/>
        <n v="1465407219"/>
        <n v="1468777786"/>
        <n v="1478785027"/>
        <n v="1403305200"/>
        <n v="1307838049"/>
        <n v="1389474145"/>
        <n v="1443826800"/>
        <n v="1402974000"/>
        <n v="1363990545"/>
        <n v="1403886084"/>
        <n v="1410669297"/>
        <n v="1430281320"/>
        <n v="1445363722"/>
        <n v="1407089147"/>
        <n v="1470469938"/>
        <n v="1446346800"/>
        <n v="1444903198"/>
        <n v="1412640373"/>
        <n v="1467242995"/>
        <n v="1447426800"/>
        <n v="1399421189"/>
        <n v="1403301540"/>
        <n v="1405033300"/>
        <n v="1481731140"/>
        <n v="1467680867"/>
        <n v="1439251926"/>
        <n v="1423660422"/>
        <n v="1479410886"/>
        <n v="1448489095"/>
        <n v="1491019140"/>
        <n v="1426800687"/>
        <n v="1448928000"/>
        <n v="1408551752"/>
        <n v="1447628946"/>
        <n v="1457157269"/>
        <n v="1272828120"/>
        <n v="1382414340"/>
        <n v="1431286105"/>
        <n v="1475294400"/>
        <n v="1365448657"/>
        <n v="1389012940"/>
        <n v="1431885600"/>
        <n v="1407532812"/>
        <n v="1464390916"/>
        <n v="1330359423"/>
        <n v="1437620400"/>
        <n v="1408177077"/>
        <n v="1398460127"/>
        <n v="1431147600"/>
        <n v="1413269940"/>
        <n v="1428091353"/>
        <n v="1485547530"/>
        <n v="1431122400"/>
        <n v="1405688952"/>
        <n v="1438441308"/>
        <n v="1483417020"/>
        <n v="1392595200"/>
        <n v="1475918439"/>
        <n v="1431745200"/>
        <n v="1401595200"/>
        <n v="1450220974"/>
        <n v="1481099176"/>
        <n v="1453323048"/>
        <n v="1406900607"/>
        <n v="1378180800"/>
        <n v="1347530822"/>
        <n v="1372701600"/>
        <n v="1439344800"/>
        <n v="1369637940"/>
        <n v="1489536000"/>
        <n v="1405523866"/>
        <n v="1426197512"/>
        <n v="1408320490"/>
        <n v="1388017937"/>
        <n v="1358117313"/>
        <n v="1398268773"/>
        <n v="1361696955"/>
        <n v="1323742396"/>
        <n v="1447862947"/>
        <n v="1365973432"/>
        <n v="1461931860"/>
        <n v="1489775641"/>
        <n v="1418580591"/>
        <n v="1433779200"/>
        <n v="1300275482"/>
        <n v="1406854800"/>
        <n v="1402710250"/>
        <n v="1315242360"/>
        <n v="1315413339"/>
        <n v="1367867536"/>
        <n v="1469721518"/>
        <n v="1386910740"/>
        <n v="1409187600"/>
        <n v="1444348800"/>
        <n v="1404858840"/>
        <n v="1325310336"/>
        <n v="1322454939"/>
        <n v="1401024758"/>
        <n v="1434452400"/>
        <n v="1427775414"/>
        <n v="1425830905"/>
        <n v="1385932867"/>
        <n v="1426870560"/>
        <n v="1300930838"/>
        <n v="1388617736"/>
        <n v="1299138561"/>
        <n v="1372536787"/>
        <n v="1340914571"/>
        <n v="1417057200"/>
        <n v="1429976994"/>
        <n v="1440734400"/>
        <n v="1417033777"/>
        <n v="1437188400"/>
        <n v="1342309368"/>
        <n v="1444144222"/>
        <n v="1386568740"/>
        <n v="1426791770"/>
        <n v="1409962211"/>
        <n v="1430470772"/>
        <n v="1408581930"/>
        <n v="1373665860"/>
        <n v="1452112717"/>
        <n v="1441837879"/>
        <n v="1287975829"/>
        <n v="1428069541"/>
        <n v="1420413960"/>
        <n v="1408134034"/>
        <n v="1299786527"/>
        <n v="1430604136"/>
        <n v="1405027750"/>
        <n v="1434647305"/>
        <n v="1421042403"/>
        <n v="1436373900"/>
        <n v="1413770820"/>
        <n v="1403904808"/>
        <n v="1479667727"/>
        <n v="1462631358"/>
        <n v="1420100426"/>
        <n v="1433176105"/>
        <n v="1402618355"/>
        <n v="1480185673"/>
        <n v="1426615200"/>
        <n v="1408803149"/>
        <n v="1381006294"/>
        <n v="1432917394"/>
        <n v="1469948400"/>
        <n v="1441510707"/>
        <n v="1410324720"/>
        <n v="1453064400"/>
        <n v="1462402850"/>
        <n v="1352488027"/>
        <n v="1428641940"/>
        <n v="1408464000"/>
        <n v="1387077299"/>
        <n v="1414025347"/>
        <n v="1441383062"/>
        <n v="1347382053"/>
        <n v="1433055540"/>
        <n v="1397961361"/>
        <n v="1283562180"/>
        <n v="1331392049"/>
        <n v="1417049663"/>
        <n v="1430334126"/>
        <n v="1323151140"/>
        <n v="1422734313"/>
        <n v="1362160868"/>
        <n v="1474649070"/>
        <n v="1461369600"/>
        <n v="1437627540"/>
        <n v="1433198520"/>
        <n v="1342648398"/>
        <n v="1313957157"/>
        <n v="1430459197"/>
        <n v="1384322340"/>
        <n v="1317438000"/>
        <n v="1458152193"/>
        <n v="1303688087"/>
        <n v="1384363459"/>
        <n v="1419136200"/>
        <n v="1348256294"/>
        <n v="1355437052"/>
        <n v="1426523752"/>
        <n v="1433723033"/>
        <n v="1428945472"/>
        <n v="1490559285"/>
        <n v="1479233602"/>
        <n v="1438616124"/>
        <n v="1406761200"/>
        <n v="1455826460"/>
        <n v="1404926665"/>
        <n v="1446307053"/>
        <n v="1417584860"/>
        <n v="1406170740"/>
        <n v="1418091128"/>
        <n v="1469980800"/>
        <n v="1404022381"/>
        <n v="1436366699"/>
        <n v="1418510965"/>
        <n v="1473699540"/>
        <n v="1341978665"/>
        <n v="1455122564"/>
        <n v="1465720143"/>
        <n v="1468445382"/>
        <n v="1315602163"/>
        <n v="1414348166"/>
        <n v="1441550760"/>
        <n v="1364078561"/>
        <n v="1330018426"/>
        <n v="1383332400"/>
        <n v="1365489000"/>
        <n v="1482372000"/>
        <n v="1406745482"/>
        <n v="1333310458"/>
        <n v="1375033836"/>
        <n v="1403323140"/>
        <n v="1462545358"/>
        <n v="1356552252"/>
        <n v="1407736740"/>
        <n v="1481749278"/>
        <n v="1309447163"/>
        <n v="1420751861"/>
        <n v="1411505176"/>
        <n v="1421952370"/>
        <n v="1450328340"/>
        <n v="1328029200"/>
        <n v="1439583533"/>
        <n v="1421319240"/>
        <n v="1459414016"/>
        <n v="1418769129"/>
        <n v="1444539600"/>
        <n v="1413723684"/>
        <n v="1409514709"/>
        <n v="1468716180"/>
        <n v="1333028723"/>
        <n v="1417392000"/>
        <n v="1417656699"/>
        <n v="1412405940"/>
        <n v="1486590035"/>
        <n v="1469162275"/>
        <n v="1346585448"/>
        <n v="1425587220"/>
        <n v="1437331463"/>
        <n v="1420741080"/>
        <n v="1475912326"/>
        <n v="1437076305"/>
        <n v="1278628800"/>
        <n v="1462135706"/>
        <n v="1426292416"/>
        <n v="1458860363"/>
        <n v="1431022342"/>
        <n v="1418803140"/>
        <n v="1435679100"/>
        <n v="1293857940"/>
        <n v="1434827173"/>
        <n v="1402389180"/>
        <n v="1403661600"/>
        <n v="1392574692"/>
        <n v="1326633269"/>
        <n v="1485886100"/>
        <n v="1444276740"/>
        <n v="1444169825"/>
        <n v="1429505400"/>
        <n v="1416512901"/>
        <n v="1399223500"/>
        <n v="1381917540"/>
        <n v="1403906664"/>
        <n v="1467531536"/>
        <n v="1330577940"/>
        <n v="1273356960"/>
        <n v="1295847926"/>
        <n v="1442457112"/>
        <n v="1421498303"/>
        <n v="1445540340"/>
        <n v="1276024260"/>
        <n v="1424742162"/>
        <n v="1409091612"/>
        <n v="1323747596"/>
        <n v="1393966800"/>
        <n v="1476010619"/>
        <n v="1460837320"/>
        <n v="1450211116"/>
        <n v="1315616422"/>
        <n v="1463972400"/>
        <n v="1411787307"/>
        <n v="1417579200"/>
        <n v="1407758629"/>
        <n v="1428128525"/>
        <n v="1309809140"/>
        <n v="1355840400"/>
        <n v="1434142800"/>
        <n v="1316208031"/>
        <n v="1293073733"/>
        <n v="1403370772"/>
        <n v="1342382587"/>
        <n v="1414608843"/>
        <n v="1436587140"/>
        <n v="1370196192"/>
        <n v="1383526800"/>
        <n v="1460786340"/>
        <n v="1464310475"/>
        <n v="1460936694"/>
        <n v="1430331268"/>
        <n v="1423871882"/>
        <n v="1362872537"/>
        <n v="1451226045"/>
        <n v="1299902400"/>
        <n v="1488053905"/>
        <n v="1405699451"/>
        <n v="1332636975"/>
        <n v="1392929333"/>
        <n v="1423119540"/>
        <n v="1468593246"/>
        <n v="1475209620"/>
        <n v="1316979167"/>
        <n v="1397941475"/>
        <n v="1427864340"/>
        <n v="1383676790"/>
        <n v="1347854700"/>
        <n v="1318006732"/>
        <n v="1405259940"/>
        <n v="1312182000"/>
        <n v="1423555140"/>
        <n v="1472270340"/>
        <n v="1331174635"/>
        <n v="1437934759"/>
        <n v="1448074800"/>
        <n v="1364597692"/>
        <n v="1427469892"/>
        <n v="1405802330"/>
        <n v="1429564165"/>
        <n v="1404253800"/>
        <n v="1460140282"/>
        <n v="1280635200"/>
        <n v="1416635940"/>
        <n v="1410746403"/>
        <n v="1407858710"/>
        <n v="1420095540"/>
        <n v="1480525200"/>
        <n v="1445448381"/>
        <n v="1438390800"/>
        <n v="1399071173"/>
        <n v="1467398138"/>
        <n v="1385735295"/>
        <n v="1427807640"/>
        <n v="1425110400"/>
        <n v="1441649397"/>
        <n v="1385590111"/>
        <n v="1427659200"/>
        <n v="1367097391"/>
        <n v="1394815751"/>
        <n v="1414707762"/>
        <n v="1440094742"/>
        <n v="1381306687"/>
        <n v="1464939520"/>
        <n v="1424536196"/>
        <n v="1431108776"/>
        <n v="1444337940"/>
        <n v="1409960724"/>
        <n v="1413388296"/>
        <n v="1447281044"/>
        <n v="1441176447"/>
        <n v="1492142860"/>
        <n v="1444410000"/>
        <n v="1446739905"/>
        <n v="1476863607"/>
        <n v="1418904533"/>
        <n v="1445817540"/>
        <n v="1413694800"/>
        <n v="1459474059"/>
        <n v="1415921848"/>
        <n v="1405094400"/>
        <n v="1413992210"/>
        <n v="1324014521"/>
        <n v="1301792590"/>
        <n v="1373738400"/>
        <n v="1372651140"/>
        <n v="1249932360"/>
        <n v="1333560803"/>
        <n v="1425821477"/>
        <n v="1439337600"/>
        <n v="1434822914"/>
        <n v="1472443269"/>
        <n v="1466827140"/>
        <n v="1410099822"/>
        <n v="1338591144"/>
        <n v="1332719730"/>
        <n v="1461988740"/>
        <n v="1438037940"/>
        <n v="1311393540"/>
        <n v="1407562632"/>
        <n v="1429767607"/>
        <n v="1425223276"/>
        <n v="1473950945"/>
        <n v="1409009306"/>
        <n v="1404666836"/>
        <n v="1420860180"/>
        <n v="1408922049"/>
        <n v="1409000400"/>
        <n v="1429839571"/>
        <n v="1414795542"/>
        <n v="1416877200"/>
        <n v="1472882100"/>
        <n v="1384448822"/>
        <n v="1440314472"/>
        <n v="1412571600"/>
        <n v="1417620036"/>
        <n v="1444322535"/>
        <n v="1461543600"/>
        <n v="1477414800"/>
        <n v="1466697625"/>
        <n v="1327433173"/>
        <n v="1447001501"/>
        <n v="1407604920"/>
        <n v="1491943445"/>
        <n v="1421337405"/>
        <n v="1485254052"/>
        <n v="1364286239"/>
        <n v="1366429101"/>
        <n v="1401487756"/>
        <n v="1405738800"/>
        <n v="1455548400"/>
        <n v="1476649800"/>
        <n v="1393542000"/>
        <n v="1292665405"/>
        <n v="1463166263"/>
        <n v="1364342151"/>
        <n v="1411522897"/>
        <n v="1461354544"/>
        <n v="1326330000"/>
        <n v="1485722053"/>
        <n v="1349567475"/>
        <n v="1423165441"/>
        <n v="1460917119"/>
        <n v="1450249140"/>
        <n v="1471503540"/>
        <n v="1461096304"/>
        <n v="1361129129"/>
        <n v="1356004725"/>
        <n v="1275364740"/>
        <n v="1336086026"/>
        <n v="1451620800"/>
        <n v="1303675296"/>
        <n v="1443242021"/>
        <n v="1471242025"/>
        <n v="1480174071"/>
        <n v="1420060920"/>
        <n v="1456416513"/>
        <n v="1361029958"/>
        <n v="1443711623"/>
        <n v="1370547157"/>
        <n v="1478402804"/>
        <n v="1358702480"/>
        <n v="1402334811"/>
        <n v="1336751220"/>
        <n v="1312642800"/>
        <n v="1476720840"/>
        <n v="1287200340"/>
        <n v="1371785496"/>
        <n v="1470369540"/>
        <n v="1431608122"/>
        <n v="1469670580"/>
        <n v="1430579509"/>
        <n v="1327212000"/>
        <n v="1435611438"/>
        <n v="1348516012"/>
        <n v="1324789200"/>
        <n v="1392408000"/>
        <n v="1441153705"/>
        <n v="1338177540"/>
        <n v="1253937540"/>
        <n v="1442805076"/>
        <n v="1471834800"/>
        <n v="1473047940"/>
        <n v="1367366460"/>
        <n v="1461769107"/>
        <n v="1488482355"/>
        <n v="1336747995"/>
        <n v="1466179200"/>
        <n v="1348337956"/>
        <n v="1437202740"/>
        <n v="1485631740"/>
        <n v="1447463050"/>
        <n v="1374523752"/>
        <n v="1425872692"/>
        <n v="1409587140"/>
        <n v="1423674000"/>
        <n v="1428292800"/>
        <n v="1311902236"/>
        <n v="1400965200"/>
        <n v="1265097540"/>
        <n v="1476615600"/>
        <n v="1320640778"/>
        <n v="1273522560"/>
        <n v="1379515740"/>
        <n v="1434342894"/>
        <n v="1456946487"/>
        <n v="1480399200"/>
        <n v="1465498800"/>
        <n v="1453244340"/>
        <n v="1427342400"/>
        <n v="1297977427"/>
        <n v="1438228740"/>
        <n v="1448903318"/>
        <n v="1396463800"/>
        <n v="1416331406"/>
        <n v="1479175680"/>
        <n v="1483208454"/>
        <n v="1309694266"/>
        <n v="1419021607"/>
        <n v="1467414000"/>
        <n v="1447434268"/>
        <n v="1482988125"/>
        <n v="1414862280"/>
        <n v="1427309629"/>
        <n v="1276574400"/>
        <n v="1408638480"/>
        <n v="1485989940"/>
        <n v="1400533200"/>
        <n v="1434505214"/>
        <n v="1312960080"/>
        <n v="1405095300"/>
        <n v="1485936000"/>
        <n v="1434285409"/>
        <n v="1339235377"/>
        <n v="1291870740"/>
        <n v="1470430800"/>
        <n v="1477976340"/>
        <n v="1444149886"/>
        <n v="1341683211"/>
        <n v="1451089134"/>
        <n v="1397354400"/>
        <n v="1485796613"/>
        <n v="1484441980"/>
        <n v="1345079785"/>
        <n v="1455602340"/>
        <n v="1406557877"/>
        <n v="1433289600"/>
        <n v="1382742010"/>
        <n v="1407085200"/>
        <n v="1471921637"/>
        <n v="1355439503"/>
        <n v="1449766261"/>
        <n v="1455208143"/>
        <n v="1411695300"/>
        <n v="1404892539"/>
        <n v="1438358400"/>
        <n v="1420524000"/>
        <n v="1415653663"/>
        <n v="1406113200"/>
        <n v="1448466551"/>
        <n v="1399293386"/>
        <n v="1381108918"/>
        <n v="1341750569"/>
        <n v="1415230084"/>
        <n v="1407360720"/>
        <n v="1333391901"/>
        <n v="1420734696"/>
        <n v="1407106800"/>
        <n v="1403846055"/>
        <n v="1413792034"/>
        <n v="1335542446"/>
        <n v="1286756176"/>
        <n v="1352055886"/>
        <n v="1279555200"/>
        <n v="1461336720"/>
        <n v="1427907626"/>
        <n v="1420033187"/>
        <n v="1462766400"/>
        <n v="1427936400"/>
        <n v="1443408550"/>
        <n v="1484531362"/>
        <n v="1433395560"/>
        <n v="1450072740"/>
        <n v="1410037200"/>
        <n v="1414994340"/>
        <n v="1490572740"/>
        <n v="1454502789"/>
        <n v="1485147540"/>
        <n v="1407080884"/>
        <n v="1442634617"/>
        <n v="1456957635"/>
        <n v="1422674700"/>
        <n v="1446483000"/>
        <n v="1479517200"/>
        <n v="1399183200"/>
        <n v="1317231008"/>
        <n v="1453053661"/>
        <n v="1446131207"/>
        <n v="1259643540"/>
        <n v="1472911375"/>
        <n v="1399809052"/>
        <n v="1401587064"/>
        <n v="1459341380"/>
        <n v="1424635753"/>
        <n v="1403192031"/>
        <n v="1457413140"/>
        <n v="1437461940"/>
        <n v="1471214743"/>
        <n v="1400301165"/>
        <n v="1444971540"/>
        <n v="1435698368"/>
        <n v="1452120613"/>
        <n v="1424474056"/>
        <n v="1411868313"/>
        <n v="1443704400"/>
        <n v="1447689898"/>
        <n v="1463945673"/>
        <n v="1462539840"/>
        <n v="1459181895"/>
        <n v="1349392033"/>
        <n v="1428075480"/>
        <n v="1420215216"/>
        <n v="1474230385"/>
        <n v="1419017488"/>
        <n v="1405401060"/>
        <n v="1427082912"/>
        <n v="1414623471"/>
        <n v="1441507006"/>
        <n v="1484684186"/>
        <n v="1406913120"/>
        <n v="1443782138"/>
        <n v="1437889336"/>
        <n v="1433093700"/>
        <n v="1391364126"/>
        <n v="1454936460"/>
        <n v="1468349460"/>
        <n v="1411824444"/>
        <n v="1432178810"/>
        <n v="1348367100"/>
        <n v="1365228982"/>
        <n v="1323994754"/>
        <n v="1483459365"/>
        <n v="1440318908"/>
        <n v="1459443385"/>
        <n v="1420938000"/>
        <n v="1383430145"/>
        <n v="1431702289"/>
        <n v="1431198562"/>
        <n v="1313078518"/>
        <n v="1409980144"/>
        <n v="1403312703"/>
        <n v="1453075200"/>
        <n v="1293082524"/>
        <n v="1417145297"/>
        <n v="1447799054"/>
        <n v="1472835802"/>
        <n v="1389844800"/>
        <n v="1441003537"/>
        <n v="1429134893"/>
        <n v="1481473208"/>
        <n v="1433685354"/>
        <n v="1476482400"/>
        <n v="1381090870"/>
        <n v="1407899966"/>
        <n v="1441771218"/>
        <n v="1357176693"/>
        <n v="1485838800"/>
        <n v="1453122000"/>
        <n v="1405305000"/>
        <n v="1443906000"/>
        <n v="1431547468"/>
        <n v="1420768800"/>
        <n v="1459365802"/>
        <n v="1399584210"/>
        <n v="1473160954"/>
        <n v="1412283542"/>
        <n v="1493320519"/>
        <n v="1419645748"/>
        <n v="1397910848"/>
        <n v="1416963300"/>
        <n v="1427772120"/>
        <n v="1420199351"/>
        <n v="1435504170"/>
        <n v="1463753302"/>
        <n v="1432479600"/>
        <n v="1444940558"/>
        <n v="1455399313"/>
        <n v="1410191405"/>
        <n v="1457966129"/>
        <n v="1458859153"/>
        <n v="1347004260"/>
        <n v="1412656200"/>
        <n v="1424940093"/>
        <n v="1454864280"/>
        <n v="1468513533"/>
        <n v="1424989029"/>
        <n v="1455207510"/>
        <n v="1425833403"/>
        <n v="1408596589"/>
        <n v="1441386000"/>
        <n v="1413942628"/>
        <n v="1439675691"/>
        <n v="1488571200"/>
        <n v="1259297940"/>
        <n v="1432752080"/>
        <n v="1488013307"/>
        <n v="1431647041"/>
        <n v="1405269457"/>
        <n v="1441858161"/>
        <n v="1442856131"/>
        <n v="1475310825"/>
        <n v="1438859121"/>
        <n v="1440723600"/>
        <n v="1407729600"/>
        <n v="1352994052"/>
        <n v="1435701353"/>
        <n v="1449831863"/>
        <n v="1436729504"/>
        <n v="1415899228"/>
        <n v="1371726258"/>
        <n v="1442644651"/>
        <n v="1440690875"/>
        <n v="1418914964"/>
        <n v="1488258000"/>
        <n v="1442091462"/>
        <n v="1341799647"/>
        <n v="1372297751"/>
        <n v="1426883220"/>
        <n v="1429183656"/>
        <n v="1424421253"/>
        <n v="1324232504"/>
        <n v="1460918282"/>
        <n v="1439317900"/>
        <n v="1423668220"/>
        <n v="1429375922"/>
        <n v="1388936289"/>
        <n v="1344636000"/>
        <n v="1488622352"/>
        <n v="1403539260"/>
        <n v="1459483140"/>
        <n v="1479794340"/>
        <n v="1478264784"/>
        <n v="1357545600"/>
        <n v="1406226191"/>
        <n v="1410210685"/>
        <n v="1296633540"/>
        <n v="1307851200"/>
        <n v="1395532800"/>
        <n v="1417374262"/>
        <n v="1407905940"/>
        <n v="1409374093"/>
        <n v="1402515198"/>
        <n v="1385297393"/>
        <n v="1276110000"/>
        <n v="1439611140"/>
        <n v="1440274735"/>
        <n v="1419224340"/>
        <n v="1472936229"/>
        <n v="1439298052"/>
        <n v="1396666779"/>
        <n v="1474067404"/>
        <n v="1442315460"/>
        <n v="1472847873"/>
        <n v="1446080834"/>
        <n v="1431046356"/>
        <n v="1454109420"/>
        <n v="1419483600"/>
        <n v="1361739872"/>
        <n v="1467752334"/>
        <n v="1439741591"/>
        <n v="1455753540"/>
        <n v="1465243740"/>
        <n v="1404258631"/>
        <n v="1462402800"/>
        <n v="1412135940"/>
        <n v="1376563408"/>
        <n v="1378785540"/>
        <n v="1367859071"/>
        <n v="1437429600"/>
        <n v="1414107040"/>
        <n v="1446087223"/>
        <n v="1450541229"/>
        <n v="1491656045"/>
        <n v="1434080706"/>
        <n v="1430851680"/>
        <n v="1393005600"/>
        <n v="1351801368"/>
        <n v="1344826800"/>
        <n v="1373751325"/>
        <n v="1459483200"/>
        <n v="1330671540"/>
        <n v="1356976800"/>
        <n v="1484444119"/>
        <n v="1333609140"/>
        <n v="1461560340"/>
        <n v="1463333701"/>
        <n v="1335574674"/>
        <n v="1453569392"/>
        <n v="1489157716"/>
        <n v="1433305800"/>
        <n v="1427011200"/>
        <n v="1408679055"/>
        <n v="1464040800"/>
        <n v="1348028861"/>
        <n v="1443014756"/>
        <n v="1432654347"/>
        <n v="1404698400"/>
        <n v="1407524751"/>
        <n v="1345148566"/>
        <n v="1426473264"/>
        <n v="1429813800"/>
        <n v="1423587130"/>
        <n v="1474844400"/>
        <n v="1415191920"/>
        <n v="1418014740"/>
        <n v="1335799808"/>
        <n v="1312578338"/>
        <n v="1334424960"/>
        <n v="1416589200"/>
        <n v="1440556553"/>
        <n v="1462519041"/>
        <n v="1365609271"/>
        <n v="1402594090"/>
        <n v="1473879600"/>
        <n v="1440068400"/>
        <n v="1414879303"/>
        <n v="1436115617"/>
        <n v="1487985734"/>
        <n v="1434949200"/>
        <n v="1458100740"/>
        <n v="1488333600"/>
        <n v="1433376000"/>
        <n v="1390161630"/>
        <n v="1409506291"/>
        <n v="1436114603"/>
        <n v="1462453307"/>
        <n v="1374802235"/>
        <n v="1426044383"/>
        <n v="1382068740"/>
        <n v="1438374748"/>
        <n v="1415208840"/>
        <n v="1408204857"/>
        <n v="1316851854"/>
        <n v="1422636814"/>
        <n v="1408604515"/>
        <n v="1405746000"/>
        <n v="1403026882"/>
        <n v="1400875307"/>
        <n v="1431204449"/>
        <n v="1323838740"/>
        <n v="1470801600"/>
        <n v="1485991860"/>
        <n v="1421009610"/>
        <n v="1463520479"/>
        <n v="1318189261"/>
        <n v="1481957940"/>
        <n v="1404471600"/>
        <n v="1491738594"/>
        <n v="1388102094"/>
        <n v="1422928800"/>
        <n v="1401595140"/>
        <n v="1437432392"/>
        <n v="1468752468"/>
        <n v="1362711728"/>
        <n v="1457812364"/>
        <n v="1466363576"/>
        <n v="1418368260"/>
        <n v="1415562471"/>
        <n v="1425066546"/>
        <n v="1455417571"/>
        <n v="1307554261"/>
        <n v="1415740408"/>
        <n v="1406474820"/>
        <n v="1338404400"/>
        <n v="1410958191"/>
        <n v="1439766050"/>
        <n v="1308431646"/>
        <n v="1407883811"/>
        <n v="1460140500"/>
        <n v="1431728242"/>
        <n v="1424112483"/>
        <n v="1462150800"/>
        <n v="1424131727"/>
        <n v="1420085535"/>
        <n v="1259715000"/>
        <n v="1452920400"/>
        <n v="1435874384"/>
        <n v="1351432428"/>
        <n v="1481258275"/>
        <n v="1449247439"/>
        <n v="1469770500"/>
        <n v="1462661451"/>
        <n v="1403301660"/>
        <n v="1454425128"/>
        <n v="1417474761"/>
        <n v="1438259422"/>
        <n v="1413735972"/>
        <n v="1445818397"/>
        <n v="1400862355"/>
        <n v="1351582938"/>
        <n v="1431298860"/>
        <n v="1411264800"/>
        <n v="1477210801"/>
        <n v="1434241255"/>
        <n v="1471370869"/>
        <n v="1326520886"/>
        <n v="1480784606"/>
        <n v="1332362880"/>
        <n v="1385009940"/>
        <n v="1310837574"/>
        <n v="1434395418"/>
        <n v="1486311939"/>
        <n v="1451530800"/>
        <n v="1364917965"/>
        <n v="1466713620"/>
        <n v="1358198400"/>
        <n v="1433059187"/>
        <n v="1382658169"/>
        <n v="1368117239"/>
        <n v="1469962800"/>
        <n v="1461108450"/>
        <n v="1337194800"/>
        <n v="1436117922"/>
        <n v="1436902359"/>
        <n v="1430774974"/>
        <n v="1460581365"/>
        <n v="1367823655"/>
        <n v="1330916400"/>
        <n v="1298343600"/>
        <n v="1316124003"/>
        <n v="1291131815"/>
        <n v="1366693272"/>
        <n v="1412086187"/>
        <n v="1337144340"/>
        <n v="1268723160"/>
        <n v="1302260155"/>
        <n v="1484430481"/>
        <n v="1380949200"/>
        <n v="1408942740"/>
        <n v="1476931696"/>
        <n v="1489497886"/>
        <n v="1464801169"/>
        <n v="1429772340"/>
        <n v="1417465515"/>
        <n v="1465178400"/>
        <n v="1380192418"/>
        <n v="1331352129"/>
        <n v="1446053616"/>
        <n v="1471406340"/>
        <n v="1477342800"/>
        <n v="1434384880"/>
        <n v="1451881207"/>
        <n v="1448838000"/>
        <n v="1460141521"/>
        <n v="1403452131"/>
        <n v="1427806320"/>
        <n v="1374888436"/>
        <n v="1295928000"/>
        <n v="1472490000"/>
        <n v="1405915140"/>
        <n v="1470092340"/>
        <n v="1410379774"/>
        <n v="1460754000"/>
        <n v="1359052710"/>
        <n v="1423750542"/>
        <n v="1435442340"/>
        <n v="1444510800"/>
        <n v="1461186676"/>
        <n v="1486547945"/>
        <n v="1448492400"/>
        <n v="1491590738"/>
        <n v="1452795416"/>
        <n v="1425136200"/>
        <n v="1473211313"/>
        <n v="1488271860"/>
        <n v="1425246439"/>
        <n v="1454213820"/>
        <n v="1454054429"/>
        <n v="1352610040"/>
        <n v="1383509357"/>
        <n v="1431144000"/>
        <n v="1355197047"/>
        <n v="1460737680"/>
        <n v="1427266860"/>
        <n v="1410439161"/>
        <n v="1427169540"/>
        <n v="1464386640"/>
        <n v="1480831200"/>
        <n v="1457394545"/>
        <n v="1432756039"/>
        <n v="1484348700"/>
        <n v="1434995295"/>
        <n v="1435111200"/>
        <n v="1346464800"/>
        <n v="1372985760"/>
        <n v="1394521140"/>
        <n v="1419181890"/>
        <n v="1402459200"/>
        <n v="1491586534"/>
        <n v="1404403381"/>
        <n v="1341964080"/>
        <n v="1465750800"/>
        <n v="1377734091"/>
        <n v="1416268800"/>
        <n v="1438624800"/>
        <n v="1393445620"/>
        <n v="1435881006"/>
        <n v="1461823140"/>
        <n v="1466567700"/>
        <n v="1437067476"/>
        <n v="1429456132"/>
        <n v="1394772031"/>
        <n v="1487318029"/>
        <n v="1287723600"/>
        <n v="1403039842"/>
        <n v="1461211200"/>
        <n v="1435441454"/>
        <n v="1313276400"/>
        <n v="1421635190"/>
        <n v="1418469569"/>
        <n v="1332114795"/>
        <n v="1432694700"/>
        <n v="1354923000"/>
        <n v="1415004770"/>
        <n v="1410901200"/>
        <n v="1309825866"/>
        <n v="1409500078"/>
        <n v="1369932825"/>
        <n v="1481072942"/>
        <n v="1359978927"/>
        <n v="1440100976"/>
        <n v="1424516400"/>
        <n v="1412285825"/>
        <n v="1445054400"/>
        <n v="1304225940"/>
        <n v="1485907200"/>
        <n v="1481184000"/>
        <n v="1384557303"/>
        <n v="1487592090"/>
        <n v="1385932652"/>
        <n v="1414817940"/>
        <n v="1406876340"/>
        <n v="1272480540"/>
        <n v="1433314740"/>
        <n v="1362337878"/>
        <n v="1486053409"/>
        <n v="1427414400"/>
        <n v="1471487925"/>
        <n v="1428390000"/>
        <n v="1438531200"/>
        <n v="1402901940"/>
        <n v="1404671466"/>
        <n v="1481066554"/>
        <n v="1338601346"/>
        <n v="1430329862"/>
        <n v="1464807420"/>
        <n v="1470034740"/>
        <n v="1435808400"/>
        <n v="1316716129"/>
        <n v="1471185057"/>
        <n v="1268690100"/>
        <n v="1338523140"/>
        <n v="1424715779"/>
        <n v="1473625166"/>
        <n v="1406045368"/>
        <n v="1433131140"/>
        <n v="1340944043"/>
        <n v="1429286400"/>
        <n v="1305625164"/>
        <n v="1349477050"/>
        <n v="1312470475"/>
        <n v="1434925500"/>
        <n v="1418581088"/>
        <n v="1444860063"/>
        <n v="1406952781"/>
        <n v="1284177540"/>
        <n v="1436772944"/>
        <n v="1334980740"/>
        <n v="1458518325"/>
        <n v="1389814380"/>
        <n v="1427076840"/>
        <n v="1461913140"/>
        <n v="1475664834"/>
        <n v="1379093292"/>
        <n v="1438772400"/>
        <n v="1453765920"/>
        <n v="1309009323"/>
        <n v="1449178200"/>
        <n v="1460260800"/>
        <n v="1342672096"/>
        <n v="1437076070"/>
        <n v="1420489560"/>
        <n v="1475269200"/>
        <n v="1396648800"/>
        <n v="1440381600"/>
        <n v="1407524004"/>
        <n v="1468191540"/>
        <n v="1450051200"/>
        <n v="1434624067"/>
        <n v="1464199591"/>
        <n v="1465196400"/>
        <n v="1460970805"/>
        <n v="1399186740"/>
        <n v="1397862000"/>
        <n v="1387072685"/>
        <n v="1335672000"/>
        <n v="1435359600"/>
        <n v="1434857482"/>
        <n v="1312095540"/>
        <n v="1321459908"/>
        <n v="1488741981"/>
        <n v="1416545700"/>
        <n v="1433735474"/>
        <n v="1423693903"/>
        <n v="1310857200"/>
        <n v="1471977290"/>
        <n v="1476037510"/>
        <n v="1417305178"/>
        <n v="1251777600"/>
        <n v="1480579140"/>
        <n v="1326436488"/>
        <n v="1449255686"/>
        <n v="1437261419"/>
        <n v="1415440846"/>
        <n v="1433097171"/>
        <n v="1435851577"/>
        <n v="1426775940"/>
        <n v="1446091260"/>
        <n v="1438875107"/>
        <n v="1454047140"/>
        <n v="1411771384"/>
        <n v="1408815440"/>
        <n v="1426298708"/>
        <n v="1426132800"/>
        <n v="1456811940"/>
        <n v="1453352719"/>
        <n v="1408999508"/>
        <n v="1440003820"/>
        <n v="1426864032"/>
        <n v="1336528804"/>
        <n v="1440339295"/>
        <n v="1487286000"/>
        <n v="1403660279"/>
        <n v="1480613650"/>
        <n v="1425682174"/>
        <n v="1389146880"/>
        <n v="1410546413"/>
        <n v="1322751735"/>
        <n v="1399867140"/>
        <n v="1400423973"/>
        <n v="1411858862"/>
        <n v="1479125642"/>
        <n v="1485541791"/>
        <n v="1443973546"/>
        <n v="1443039001"/>
        <n v="1409344985"/>
        <n v="1413234316"/>
        <n v="1420130935"/>
        <n v="1405227540"/>
        <n v="1409337911"/>
        <n v="1367676034"/>
        <n v="1477550434"/>
        <n v="1481522400"/>
        <n v="1477174138"/>
        <n v="1455338532"/>
        <n v="1416499440"/>
        <n v="1467752083"/>
        <n v="1404241200"/>
        <n v="1360795069"/>
        <n v="1449785566"/>
        <n v="1480438905"/>
        <n v="1491768000"/>
        <n v="1487811600"/>
        <n v="1332748899"/>
        <n v="1439069640"/>
        <n v="1382478278"/>
        <n v="1385055979"/>
        <n v="1422553565"/>
        <n v="1475378744"/>
        <n v="1424747740"/>
        <n v="1392800922"/>
        <n v="1438662603"/>
        <n v="1435934795"/>
        <n v="1488517200"/>
        <n v="1409787378"/>
        <n v="1412536412"/>
        <n v="1451852256"/>
        <n v="1417127040"/>
        <n v="1413832985"/>
        <n v="1401579000"/>
        <n v="1450554599"/>
        <n v="1447018833"/>
        <n v="1375313577"/>
        <n v="1455246504"/>
        <n v="1406799981"/>
        <n v="1407847978"/>
        <n v="1416176778"/>
        <n v="1437149004"/>
        <n v="1476008906"/>
        <n v="1423185900"/>
        <n v="1456397834"/>
        <n v="1451030136"/>
        <n v="1420971324"/>
        <n v="1466375521"/>
        <n v="1429352160"/>
        <n v="1474580867"/>
        <n v="1425330960"/>
        <n v="1428231600"/>
        <n v="1417295990"/>
        <n v="1431771360"/>
        <n v="1455402297"/>
        <n v="1444576022"/>
        <n v="1354123908"/>
        <n v="1451161560"/>
        <n v="1443193130"/>
        <n v="1445738783"/>
        <n v="1437075422"/>
        <n v="1435787137"/>
        <n v="1427845140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456523572"/>
        <n v="1348372740"/>
        <n v="1438968146"/>
        <n v="1380720474"/>
        <n v="1315715823"/>
        <n v="1420512259"/>
        <n v="1468249760"/>
        <n v="1459642200"/>
        <n v="1403546400"/>
        <n v="1472442900"/>
        <n v="1394071339"/>
        <n v="1454338123"/>
        <n v="1481737761"/>
        <n v="1332011835"/>
        <n v="1401857940"/>
        <n v="1461857045"/>
        <n v="1435752898"/>
        <n v="1430154720"/>
        <n v="1304920740"/>
        <n v="1367444557"/>
        <n v="1408232520"/>
        <n v="1459978200"/>
        <n v="1372827540"/>
        <n v="1460318400"/>
        <n v="1446732975"/>
        <n v="1489922339"/>
        <n v="1372622280"/>
        <n v="1334592000"/>
        <n v="1425758101"/>
        <n v="1449162000"/>
        <n v="1458480560"/>
        <n v="1444528800"/>
        <n v="1456094197"/>
        <n v="1491769769"/>
        <n v="1436380200"/>
        <n v="1471539138"/>
        <n v="1407224601"/>
        <n v="1426229940"/>
        <n v="1425326400"/>
        <n v="1367940794"/>
        <n v="1488862800"/>
        <n v="1372136400"/>
        <n v="1353201444"/>
        <n v="1466377200"/>
        <n v="1369612474"/>
        <n v="1478923200"/>
        <n v="1409099481"/>
        <n v="1395876250"/>
        <n v="1401465600"/>
        <n v="1298699828"/>
        <n v="1489320642"/>
        <n v="1397113140"/>
        <n v="1335153600"/>
        <n v="1275368340"/>
        <n v="1364447073"/>
        <n v="1402642740"/>
        <n v="1410904413"/>
        <n v="1460127635"/>
        <n v="1428483201"/>
        <n v="1330760367"/>
        <n v="1433735400"/>
        <n v="1448586000"/>
        <n v="1343238578"/>
        <n v="1445722140"/>
        <n v="1426801664"/>
        <n v="1402696800"/>
        <n v="1354269600"/>
        <n v="1331870340"/>
        <n v="1398988662"/>
        <n v="1429594832"/>
        <n v="1387533892"/>
        <n v="1375408194"/>
        <n v="1406358000"/>
        <n v="1406350740"/>
        <n v="1436817960"/>
        <n v="1393156857"/>
        <n v="1404913180"/>
        <n v="1403366409"/>
        <n v="1416780000"/>
        <n v="1466014499"/>
        <n v="1456976586"/>
        <n v="1446238800"/>
        <n v="1433343869"/>
        <n v="1412974800"/>
        <n v="1368235344"/>
        <n v="1445065210"/>
        <n v="1349517540"/>
        <n v="1430439411"/>
        <n v="1377284669"/>
        <n v="1403326740"/>
        <n v="1304561633"/>
        <n v="1402845364"/>
        <n v="1469359728"/>
        <n v="1421606018"/>
        <n v="1449756896"/>
        <n v="1402341615"/>
        <n v="1464863118"/>
        <n v="1437364740"/>
        <n v="1436696712"/>
        <n v="1462224398"/>
        <n v="1278799200"/>
        <n v="1275529260"/>
        <n v="1381723140"/>
        <n v="1402286340"/>
        <n v="1430600400"/>
        <n v="1302926340"/>
        <n v="1426698000"/>
        <n v="1449973592"/>
        <n v="1399953600"/>
        <n v="1319904721"/>
        <n v="1433017303"/>
        <n v="1422482400"/>
        <n v="1465081053"/>
        <n v="1336238743"/>
        <n v="1447445820"/>
        <n v="1456984740"/>
        <n v="1459348740"/>
        <n v="1438799760"/>
        <n v="1425741525"/>
        <n v="1286568268"/>
        <n v="1438189200"/>
        <n v="1369010460"/>
        <n v="1365728487"/>
        <n v="1418998744"/>
        <n v="1466557557"/>
        <n v="1434675616"/>
        <n v="1413383216"/>
        <n v="1383861483"/>
        <n v="1465192867"/>
        <n v="1441393210"/>
        <n v="1478901600"/>
        <n v="1480559011"/>
        <n v="1317576973"/>
        <n v="1368066453"/>
        <n v="1448733628"/>
        <n v="1410145200"/>
        <n v="1425758257"/>
        <n v="1428606055"/>
        <n v="1417273140"/>
        <n v="1422473831"/>
        <n v="1431298740"/>
        <n v="1437129179"/>
        <n v="1417737781"/>
        <n v="1439827200"/>
        <n v="1422562864"/>
        <n v="1337102187"/>
        <n v="1455210353"/>
        <n v="1427306470"/>
        <n v="1406861438"/>
        <n v="1491470442"/>
        <n v="1413634059"/>
        <n v="1467604800"/>
        <n v="1404570147"/>
        <n v="1420750683"/>
        <n v="1454525340"/>
        <n v="1413573010"/>
        <n v="1437033360"/>
        <n v="1487365200"/>
        <n v="1452293675"/>
        <n v="1433988791"/>
        <n v="1479032260"/>
        <n v="1385931702"/>
        <n v="1456703940"/>
        <n v="1478059140"/>
        <n v="1411227633"/>
        <n v="1415842193"/>
        <n v="1400091095"/>
        <n v="1326651110"/>
        <n v="1436368622"/>
        <n v="1440272093"/>
        <n v="1448204621"/>
        <n v="1437139080"/>
        <n v="1439533019"/>
        <n v="1436137140"/>
        <n v="1407565504"/>
        <n v="1451679612"/>
        <n v="1402600085"/>
        <n v="1457308531"/>
        <n v="1463259837"/>
        <n v="1477509604"/>
        <n v="1452228790"/>
        <n v="1403730000"/>
        <n v="1456617600"/>
        <n v="1446660688"/>
        <n v="1387169890"/>
        <n v="1280206740"/>
        <n v="1442257677"/>
        <n v="1407708000"/>
        <n v="1343491200"/>
        <n v="1325804767"/>
        <n v="1405478025"/>
        <n v="1480110783"/>
        <n v="1439625059"/>
        <n v="1472122316"/>
        <n v="1409376600"/>
        <n v="1462100406"/>
        <n v="1423942780"/>
        <n v="1489700230"/>
        <n v="1479382594"/>
        <n v="1371415675"/>
        <n v="1417402800"/>
        <n v="1388473200"/>
        <n v="1306296000"/>
        <n v="1300636482"/>
        <n v="1306630800"/>
        <n v="1473247240"/>
        <n v="1416662034"/>
        <n v="1425819425"/>
        <n v="1367588645"/>
        <n v="1482457678"/>
        <n v="1434045687"/>
        <n v="1480809600"/>
        <n v="1352937600"/>
        <n v="1463184000"/>
        <n v="1359176974"/>
        <n v="1383425367"/>
        <n v="1408289724"/>
        <n v="1385447459"/>
        <n v="1358361197"/>
        <n v="1480188013"/>
        <n v="1404406964"/>
        <n v="1425675892"/>
        <n v="1418784689"/>
        <n v="1457139600"/>
        <n v="1465940580"/>
        <n v="1463929174"/>
        <n v="1338321305"/>
        <n v="1396810864"/>
        <n v="1462017600"/>
        <n v="1436151600"/>
        <n v="1473680149"/>
        <n v="1470962274"/>
        <n v="1355609510"/>
        <n v="1451861940"/>
        <n v="1416542400"/>
        <n v="1434837861"/>
        <n v="1408818683"/>
        <n v="1470075210"/>
        <n v="1424997000"/>
        <n v="1311298745"/>
        <n v="1425955189"/>
        <n v="1482943740"/>
        <n v="1467280800"/>
        <n v="1423838916"/>
        <n v="1487635653"/>
        <n v="1470132180"/>
        <n v="1417813618"/>
        <n v="1326835985"/>
        <n v="1411790400"/>
        <n v="1446731817"/>
        <n v="1381314437"/>
        <n v="1423720740"/>
        <n v="1464729276"/>
        <n v="1402290000"/>
        <n v="1433880605"/>
        <n v="1469994300"/>
        <n v="1471428340"/>
        <n v="1472074928"/>
        <n v="1435185252"/>
        <n v="1423630740"/>
        <n v="1460341800"/>
        <n v="1362117540"/>
        <n v="1468270261"/>
        <n v="1425275940"/>
        <n v="1346198400"/>
        <n v="1489234891"/>
        <n v="1337657400"/>
        <n v="1446665191"/>
        <n v="1402755834"/>
        <n v="1464971400"/>
        <n v="1407967200"/>
        <n v="1462741200"/>
        <n v="1468873420"/>
        <n v="1430407200"/>
        <n v="1337396400"/>
        <n v="1323136949"/>
        <n v="1353905940"/>
        <n v="1425185940"/>
        <n v="1342360804"/>
        <n v="1366138800"/>
        <n v="1453856400"/>
        <n v="1386828507"/>
        <n v="1329240668"/>
        <n v="1431876677"/>
        <n v="1420009200"/>
        <n v="1480658966"/>
        <n v="1388206740"/>
        <n v="1329104114"/>
        <n v="1426539600"/>
        <n v="1404273600"/>
        <n v="1309547120"/>
        <n v="1443641340"/>
        <n v="1464817320"/>
        <n v="1408039860"/>
        <n v="1404190740"/>
        <n v="1454709600"/>
        <n v="1443127082"/>
        <n v="1483822800"/>
        <n v="1406760101"/>
        <n v="1462878648"/>
        <n v="1425211200"/>
        <n v="1436511600"/>
        <n v="1415815393"/>
        <n v="1439357559"/>
        <n v="1338219793"/>
        <n v="1334767476"/>
        <n v="1445659140"/>
        <n v="1351400400"/>
        <n v="1404641289"/>
        <n v="1458235549"/>
        <n v="1443384840"/>
        <n v="1363024946"/>
        <n v="1313370000"/>
        <n v="1487769952"/>
        <n v="1435733940"/>
        <n v="1480899600"/>
        <n v="1413377522"/>
        <n v="1373572903"/>
        <n v="1262325600"/>
        <n v="1417620506"/>
        <n v="1422015083"/>
        <n v="1461860432"/>
        <n v="1421452682"/>
        <n v="1366664400"/>
        <n v="1357408721"/>
        <n v="1440630000"/>
        <n v="1318463879"/>
        <n v="1433134800"/>
        <n v="1439136000"/>
        <n v="1437447600"/>
        <n v="1425142800"/>
        <n v="1483707905"/>
        <n v="1469811043"/>
        <n v="1473393600"/>
        <n v="1433076298"/>
        <n v="1464987600"/>
        <n v="1435947758"/>
        <n v="1415253540"/>
        <n v="1400561940"/>
        <n v="1469401200"/>
        <n v="1434808775"/>
        <n v="1321739650"/>
        <n v="1465062166"/>
        <n v="1403150400"/>
        <n v="1425478950"/>
        <n v="1390983227"/>
        <n v="1405715472"/>
        <n v="1438226724"/>
        <n v="1483203540"/>
        <n v="1392675017"/>
        <n v="1406887310"/>
        <n v="1469016131"/>
        <n v="1433343850"/>
        <n v="1303801140"/>
        <n v="1345086445"/>
        <n v="1441547220"/>
        <n v="1476939300"/>
        <n v="1470056614"/>
        <n v="1306994340"/>
        <n v="1438764207"/>
        <n v="1401253140"/>
        <n v="1407701966"/>
        <n v="1437235200"/>
        <n v="1428552000"/>
        <n v="1442167912"/>
        <n v="1463394365"/>
        <n v="1436625000"/>
        <n v="1327723459"/>
        <n v="1412516354"/>
        <n v="1412648537"/>
        <n v="1384580373"/>
        <n v="1352573869"/>
        <n v="1444516084"/>
        <n v="1418244552"/>
        <n v="1435230324"/>
        <n v="1408383153"/>
        <n v="1445604236"/>
        <n v="1463803140"/>
        <n v="1434234010"/>
        <n v="1482663600"/>
        <n v="1387479360"/>
        <n v="1424056873"/>
        <n v="1413953940"/>
        <n v="1406988000"/>
        <n v="1456002300"/>
        <n v="1404149280"/>
        <n v="1402007500"/>
        <n v="1421095672"/>
        <n v="1488114358"/>
        <n v="1442381847"/>
        <n v="1430316426"/>
        <n v="1346017023"/>
        <n v="1407808438"/>
        <n v="1460608780"/>
        <n v="1455251591"/>
        <n v="1466278339"/>
        <n v="1457570100"/>
        <n v="1476095783"/>
        <n v="1279738800"/>
        <n v="1421403960"/>
        <n v="1422717953"/>
        <n v="1424009147"/>
        <n v="1427920363"/>
        <n v="1481295099"/>
        <n v="1435958786"/>
        <n v="1395007200"/>
        <n v="1429460386"/>
        <n v="1399867409"/>
        <n v="1455964170"/>
        <n v="1415828820"/>
        <n v="1329014966"/>
        <n v="1431072843"/>
        <n v="1382017085"/>
        <n v="1411596001"/>
        <n v="1444984904"/>
        <n v="1430517600"/>
        <n v="1424070823"/>
        <n v="1409509477"/>
        <n v="1357432638"/>
        <n v="1407553200"/>
        <n v="1336789860"/>
        <n v="1458703740"/>
        <n v="1468482694"/>
        <n v="1470355833"/>
        <n v="1431717268"/>
        <n v="1405761690"/>
        <n v="1409070480"/>
        <n v="1433587620"/>
        <n v="1471265092"/>
        <n v="1415219915"/>
        <n v="1457947483"/>
        <n v="1430877843"/>
        <n v="1407394800"/>
        <n v="1342882260"/>
        <n v="1314471431"/>
        <n v="1441814400"/>
        <n v="1450706837"/>
        <n v="1280534400"/>
        <n v="1433603552"/>
        <n v="1435257596"/>
        <n v="1464031265"/>
        <n v="1464952752"/>
        <n v="1341086400"/>
        <n v="1336245328"/>
        <n v="1459378085"/>
        <n v="1410281360"/>
        <n v="1327851291"/>
        <n v="1376838000"/>
        <n v="1418649177"/>
        <n v="1283392800"/>
        <n v="1400498789"/>
        <n v="1486616400"/>
        <n v="1404522000"/>
        <n v="1412136000"/>
        <n v="1405400400"/>
        <n v="1338186657"/>
        <n v="1427553484"/>
        <n v="1431831600"/>
        <n v="1363952225"/>
        <n v="1436705265"/>
        <n v="1423456200"/>
        <n v="1330789165"/>
        <n v="1435429626"/>
        <n v="1462879020"/>
        <n v="1466707620"/>
        <n v="1442426171"/>
        <n v="1387835654"/>
        <n v="1448745741"/>
        <n v="1409513940"/>
        <n v="1461535140"/>
        <n v="1337562726"/>
        <n v="1338824730"/>
        <n v="1444172340"/>
        <n v="1358755140"/>
        <n v="1414284180"/>
        <n v="1488783507"/>
        <n v="1408112253"/>
        <n v="1464471840"/>
        <n v="1484740918"/>
        <n v="1454431080"/>
        <n v="1456934893"/>
        <n v="1399694340"/>
        <n v="1271573940"/>
        <n v="1472952982"/>
        <n v="1480613982"/>
        <n v="1421410151"/>
        <n v="1402979778"/>
        <n v="1470178800"/>
        <n v="1316442622"/>
        <n v="1370019600"/>
        <n v="1464904800"/>
        <n v="1433206020"/>
        <n v="1467313039"/>
        <n v="1461722400"/>
        <n v="1370011370"/>
        <n v="1335540694"/>
        <n v="1298167001"/>
        <n v="1288657560"/>
        <n v="1400108640"/>
        <n v="1458874388"/>
        <n v="1488063839"/>
        <n v="1465527600"/>
        <n v="1459702800"/>
        <n v="1343943420"/>
        <n v="1405521075"/>
        <n v="1446759880"/>
        <n v="1295647200"/>
        <n v="1342825365"/>
        <n v="1424548719"/>
        <n v="1348202807"/>
        <n v="1410431054"/>
        <n v="1335564000"/>
        <n v="1458362023"/>
        <n v="1448229600"/>
        <n v="1333648820"/>
        <n v="1436562000"/>
        <n v="1427860740"/>
        <n v="1331441940"/>
        <n v="1342243143"/>
        <n v="1326927600"/>
        <n v="1410755286"/>
        <n v="1405249113"/>
        <n v="1362814119"/>
        <n v="1483120216"/>
        <n v="1414927775"/>
        <n v="1444149047"/>
        <n v="1403382680"/>
        <n v="1339022575"/>
        <n v="1356724263"/>
        <n v="1483499645"/>
        <n v="1414701413"/>
        <n v="1426965758"/>
        <n v="1410558949"/>
        <n v="1330644639"/>
        <n v="1417101683"/>
        <n v="1405614823"/>
        <n v="1396054800"/>
        <n v="1391718671"/>
        <n v="1320220800"/>
        <n v="1481961600"/>
        <n v="1280631600"/>
        <n v="1438966800"/>
        <n v="1418953984"/>
        <n v="1406227904"/>
        <n v="1455231540"/>
        <n v="1322106796"/>
        <n v="1434907966"/>
        <n v="1455142416"/>
        <n v="1381449600"/>
        <n v="1412259660"/>
        <n v="1424910910"/>
        <n v="1436290233"/>
        <n v="1424181600"/>
        <n v="1431164115"/>
        <n v="1386372120"/>
        <n v="1417409940"/>
        <n v="1427919468"/>
        <n v="1390426799"/>
        <n v="1415234760"/>
        <n v="1362757335"/>
        <n v="1346462462"/>
        <n v="1435255659"/>
        <n v="1259686800"/>
        <n v="1434625441"/>
        <n v="1381881890"/>
        <n v="1315457658"/>
        <n v="1356211832"/>
        <n v="1405017345"/>
        <n v="1400475600"/>
        <n v="1400796420"/>
        <n v="1465135190"/>
        <n v="1307761200"/>
        <n v="1468611272"/>
        <n v="1415385000"/>
        <n v="1337786944"/>
        <n v="1329320235"/>
        <n v="1415126022"/>
        <n v="1441995595"/>
        <n v="1404273540"/>
        <n v="1433422793"/>
        <n v="1318633200"/>
        <n v="1378439940"/>
        <n v="1338083997"/>
        <n v="1462037777"/>
        <n v="1476479447"/>
        <n v="1404314952"/>
        <n v="1408252260"/>
        <n v="1406719110"/>
        <n v="1464482160"/>
        <n v="1435325100"/>
        <n v="1467575940"/>
        <n v="1467603624"/>
        <n v="1428097739"/>
        <n v="1432589896"/>
        <n v="1315341550"/>
        <n v="1405461600"/>
        <n v="1434063600"/>
        <n v="1475877108"/>
        <n v="1415404800"/>
        <n v="1466323917"/>
        <n v="1415534400"/>
        <n v="1409543940"/>
        <n v="1407595447"/>
        <n v="1257047940"/>
        <n v="1493838720"/>
        <n v="1433336895"/>
        <n v="1490809450"/>
        <n v="1440813413"/>
        <n v="1457901924"/>
        <n v="1488773332"/>
        <n v="1410811740"/>
        <n v="1470498332"/>
        <n v="1411748335"/>
        <n v="1427133600"/>
        <n v="1464824309"/>
        <n v="1452234840"/>
        <n v="1424229991"/>
        <n v="1414077391"/>
        <n v="1438803999"/>
        <n v="1409891015"/>
        <n v="1337371334"/>
        <n v="1409187056"/>
        <n v="1345918747"/>
        <n v="1464190158"/>
        <n v="1410866659"/>
        <n v="1428197422"/>
        <n v="1408999088"/>
        <n v="1422664740"/>
        <n v="1403348400"/>
        <n v="1429396200"/>
        <n v="1404664592"/>
        <n v="1439581080"/>
        <n v="1469329217"/>
        <n v="1395435712"/>
        <n v="1413547200"/>
        <n v="1448722494"/>
        <n v="1326916800"/>
        <n v="1442311560"/>
        <n v="1481432340"/>
        <n v="1481564080"/>
        <n v="1428068988"/>
        <n v="1384408740"/>
        <n v="1398451093"/>
        <n v="1486095060"/>
        <n v="1340641440"/>
        <n v="1394220030"/>
        <n v="1406509200"/>
        <n v="1406876400"/>
        <n v="1408278144"/>
        <n v="1430488740"/>
        <n v="1438543889"/>
        <n v="1423724400"/>
        <n v="1354845600"/>
        <n v="1403964574"/>
        <n v="1445439674"/>
        <n v="1427580426"/>
        <n v="1425124800"/>
        <n v="1411779761"/>
        <n v="1492542819"/>
        <n v="1461276000"/>
        <n v="1476425082"/>
        <n v="1273911000"/>
        <n v="1373243181"/>
        <n v="1339074857"/>
        <n v="1445921940"/>
        <n v="1429138740"/>
        <n v="1453179540"/>
        <n v="1484110800"/>
        <n v="1465672979"/>
        <n v="1458057600"/>
        <n v="1316746837"/>
        <n v="1359240856"/>
        <n v="1484687436"/>
        <n v="1403258049"/>
        <n v="1417460940"/>
        <n v="1383318226"/>
        <n v="1297160329"/>
        <n v="1433948671"/>
        <n v="1441042275"/>
        <n v="1455936335"/>
        <n v="1446213612"/>
        <n v="1424556325"/>
        <n v="1415832338"/>
        <n v="1388553960"/>
        <n v="1448463431"/>
        <n v="1308011727"/>
        <n v="1406185200"/>
        <n v="1434476849"/>
        <n v="1428951600"/>
        <n v="1411930556"/>
        <n v="1459368658"/>
        <n v="1424014680"/>
        <n v="1406743396"/>
        <n v="1467763200"/>
        <n v="1408495440"/>
        <n v="1401464101"/>
        <n v="1444433886"/>
        <n v="1465790400"/>
        <n v="1404532740"/>
        <n v="1434490914"/>
        <n v="1434921600"/>
        <n v="1418504561"/>
        <n v="1425131108"/>
        <n v="1399324717"/>
        <n v="1394460000"/>
        <n v="1334784160"/>
        <n v="1335891603"/>
        <n v="1409072982"/>
        <n v="1334556624"/>
        <n v="1460730079"/>
        <n v="1291093200"/>
        <n v="1426269456"/>
        <n v="1402852087"/>
        <n v="1464485339"/>
        <n v="1471071540"/>
        <n v="1465347424"/>
        <n v="1463602935"/>
        <n v="1481224736"/>
        <n v="1449506836"/>
        <n v="1439707236"/>
        <n v="1488484300"/>
        <n v="1487093020"/>
        <n v="1447286300"/>
        <n v="1362167988"/>
        <n v="1363806333"/>
        <n v="1459822682"/>
        <n v="1298680630"/>
        <n v="1362974400"/>
        <n v="1475342382"/>
        <n v="1341633540"/>
        <n v="1445598000"/>
        <n v="1476579600"/>
        <n v="1449273600"/>
        <n v="1469165160"/>
        <n v="1410266146"/>
        <n v="1447079520"/>
        <n v="1430179200"/>
        <n v="1430693460"/>
        <n v="1439806936"/>
        <n v="1428725192"/>
        <n v="1460846347"/>
        <n v="1423022400"/>
        <n v="1465837200"/>
        <n v="1406087940"/>
        <n v="1463529600"/>
        <n v="1271994660"/>
        <n v="1454349600"/>
        <n v="1434039137"/>
        <n v="1318802580"/>
        <n v="1304628648"/>
        <n v="1354017600"/>
        <n v="1311538136"/>
        <n v="1362960000"/>
        <n v="1420377366"/>
        <n v="1459641073"/>
        <n v="1462334340"/>
        <n v="1434670397"/>
        <n v="1413176340"/>
        <n v="1467301334"/>
        <n v="1460574924"/>
        <n v="1306865040"/>
        <n v="1441933459"/>
        <n v="1373203482"/>
        <n v="1411084800"/>
        <n v="1474793208"/>
        <n v="1425193140"/>
        <n v="1391851831"/>
        <n v="1424149140"/>
        <n v="1405658752"/>
        <n v="1336669200"/>
        <n v="1357721335"/>
        <n v="1405188667"/>
        <n v="1406502000"/>
        <n v="1411987990"/>
        <n v="1468193532"/>
        <n v="1468536992"/>
        <n v="1329082983"/>
        <n v="1429793446"/>
        <n v="1361606940"/>
        <n v="1479592800"/>
        <n v="1470538800"/>
        <n v="1452872290"/>
        <n v="1410975994"/>
        <n v="1341349200"/>
        <n v="1409720340"/>
        <n v="1312212855"/>
        <n v="1378592731"/>
        <n v="1433964444"/>
        <n v="1403715546"/>
        <n v="1423138800"/>
        <n v="1422750707"/>
        <n v="1458332412"/>
        <n v="1463275339"/>
        <n v="1437166920"/>
        <n v="1457326740"/>
        <n v="1422400387"/>
        <n v="1362086700"/>
        <n v="1420088400"/>
        <n v="1319076000"/>
        <n v="1304439025"/>
        <n v="1373475120"/>
        <n v="1438333080"/>
        <n v="1437676380"/>
        <n v="1337824055"/>
        <n v="1336866863"/>
        <n v="1278302400"/>
        <n v="1395023719"/>
        <n v="1431925200"/>
        <n v="1441358873"/>
        <n v="1333771200"/>
        <n v="1342921202"/>
        <n v="1440004512"/>
        <n v="1465505261"/>
        <n v="1331697540"/>
        <n v="1457071397"/>
        <n v="1444060800"/>
        <n v="1455998867"/>
        <n v="1340733600"/>
        <n v="1312224383"/>
        <n v="1411874580"/>
        <n v="1440111600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483137311"/>
        <n v="1458117190"/>
        <n v="1431018719"/>
        <n v="1434847859"/>
        <n v="1464872848"/>
        <n v="1410930399"/>
        <n v="1446984000"/>
        <n v="1443224622"/>
        <n v="1490631419"/>
        <n v="1423186634"/>
        <n v="1463329260"/>
        <n v="1457056555"/>
        <n v="1312641536"/>
        <n v="1425178800"/>
        <n v="1414354080"/>
        <n v="1418587234"/>
        <n v="1427423940"/>
        <n v="1383959939"/>
        <n v="1329864374"/>
        <n v="1470598345"/>
        <n v="1468658866"/>
        <n v="1439828159"/>
        <n v="1440613920"/>
        <n v="1445894400"/>
        <n v="1451053313"/>
        <n v="1490830331"/>
        <n v="1437082736"/>
        <n v="1314856800"/>
        <n v="1447451756"/>
        <n v="1437606507"/>
        <n v="1431283530"/>
        <n v="1329342361"/>
        <n v="1470527094"/>
        <n v="1425103218"/>
        <n v="1448078400"/>
        <n v="1336340516"/>
        <n v="1459584417"/>
        <n v="1484239320"/>
        <n v="1442440800"/>
        <n v="1420081143"/>
        <n v="1438959600"/>
        <n v="1447965917"/>
        <n v="1427408271"/>
        <n v="1378866867"/>
        <n v="1303628340"/>
        <n v="1472135676"/>
        <n v="1425495447"/>
        <n v="1426522316"/>
        <n v="1450032297"/>
        <n v="1415932643"/>
        <n v="1408058820"/>
        <n v="1450521990"/>
        <n v="1426526880"/>
        <n v="1408646111"/>
        <n v="1407425717"/>
        <n v="1462391932"/>
        <n v="1466789269"/>
        <n v="1464354720"/>
        <n v="1479773838"/>
        <n v="1483748232"/>
        <n v="1417217166"/>
        <n v="1375260113"/>
        <n v="1345677285"/>
        <n v="1338159655"/>
        <n v="1472604262"/>
        <n v="1440408120"/>
        <n v="1427847480"/>
        <n v="1434034800"/>
        <n v="1429632822"/>
        <n v="1453071600"/>
        <n v="1407705187"/>
        <n v="1417778880"/>
        <n v="1408863600"/>
        <n v="1400467759"/>
        <n v="1333921508"/>
        <n v="1422937620"/>
        <n v="1411012740"/>
        <n v="1475163921"/>
        <n v="1315747080"/>
        <n v="1416270292"/>
        <n v="1488538892"/>
        <n v="1427319366"/>
        <n v="1420048208"/>
        <n v="1400176386"/>
        <n v="1489238940"/>
        <n v="1367902740"/>
        <n v="1404312846"/>
        <n v="1304395140"/>
        <n v="1277501520"/>
        <n v="1461235478"/>
        <n v="1461963600"/>
        <n v="1437420934"/>
        <n v="1457914373"/>
        <n v="1348545540"/>
        <n v="1449701284"/>
        <n v="1436297180"/>
        <n v="1422100800"/>
        <n v="1467312306"/>
        <n v="1417389067"/>
        <n v="1431115500"/>
        <n v="1427062852"/>
        <n v="1468036800"/>
        <n v="1422658930"/>
        <n v="1453411109"/>
        <n v="1370649674"/>
        <n v="1407788867"/>
        <n v="1369958400"/>
        <n v="1410550484"/>
        <n v="1370390432"/>
        <n v="1452387096"/>
        <n v="1404564028"/>
        <n v="1470197340"/>
        <n v="1321385820"/>
        <n v="1466056689"/>
        <n v="1455138000"/>
        <n v="1352860017"/>
        <n v="1340904416"/>
        <n v="1462697966"/>
        <n v="1258955940"/>
        <n v="1466172000"/>
        <n v="1427086740"/>
        <n v="1408831718"/>
        <n v="1441037097"/>
        <n v="1401997790"/>
        <n v="1437926458"/>
        <n v="1448761744"/>
        <n v="1491277121"/>
        <n v="1403964324"/>
        <n v="1378494000"/>
        <n v="1363204800"/>
        <n v="1342234920"/>
        <n v="1452744686"/>
        <n v="1344789345"/>
        <n v="1338579789"/>
        <n v="1441167586"/>
        <n v="1391706084"/>
        <n v="1413784740"/>
        <n v="1488337200"/>
        <n v="1487102427"/>
        <n v="1438467894"/>
        <n v="1338830395"/>
        <n v="1410761280"/>
        <n v="1402938394"/>
        <n v="1377621089"/>
        <n v="1431536015"/>
        <n v="1427890925"/>
        <n v="1306549362"/>
        <n v="1462112318"/>
        <n v="1463050034"/>
        <n v="1406603696"/>
        <n v="1425337200"/>
        <n v="1440763920"/>
        <n v="1318806541"/>
        <n v="1423345339"/>
        <n v="1427227905"/>
        <n v="1442509200"/>
        <n v="1356392857"/>
        <n v="1488240000"/>
        <n v="1404444286"/>
        <n v="1469059986"/>
        <n v="1348420548"/>
        <n v="1422075540"/>
        <n v="1460553480"/>
        <n v="1455408000"/>
        <n v="1303147459"/>
        <n v="1351095976"/>
        <n v="1402095600"/>
        <n v="1380599940"/>
        <n v="1434039186"/>
        <n v="1474886229"/>
        <n v="1406825159"/>
        <n v="1345918302"/>
        <n v="1447311540"/>
        <n v="1464099900"/>
        <n v="1447020620"/>
        <n v="1448902800"/>
        <n v="1491726956"/>
        <n v="1413921060"/>
        <n v="1468442898"/>
        <n v="1416211140"/>
        <n v="1414814340"/>
        <n v="1309980790"/>
        <n v="1419259679"/>
        <n v="1308110340"/>
        <n v="1383062083"/>
        <n v="1434159780"/>
        <n v="1429636927"/>
        <n v="1423424329"/>
        <n v="1410516000"/>
        <n v="1446062040"/>
        <n v="1422061200"/>
        <n v="1332029335"/>
        <n v="1391713248"/>
        <n v="1346950900"/>
        <n v="1401385800"/>
        <n v="1339732740"/>
        <n v="1429938683"/>
        <n v="1362146280"/>
        <n v="1365367938"/>
        <n v="1341028740"/>
        <n v="1451430000"/>
        <n v="1452299761"/>
        <n v="1425136462"/>
        <n v="1430029680"/>
        <n v="1393162791"/>
        <n v="1339840740"/>
        <n v="1473358122"/>
        <n v="1430993394"/>
        <n v="1434459554"/>
        <n v="1340476375"/>
        <n v="1462420960"/>
        <n v="1331182740"/>
        <n v="1462564182"/>
        <n v="1351223940"/>
        <n v="1439246991"/>
        <n v="1422637200"/>
        <n v="1454110440"/>
        <n v="1428642000"/>
        <n v="1427168099"/>
        <n v="1407250329"/>
        <n v="1311309721"/>
        <n v="1440801000"/>
        <n v="1402949760"/>
        <n v="1485380482"/>
        <n v="1430571849"/>
        <n v="1331621940"/>
        <n v="1334610000"/>
        <n v="1406470645"/>
        <n v="1460753307"/>
        <n v="1409490480"/>
        <n v="1450137600"/>
        <n v="1488546319"/>
        <n v="1483535180"/>
        <n v="1370204367"/>
        <n v="1407534804"/>
        <n v="1461530721"/>
        <n v="1461205423"/>
        <n v="1422735120"/>
        <n v="1443149759"/>
        <n v="1403837574"/>
        <n v="1413838751"/>
        <n v="1347508740"/>
        <n v="1485271968"/>
        <n v="1462230000"/>
        <n v="1278111600"/>
        <n v="1425057075"/>
        <n v="1407536880"/>
        <n v="1431481037"/>
        <n v="1425704100"/>
        <n v="1409515200"/>
        <n v="1285995540"/>
        <n v="1405727304"/>
        <n v="1440892800"/>
        <n v="1408106352"/>
        <n v="1433009400"/>
        <n v="1362060915"/>
        <n v="1476277875"/>
        <n v="1327776847"/>
        <n v="1431928784"/>
        <n v="1427990071"/>
        <n v="1397516400"/>
        <n v="1461762960"/>
        <n v="1471087957"/>
        <n v="1477710000"/>
        <n v="1469220144"/>
        <n v="1307459881"/>
        <n v="1409500725"/>
        <n v="1412938800"/>
        <n v="1487580602"/>
        <n v="1436749200"/>
        <n v="1429317420"/>
        <n v="1425099540"/>
        <n v="1481615940"/>
        <n v="1327535392"/>
        <n v="1491001140"/>
        <n v="1315171845"/>
        <n v="1467054000"/>
        <n v="1463743860"/>
        <n v="1447269367"/>
        <n v="1460860144"/>
        <n v="1342115132"/>
        <n v="1469998680"/>
        <n v="1445252400"/>
        <n v="1434542702"/>
        <n v="1340429276"/>
        <n v="1412092800"/>
        <n v="1301792400"/>
        <n v="1393694280"/>
        <n v="1442462340"/>
        <n v="1402848000"/>
        <n v="1476651600"/>
        <n v="1453376495"/>
        <n v="1387281600"/>
        <n v="1440219540"/>
        <n v="1357160384"/>
        <n v="1422853140"/>
        <n v="1490358834"/>
        <n v="1422712986"/>
        <n v="1413431940"/>
        <n v="1415222545"/>
        <n v="1470078000"/>
        <n v="1455555083"/>
        <n v="1461902340"/>
        <n v="1468437240"/>
        <n v="1459439471"/>
        <n v="1407686340"/>
        <n v="1262302740"/>
        <n v="1295142660"/>
        <n v="1467681107"/>
        <n v="1310454499"/>
        <n v="1472676371"/>
        <n v="1305483086"/>
        <n v="1436738772"/>
        <n v="1431982727"/>
        <n v="1485885600"/>
        <n v="1462565855"/>
        <n v="1434894082"/>
        <n v="1459444656"/>
        <n v="1454412584"/>
        <n v="1439247600"/>
        <n v="1393181018"/>
        <n v="1448949540"/>
        <n v="1428519527"/>
        <n v="1492372800"/>
        <n v="1432069249"/>
        <n v="1473972813"/>
        <n v="1446524159"/>
        <n v="1339816200"/>
        <n v="1463343673"/>
        <n v="1387657931"/>
        <n v="1428333345"/>
        <n v="1416081600"/>
        <n v="1416781749"/>
        <n v="1433086082"/>
        <n v="1486165880"/>
        <n v="1410987400"/>
        <n v="1268636340"/>
        <n v="1475258327"/>
        <n v="1436677091"/>
        <n v="1487550399"/>
        <n v="1403470800"/>
        <n v="1435708500"/>
        <n v="1432328400"/>
        <n v="1409620222"/>
        <n v="1467647160"/>
        <n v="1461406600"/>
        <n v="1398876680"/>
        <n v="1483423467"/>
        <n v="1426091036"/>
        <n v="1412740457"/>
        <n v="1333946569"/>
        <n v="1409098825"/>
        <n v="1436460450"/>
        <n v="1460116576"/>
        <n v="1437149640"/>
        <n v="1399618380"/>
        <n v="1448805404"/>
        <n v="1432499376"/>
        <n v="1479811846"/>
        <n v="1334250165"/>
        <n v="1328377444"/>
        <n v="1487393940"/>
        <n v="1427155726"/>
        <n v="1408657826"/>
        <n v="1413569818"/>
        <n v="1446451200"/>
        <n v="1418315470"/>
        <n v="1337569140"/>
        <n v="1362211140"/>
        <n v="1438183889"/>
        <n v="1280800740"/>
        <n v="1443040059"/>
        <n v="1428256277"/>
        <n v="1440245273"/>
        <n v="1387601040"/>
        <n v="1472621760"/>
        <n v="1310440482"/>
        <n v="1266210000"/>
        <n v="1480140000"/>
        <n v="1333557975"/>
        <n v="1400278290"/>
        <n v="1426294201"/>
        <n v="1383418996"/>
        <n v="1438474704"/>
        <n v="1449689203"/>
        <n v="1440266422"/>
        <n v="1411980020"/>
        <n v="1465709400"/>
        <n v="1476632178"/>
        <n v="1344358860"/>
        <n v="1435352400"/>
        <n v="1299243427"/>
        <n v="1456876740"/>
        <n v="1330214841"/>
        <n v="1420099140"/>
        <n v="1490331623"/>
        <n v="1440820740"/>
        <n v="1421358895"/>
        <n v="1448922600"/>
        <n v="1457906400"/>
        <n v="1412335772"/>
        <n v="1296953209"/>
        <n v="1465394340"/>
        <n v="1335113976"/>
        <n v="1472097540"/>
        <n v="1311576600"/>
        <n v="1461177950"/>
        <n v="1412706375"/>
        <n v="1424378748"/>
        <n v="1325007358"/>
        <n v="1436110717"/>
        <n v="1464712394"/>
        <n v="1343440800"/>
        <n v="1471130956"/>
        <n v="1455831000"/>
        <n v="1459872000"/>
        <n v="1405366359"/>
        <n v="1450911540"/>
        <n v="1466899491"/>
        <n v="1414972800"/>
        <n v="1437674545"/>
        <n v="1414378800"/>
        <n v="1329248940"/>
        <n v="1426117552"/>
        <n v="1350505059"/>
        <n v="1429038033"/>
        <n v="1424116709"/>
        <n v="1391194860"/>
        <n v="1366064193"/>
        <n v="1422068400"/>
        <n v="1469113351"/>
        <n v="1455232937"/>
        <n v="1425258240"/>
        <n v="1416524325"/>
        <n v="1402901405"/>
        <n v="1414205990"/>
        <n v="1464692400"/>
        <n v="1434120856"/>
        <n v="1470595109"/>
        <n v="1354756714"/>
        <n v="1426187582"/>
        <n v="1477422000"/>
        <n v="1436551200"/>
        <n v="1455390126"/>
        <n v="1293937200"/>
        <n v="1468618680"/>
        <n v="1429912341"/>
        <n v="1455832800"/>
        <n v="1470058860"/>
        <n v="1396890822"/>
        <n v="1428780159"/>
        <n v="1459845246"/>
        <n v="1433016672"/>
        <n v="1419368925"/>
        <n v="1490033247"/>
        <n v="1443103848"/>
        <n v="1422450278"/>
        <n v="1390921827"/>
        <n v="1448225336"/>
        <n v="1485543242"/>
        <n v="1482321030"/>
        <n v="1433113200"/>
        <n v="1479846507"/>
        <n v="1434994266"/>
        <n v="1461278208"/>
        <n v="1449089965"/>
        <n v="1456444800"/>
        <n v="1424604600"/>
        <n v="1430348400"/>
        <n v="1455523140"/>
        <n v="1460935800"/>
        <n v="1433930302"/>
        <n v="1423913220"/>
        <n v="1460313672"/>
        <n v="1442635140"/>
        <n v="1460153054"/>
        <n v="1462053600"/>
        <n v="1491233407"/>
        <n v="1468351341"/>
        <n v="1478733732"/>
        <n v="1488473351"/>
        <n v="1478723208"/>
        <n v="1448571261"/>
        <n v="1450612740"/>
        <n v="1478046661"/>
        <n v="1347672937"/>
        <n v="1432831089"/>
        <n v="1406753639"/>
        <n v="1447542000"/>
        <n v="1445898356"/>
        <n v="1317099540"/>
        <n v="1358367565"/>
        <n v="1467129686"/>
        <n v="1449257348"/>
        <n v="1483645647"/>
        <n v="1457739245"/>
        <n v="1486814978"/>
        <n v="1464371211"/>
        <n v="1462914000"/>
        <n v="1442065060"/>
        <n v="1411679804"/>
        <n v="1427842740"/>
        <n v="1480947054"/>
        <n v="1407689102"/>
        <n v="1427992582"/>
        <n v="1447787093"/>
        <n v="1462053540"/>
        <n v="1457870400"/>
        <n v="1480028400"/>
        <n v="1425170525"/>
        <n v="1472751121"/>
        <n v="1457031600"/>
        <n v="1463353200"/>
        <n v="1406769992"/>
        <n v="1380449461"/>
        <n v="1433815200"/>
        <n v="1444071361"/>
        <n v="1375151566"/>
        <n v="1427503485"/>
        <n v="1487844882"/>
        <n v="1453748434"/>
        <n v="1409770107"/>
        <n v="1476390164"/>
        <n v="1436555376"/>
        <n v="1431719379"/>
        <n v="1407533463"/>
        <n v="1476395940"/>
        <n v="1489374000"/>
        <n v="1459180229"/>
      </sharedItems>
    </cacheField>
    <cacheField name="launched_at" numFmtId="0">
      <sharedItems containsSemiMixedTypes="0" containsString="0" containsNumber="1" containsInteger="1" minValue="1242532513" maxValue="1489591807" count="4114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14456844"/>
        <n v="1440716654"/>
        <n v="1431360332"/>
        <n v="1461287350"/>
        <n v="1449183651"/>
        <n v="1449550672"/>
        <n v="1434201935"/>
        <n v="1424452035"/>
        <n v="1457303796"/>
        <n v="1479218315"/>
        <n v="1440130891"/>
        <n v="1410980432"/>
        <n v="1457403364"/>
        <n v="1408024795"/>
        <n v="1405363748"/>
        <n v="1393038927"/>
        <n v="1484357160"/>
        <n v="1438271624"/>
        <n v="1417718601"/>
        <n v="1399070239"/>
        <n v="1416896264"/>
        <n v="1439191869"/>
        <n v="1375275220"/>
        <n v="1465832123"/>
        <n v="1355342424"/>
        <n v="1467736477"/>
        <n v="1334089208"/>
        <n v="1465407134"/>
        <n v="1428075293"/>
        <n v="1464085545"/>
        <n v="1445986545"/>
        <n v="1436026170"/>
        <n v="1295997630"/>
        <n v="1465970108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65536537"/>
        <n v="1472593972"/>
        <n v="1403176891"/>
        <n v="1455516297"/>
        <n v="1467727203"/>
        <n v="1356121774"/>
        <n v="1470294300"/>
        <n v="1488418811"/>
        <n v="1447960809"/>
        <n v="1366879523"/>
        <n v="1397545131"/>
        <n v="1477509319"/>
        <n v="1444666335"/>
        <n v="1468843554"/>
        <n v="1441435186"/>
        <n v="1442421352"/>
        <n v="1429449191"/>
        <n v="1455315916"/>
        <n v="1457113316"/>
        <n v="1419664341"/>
        <n v="1447397260"/>
        <n v="1425325145"/>
        <n v="1398727441"/>
        <n v="1440830134"/>
        <n v="1444734146"/>
        <n v="1443538783"/>
        <n v="1478016097"/>
        <n v="1465225258"/>
        <n v="1448565459"/>
        <n v="1464586746"/>
        <n v="1412835530"/>
        <n v="1434658456"/>
        <n v="1460647108"/>
        <n v="1405626903"/>
        <n v="1373548520"/>
        <n v="1420840709"/>
        <n v="1485267262"/>
        <n v="1405713498"/>
        <n v="1457120942"/>
        <n v="1424234732"/>
        <n v="1429655318"/>
        <n v="1467134464"/>
        <n v="1471881860"/>
        <n v="1436811769"/>
        <n v="1413527001"/>
        <n v="1478268287"/>
        <n v="1482883789"/>
        <n v="1402693689"/>
        <n v="1484094498"/>
        <n v="1403734502"/>
        <n v="1447460200"/>
        <n v="1453793101"/>
        <n v="1462835014"/>
        <n v="1465427733"/>
        <n v="1355855139"/>
        <n v="1486625606"/>
        <n v="1447515684"/>
        <n v="1485966688"/>
        <n v="1413270690"/>
        <n v="1371769582"/>
        <n v="1435731041"/>
        <n v="1435627497"/>
        <n v="1431813980"/>
        <n v="1478126203"/>
        <n v="1465311740"/>
        <n v="1483372559"/>
        <n v="1403149404"/>
        <n v="1437820396"/>
        <n v="1406668640"/>
        <n v="1447380099"/>
        <n v="1434477079"/>
        <n v="1439224829"/>
        <n v="1483131966"/>
        <n v="1402429211"/>
        <n v="1455129287"/>
        <n v="1381923548"/>
        <n v="1427428382"/>
        <n v="1431694855"/>
        <n v="1394536048"/>
        <n v="1464536723"/>
        <n v="1477996325"/>
        <n v="1465516198"/>
        <n v="1449186941"/>
        <n v="1435552057"/>
        <n v="1439560393"/>
        <n v="1488430760"/>
        <n v="1417641256"/>
        <n v="1405966701"/>
        <n v="1448894770"/>
        <n v="1410534636"/>
        <n v="1468180462"/>
        <n v="1415098734"/>
        <n v="1437663919"/>
        <n v="1407440918"/>
        <n v="1423024847"/>
        <n v="1433542535"/>
        <n v="1475398147"/>
        <n v="1376502980"/>
        <n v="1438042730"/>
        <n v="1426699982"/>
        <n v="1469289685"/>
        <n v="1460557809"/>
        <n v="1433224958"/>
        <n v="1405429098"/>
        <n v="1431425153"/>
        <n v="1427212918"/>
        <n v="1485146622"/>
        <n v="1463060372"/>
        <n v="1423855919"/>
        <n v="1456218698"/>
        <n v="1442420377"/>
        <n v="1475326255"/>
        <n v="1463576390"/>
        <n v="1458741311"/>
        <n v="1429722209"/>
        <n v="1396334311"/>
        <n v="1415825028"/>
        <n v="1443700648"/>
        <n v="1427829827"/>
        <n v="1478257268"/>
        <n v="1408141245"/>
        <n v="1417101749"/>
        <n v="1429509855"/>
        <n v="1481133653"/>
        <n v="1456108456"/>
        <n v="1461948185"/>
        <n v="1482958626"/>
        <n v="1388835692"/>
        <n v="1486580435"/>
        <n v="1473917293"/>
        <n v="1420741581"/>
        <n v="1441723912"/>
        <n v="1417460428"/>
        <n v="1482407278"/>
        <n v="1415591325"/>
        <n v="1480610046"/>
        <n v="1457475119"/>
        <n v="1426815638"/>
        <n v="1407357002"/>
        <n v="1400634728"/>
        <n v="1458461521"/>
        <n v="1429290060"/>
        <n v="1405714217"/>
        <n v="1434978130"/>
        <n v="1424442326"/>
        <n v="1436456017"/>
        <n v="1390330877"/>
        <n v="1466188338"/>
        <n v="1406578178"/>
        <n v="1437591956"/>
        <n v="1416249045"/>
        <n v="1461896613"/>
        <n v="1453349197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9707729"/>
        <n v="1426714870"/>
        <n v="1467321194"/>
        <n v="1447933601"/>
        <n v="1483634335"/>
        <n v="1424719549"/>
        <n v="1423733323"/>
        <n v="1422992879"/>
        <n v="1480361115"/>
        <n v="1463418120"/>
        <n v="1369286903"/>
        <n v="1466621732"/>
        <n v="1427817651"/>
        <n v="1475192634"/>
        <n v="1458714772"/>
        <n v="1416445931"/>
        <n v="1405032222"/>
        <n v="1416507211"/>
        <n v="1426112848"/>
        <n v="1366731491"/>
        <n v="1322073309"/>
        <n v="1442531217"/>
        <n v="1469725209"/>
        <n v="1453230569"/>
        <n v="1418438194"/>
        <n v="1431973478"/>
        <n v="1446562807"/>
        <n v="1431404746"/>
        <n v="1429410676"/>
        <n v="1411500607"/>
        <n v="1481181169"/>
        <n v="1443220372"/>
        <n v="1407088592"/>
        <n v="1379592786"/>
        <n v="1422357552"/>
        <n v="1404861228"/>
        <n v="1448026037"/>
        <n v="1457548917"/>
        <n v="1426216033"/>
        <n v="1397571035"/>
        <n v="1436885440"/>
        <n v="1425922969"/>
        <n v="1443739388"/>
        <n v="1317064599"/>
        <n v="1405674250"/>
        <n v="1479684783"/>
        <n v="1407931331"/>
        <n v="1445483246"/>
        <n v="1434609424"/>
        <n v="1480219174"/>
        <n v="1472570734"/>
        <n v="1448469719"/>
        <n v="1421545247"/>
        <n v="1389038297"/>
        <n v="1405633452"/>
        <n v="1453676709"/>
        <n v="1430179997"/>
        <n v="1406128250"/>
        <n v="1462468797"/>
        <n v="1323084816"/>
        <n v="1462130584"/>
        <n v="1460037432"/>
        <n v="1416559341"/>
        <n v="1423944037"/>
        <n v="1476054568"/>
        <n v="1405099248"/>
        <n v="1404165425"/>
        <n v="1450822938"/>
        <n v="1472865107"/>
        <n v="1432062215"/>
        <n v="1391477450"/>
        <n v="1479830127"/>
        <n v="1419891292"/>
        <n v="1321035449"/>
        <n v="1441339242"/>
        <n v="1429824219"/>
        <n v="1436863609"/>
        <n v="1486522484"/>
        <n v="1436201432"/>
        <n v="1418046247"/>
        <n v="1330733022"/>
        <n v="1427390557"/>
        <n v="1425507005"/>
        <n v="1404797428"/>
        <n v="1444017801"/>
        <n v="1441022120"/>
        <n v="1416600960"/>
        <n v="1443460627"/>
        <n v="1399888221"/>
        <n v="1440448464"/>
        <n v="1407865095"/>
        <n v="1436142833"/>
        <n v="1412166620"/>
        <n v="1479740343"/>
        <n v="1466023346"/>
        <n v="1431621443"/>
        <n v="1407832642"/>
        <n v="1406131023"/>
        <n v="1422328795"/>
        <n v="1441209715"/>
        <n v="1472843431"/>
        <n v="1408983864"/>
        <n v="1417452890"/>
        <n v="1430899375"/>
        <n v="1386886874"/>
        <n v="1445367619"/>
        <n v="1467736909"/>
        <n v="1375475406"/>
        <n v="1485874955"/>
        <n v="1431406916"/>
        <n v="1459363465"/>
        <n v="1429863532"/>
        <n v="1394039979"/>
        <n v="1311699753"/>
        <n v="1482381468"/>
        <n v="1411411564"/>
        <n v="1440337593"/>
        <n v="1386216545"/>
        <n v="1408962270"/>
        <n v="1433772023"/>
        <n v="1399909127"/>
        <n v="1367355313"/>
        <n v="1336627492"/>
        <n v="1449650173"/>
        <n v="1453730176"/>
        <n v="1446527540"/>
        <n v="1456232462"/>
        <n v="1452045653"/>
        <n v="1476776743"/>
        <n v="1478095515"/>
        <n v="1414584045"/>
        <n v="1402410663"/>
        <n v="1482599143"/>
        <n v="1475921137"/>
        <n v="1363630542"/>
        <n v="1378080409"/>
        <n v="1438642143"/>
        <n v="1449098391"/>
        <n v="1417506853"/>
        <n v="1382963963"/>
        <n v="1373408699"/>
        <n v="1428541276"/>
        <n v="1378746052"/>
        <n v="1423463574"/>
        <n v="1402394951"/>
        <n v="1479184233"/>
        <n v="1310155970"/>
        <n v="1337659393"/>
        <n v="1463517521"/>
        <n v="1400474329"/>
        <n v="1466512683"/>
        <n v="1472528141"/>
        <n v="1406847996"/>
        <n v="1425423637"/>
        <n v="1485957079"/>
        <n v="1464105983"/>
        <n v="1419048665"/>
        <n v="1461166872"/>
        <n v="1415212229"/>
        <n v="1444140789"/>
        <n v="1463218895"/>
        <n v="1417410964"/>
        <n v="1400600840"/>
        <n v="1456732225"/>
        <n v="1467387705"/>
        <n v="1458050450"/>
        <n v="1400051050"/>
        <n v="1463754646"/>
        <n v="1400786514"/>
        <n v="1453118679"/>
        <n v="1488471766"/>
        <n v="1474275463"/>
        <n v="1473779552"/>
        <n v="1453757800"/>
        <n v="1414164715"/>
        <n v="1487485760"/>
        <n v="1395089981"/>
        <n v="1412963279"/>
        <n v="1448899953"/>
        <n v="1484101145"/>
        <n v="1408648573"/>
        <n v="1423600995"/>
        <n v="1424901359"/>
        <n v="1461954729"/>
        <n v="1456442216"/>
        <n v="1401810583"/>
        <n v="1414041545"/>
        <n v="1465800599"/>
        <n v="1332808501"/>
        <n v="1389825800"/>
        <n v="1436542030"/>
        <n v="1413900244"/>
        <n v="1481564948"/>
        <n v="1456336756"/>
        <n v="1433292046"/>
        <n v="1352327022"/>
        <n v="1381583948"/>
        <n v="1449194137"/>
        <n v="1434569739"/>
        <n v="1463504566"/>
        <n v="1426463772"/>
        <n v="1430237094"/>
        <n v="1422067870"/>
        <n v="1486923722"/>
        <n v="1447864021"/>
        <n v="1453963536"/>
        <n v="1423769402"/>
        <n v="1425053994"/>
        <n v="1437142547"/>
        <n v="1405095123"/>
        <n v="1402627627"/>
        <n v="1424968930"/>
        <n v="1443472804"/>
        <n v="1401726595"/>
        <n v="1456145527"/>
        <n v="1422605321"/>
        <n v="1428957912"/>
        <n v="1465791614"/>
        <n v="1455262733"/>
        <n v="1459410101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76888212"/>
        <n v="1426729210"/>
        <n v="1450724449"/>
        <n v="1452874832"/>
        <n v="1300767673"/>
        <n v="1345056003"/>
        <n v="1430324235"/>
        <n v="1410178578"/>
        <n v="1414975346"/>
        <n v="1473517970"/>
        <n v="1457913777"/>
        <n v="1407852068"/>
        <n v="1263679492"/>
        <n v="1420500149"/>
        <n v="1395774667"/>
        <n v="1447735126"/>
        <n v="1415208435"/>
        <n v="1427231138"/>
        <n v="1464639614"/>
        <n v="1386463198"/>
        <n v="1447166896"/>
        <n v="1358346109"/>
        <n v="1447963279"/>
        <n v="1410983739"/>
        <n v="1428716704"/>
        <n v="1404953334"/>
        <n v="1334989881"/>
        <n v="1415464906"/>
        <n v="1405130663"/>
        <n v="1396360890"/>
        <n v="1471971621"/>
        <n v="1385366429"/>
        <n v="1484070735"/>
        <n v="1444911600"/>
        <n v="1424278451"/>
        <n v="1421426929"/>
        <n v="1457450191"/>
        <n v="1436881248"/>
        <n v="1327518885"/>
        <n v="1413493724"/>
        <n v="1444910009"/>
        <n v="1463493434"/>
        <n v="1475249138"/>
        <n v="1325007780"/>
        <n v="1485016430"/>
        <n v="1409900445"/>
        <n v="1484196005"/>
        <n v="1454432514"/>
        <n v="1412081999"/>
        <n v="1429656478"/>
        <n v="1405432600"/>
        <n v="1430767951"/>
        <n v="1373457615"/>
        <n v="1418346172"/>
        <n v="1468965139"/>
        <n v="1418585959"/>
        <n v="1441119774"/>
        <n v="1407824097"/>
        <n v="1422489694"/>
        <n v="1425143965"/>
        <n v="1456764095"/>
        <n v="1423777043"/>
        <n v="1448401668"/>
        <n v="1434825828"/>
        <n v="1404262699"/>
        <n v="1365515684"/>
        <n v="1418812247"/>
        <n v="1316013727"/>
        <n v="1404174580"/>
        <n v="1436976858"/>
        <n v="1334948518"/>
        <n v="1482444295"/>
        <n v="1449863202"/>
        <n v="1366200499"/>
        <n v="1462248091"/>
        <n v="1418761759"/>
        <n v="1446612896"/>
        <n v="1415292304"/>
        <n v="1376399240"/>
        <n v="1406066440"/>
        <n v="1339738951"/>
        <n v="1378737215"/>
        <n v="1427493240"/>
        <n v="1414514153"/>
        <n v="1443464695"/>
        <n v="1410280708"/>
        <n v="1486397007"/>
        <n v="1414738994"/>
        <n v="1461117201"/>
        <n v="1396441810"/>
        <n v="1410937483"/>
        <n v="1414108906"/>
        <n v="1439494863"/>
        <n v="1461078162"/>
        <n v="1389107062"/>
        <n v="1475577786"/>
        <n v="1448400943"/>
        <n v="1366028563"/>
        <n v="1486183808"/>
        <n v="1441452184"/>
        <n v="1438617471"/>
        <n v="1463392828"/>
        <n v="1465398670"/>
        <n v="1404835009"/>
        <n v="1464763109"/>
        <n v="1453211289"/>
        <n v="1411467479"/>
        <n v="1401850796"/>
        <n v="1413318600"/>
        <n v="1473693319"/>
        <n v="1474493764"/>
        <n v="1483307131"/>
        <n v="1429631125"/>
        <n v="1459435149"/>
        <n v="1430321659"/>
        <n v="1415726460"/>
        <n v="1423594151"/>
        <n v="1467327890"/>
        <n v="1413418934"/>
        <n v="1406071948"/>
        <n v="1456614554"/>
        <n v="1429312694"/>
        <n v="1479860109"/>
        <n v="1420560678"/>
        <n v="1470874618"/>
        <n v="1481597687"/>
        <n v="1351641296"/>
        <n v="1410305160"/>
        <n v="1394633746"/>
        <n v="1426028334"/>
        <n v="1457327091"/>
        <n v="1458103188"/>
        <n v="1413286508"/>
        <n v="1361250539"/>
        <n v="1422540059"/>
        <n v="1329759452"/>
        <n v="1468972491"/>
        <n v="1386108087"/>
        <n v="1406129131"/>
        <n v="1305767666"/>
        <n v="1348712513"/>
        <n v="1401642425"/>
        <n v="1450880854"/>
        <n v="1397076319"/>
        <n v="1379532618"/>
        <n v="1326492231"/>
        <n v="1319467604"/>
        <n v="1413824447"/>
        <n v="1408366856"/>
        <n v="1367933691"/>
        <n v="1393272633"/>
        <n v="1386123861"/>
        <n v="1408624622"/>
        <n v="1409669336"/>
        <n v="1454858285"/>
        <n v="1479932713"/>
        <n v="1413308545"/>
        <n v="1384920804"/>
        <n v="1384186483"/>
        <n v="1483773407"/>
        <n v="1478095223"/>
        <n v="1462285510"/>
        <n v="1418315852"/>
        <n v="1488387008"/>
        <n v="1466611108"/>
        <n v="1467151204"/>
        <n v="1467325053"/>
        <n v="1426615833"/>
        <n v="1431455084"/>
        <n v="1333596019"/>
        <n v="1449011610"/>
        <n v="1417803298"/>
        <n v="1347293289"/>
        <n v="1475604008"/>
        <n v="1463545149"/>
        <n v="1424922186"/>
        <n v="1455379575"/>
        <n v="1435951033"/>
        <n v="1408380319"/>
        <n v="1479516350"/>
        <n v="1405098738"/>
        <n v="1420798277"/>
        <n v="1449045531"/>
        <n v="1404947422"/>
        <n v="1399557925"/>
        <n v="1392321509"/>
        <n v="1402009632"/>
        <n v="1409944421"/>
        <n v="1457686464"/>
        <n v="1487579060"/>
        <n v="1361884763"/>
        <n v="1453487587"/>
        <n v="1409109739"/>
        <n v="14289558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61229338"/>
        <n v="1428854344"/>
        <n v="1435117889"/>
        <n v="1459523017"/>
        <n v="1486691915"/>
        <n v="1483806030"/>
        <n v="1473922541"/>
        <n v="1423570063"/>
        <n v="1452023096"/>
        <n v="1464045954"/>
        <n v="1433885241"/>
        <n v="1480309546"/>
        <n v="1443233440"/>
        <n v="1363611575"/>
        <n v="1347411539"/>
        <n v="1409143393"/>
        <n v="1442501578"/>
        <n v="1465932340"/>
        <n v="1406170810"/>
        <n v="1395417714"/>
        <n v="1425261690"/>
        <n v="1461072936"/>
        <n v="1440701890"/>
        <n v="1481324760"/>
        <n v="1478131673"/>
        <n v="1482353513"/>
        <n v="1479216874"/>
        <n v="1410883139"/>
        <n v="1479496309"/>
        <n v="1432796154"/>
        <n v="1400945150"/>
        <n v="1395885518"/>
        <n v="1343320425"/>
        <n v="1379336503"/>
        <n v="1482160597"/>
        <n v="1394127585"/>
        <n v="1331320778"/>
        <n v="1398388068"/>
        <n v="1382742014"/>
        <n v="1373568644"/>
        <n v="1329873755"/>
        <n v="1481137500"/>
        <n v="1414015049"/>
        <n v="1414417240"/>
        <n v="1344857083"/>
        <n v="1476270653"/>
        <n v="1346194494"/>
        <n v="1444832318"/>
        <n v="1474040596"/>
        <n v="1470274509"/>
        <n v="1437954729"/>
        <n v="1412737080"/>
        <n v="1473837751"/>
        <n v="1365082009"/>
        <n v="1460554848"/>
        <n v="1439907640"/>
        <n v="1420643071"/>
        <n v="1413986501"/>
        <n v="1403017146"/>
        <n v="1428333875"/>
        <n v="1474402315"/>
        <n v="1335293168"/>
        <n v="1340642717"/>
        <n v="1428585710"/>
        <n v="1390439304"/>
        <n v="1399902243"/>
        <n v="1301007738"/>
        <n v="1412617724"/>
        <n v="1343068334"/>
        <n v="1415838311"/>
        <n v="1469428881"/>
        <n v="1453222827"/>
        <n v="1472569117"/>
        <n v="1435970682"/>
        <n v="1458848421"/>
        <n v="1449000056"/>
        <n v="1450152011"/>
        <n v="1465304483"/>
        <n v="1446762502"/>
        <n v="1436793939"/>
        <n v="1416360585"/>
        <n v="1416419916"/>
        <n v="1442839533"/>
        <n v="1409942943"/>
        <n v="1427925761"/>
        <n v="1413059689"/>
        <n v="1394821095"/>
        <n v="1431353337"/>
        <n v="1478621752"/>
        <n v="1448044925"/>
        <n v="1475760567"/>
        <n v="1456532762"/>
        <n v="1329146235"/>
        <n v="1440969159"/>
        <n v="1467061303"/>
        <n v="1437339675"/>
        <n v="1480456900"/>
        <n v="1411853108"/>
        <n v="1474676646"/>
        <n v="1409908322"/>
        <n v="1465342937"/>
        <n v="1404845851"/>
        <n v="1462538532"/>
        <n v="1405448408"/>
        <n v="1437932082"/>
        <n v="1483768497"/>
        <n v="1413393391"/>
        <n v="1436297723"/>
        <n v="1414599601"/>
        <n v="1430429171"/>
        <n v="1416285141"/>
        <n v="1407535994"/>
        <n v="1458240206"/>
        <n v="1407178164"/>
        <n v="1471844704"/>
        <n v="1414351127"/>
        <n v="1455025359"/>
        <n v="1404523172"/>
        <n v="1484009119"/>
        <n v="1422045244"/>
        <n v="1426212762"/>
        <n v="1416034228"/>
        <n v="1421185594"/>
        <n v="1422658955"/>
        <n v="1470672906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0288194"/>
        <n v="1328916987"/>
        <n v="1449785223"/>
        <n v="1414028490"/>
        <n v="1424188828"/>
        <n v="1442443910"/>
        <n v="1410750855"/>
        <n v="1472711224"/>
        <n v="1448951847"/>
        <n v="1405346680"/>
        <n v="1472753745"/>
        <n v="1456237656"/>
        <n v="1403538880"/>
        <n v="1435876423"/>
        <n v="1468444125"/>
        <n v="1441048658"/>
        <n v="1479170556"/>
        <n v="1435041997"/>
        <n v="1422463079"/>
        <n v="1357684801"/>
        <n v="1405974243"/>
        <n v="1483712611"/>
        <n v="1372082558"/>
        <n v="1456491680"/>
        <n v="1426772928"/>
        <n v="1418146883"/>
        <n v="1485903478"/>
        <n v="1412215962"/>
        <n v="1421180060"/>
        <n v="1422562655"/>
        <n v="1414683652"/>
        <n v="1408734015"/>
        <n v="1431354258"/>
        <n v="1455043053"/>
        <n v="1431414476"/>
        <n v="1436888274"/>
        <n v="1425531666"/>
        <n v="1467831668"/>
        <n v="1390860695"/>
        <n v="1416945297"/>
        <n v="1371715269"/>
        <n v="1396367729"/>
        <n v="1478736004"/>
        <n v="1471502484"/>
        <n v="1431124572"/>
        <n v="1463935526"/>
        <n v="1405522822"/>
        <n v="1448756962"/>
        <n v="1480629819"/>
        <n v="1320688391"/>
        <n v="1479493857"/>
        <n v="1363320140"/>
        <n v="1451656563"/>
        <n v="1411859755"/>
        <n v="1438488227"/>
        <n v="1417977947"/>
        <n v="1413518233"/>
        <n v="1470062743"/>
        <n v="1459533358"/>
        <n v="1386011038"/>
        <n v="1349916366"/>
        <n v="1413874798"/>
        <n v="1334783704"/>
        <n v="1479070867"/>
        <n v="1437587713"/>
        <n v="1448284433"/>
        <n v="1438873007"/>
        <n v="1333070023"/>
        <n v="1321852592"/>
        <n v="1414781945"/>
        <n v="1471701028"/>
        <n v="1452707144"/>
        <n v="1427390901"/>
        <n v="1321578051"/>
        <n v="1480370433"/>
        <n v="1447426912"/>
        <n v="1396906530"/>
        <n v="1439530776"/>
        <n v="1424043347"/>
        <n v="1442284253"/>
        <n v="1462577610"/>
        <n v="1407271598"/>
        <n v="1409753820"/>
        <n v="1488418990"/>
        <n v="1344961134"/>
        <n v="1456121174"/>
        <n v="1487091661"/>
        <n v="1467734450"/>
        <n v="1447698300"/>
        <n v="1469718841"/>
        <n v="1412885603"/>
        <n v="1392569730"/>
        <n v="1250630968"/>
        <n v="1445235358"/>
        <n v="1437365176"/>
        <n v="1397186333"/>
        <n v="1473957239"/>
        <n v="1479805263"/>
        <n v="1407177611"/>
        <n v="1429559326"/>
        <n v="1346799657"/>
        <n v="1465904933"/>
        <n v="1459198499"/>
        <n v="1409066349"/>
        <n v="1434389339"/>
        <n v="1464889468"/>
        <n v="1480471435"/>
        <n v="1471636265"/>
        <n v="1441844493"/>
        <n v="1450832576"/>
        <n v="1329484625"/>
        <n v="1433041602"/>
        <n v="1466345681"/>
        <n v="1367878430"/>
        <n v="1477107390"/>
        <n v="1479514998"/>
        <n v="1476378775"/>
        <n v="1352906645"/>
        <n v="1415050395"/>
        <n v="1375403523"/>
        <n v="1406986278"/>
        <n v="1434643559"/>
        <n v="1422417761"/>
        <n v="1402343765"/>
        <n v="1435206474"/>
        <n v="1425236644"/>
        <n v="1462515693"/>
        <n v="1443200818"/>
        <n v="1434322815"/>
        <n v="1409089391"/>
        <n v="1475791912"/>
        <n v="1415488887"/>
        <n v="1459825493"/>
        <n v="1475530292"/>
        <n v="1421343743"/>
        <n v="1415660390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76159309"/>
        <n v="1432826568"/>
        <n v="1401756143"/>
        <n v="1455721204"/>
        <n v="1407838734"/>
        <n v="1424185520"/>
        <n v="1464172366"/>
        <n v="1487709714"/>
        <n v="1413759659"/>
        <n v="1427768739"/>
        <n v="1458157512"/>
        <n v="1361300615"/>
        <n v="1416592916"/>
        <n v="1401201881"/>
        <n v="1409151789"/>
        <n v="1436975965"/>
        <n v="1378949465"/>
        <n v="1312823571"/>
        <n v="1412294683"/>
        <n v="1484058261"/>
        <n v="1294818278"/>
        <n v="1344880934"/>
        <n v="1305219744"/>
        <n v="1359029661"/>
        <n v="1452625822"/>
        <n v="1459865945"/>
        <n v="1415824513"/>
        <n v="1405356072"/>
        <n v="1418824867"/>
        <n v="1480607607"/>
        <n v="1315588033"/>
        <n v="1424200530"/>
        <n v="1484912974"/>
        <n v="1471915065"/>
        <n v="1406321291"/>
        <n v="1433014746"/>
        <n v="1417453538"/>
        <n v="1459414740"/>
        <n v="1455230275"/>
        <n v="1430233589"/>
        <n v="1467162586"/>
        <n v="1484570885"/>
        <n v="1446683797"/>
        <n v="1421199782"/>
        <n v="1472839486"/>
        <n v="1358294369"/>
        <n v="1427753265"/>
        <n v="1409335497"/>
        <n v="1485237096"/>
        <n v="1473160292"/>
        <n v="1277702894"/>
        <n v="1421788783"/>
        <n v="1445922216"/>
        <n v="1457352787"/>
        <n v="1447429868"/>
        <n v="1450021724"/>
        <n v="1410396095"/>
        <n v="1456827573"/>
        <n v="1486504758"/>
        <n v="1425156750"/>
        <n v="1474369513"/>
        <n v="1430491527"/>
        <n v="1360346851"/>
        <n v="1449029266"/>
        <n v="1344917580"/>
        <n v="1455446303"/>
        <n v="1403169278"/>
        <n v="1467619818"/>
        <n v="1449388233"/>
        <n v="1429117312"/>
        <n v="1327886998"/>
        <n v="1340296440"/>
        <n v="1435160452"/>
        <n v="1454259272"/>
        <n v="1444061804"/>
        <n v="1477043072"/>
        <n v="1463155034"/>
        <n v="1328158065"/>
        <n v="1398973252"/>
        <n v="1453895532"/>
        <n v="1448461434"/>
        <n v="1416244863"/>
        <n v="1349160018"/>
        <n v="1426396797"/>
        <n v="1372884587"/>
        <n v="1415194553"/>
        <n v="1477368867"/>
        <n v="1429638988"/>
        <n v="1352993777"/>
        <n v="1448309872"/>
        <n v="1383909855"/>
        <n v="1398801620"/>
        <n v="1414368616"/>
        <n v="1426703452"/>
        <n v="1405439973"/>
        <n v="1332174672"/>
        <n v="1370067231"/>
        <n v="1415398197"/>
        <n v="1291227054"/>
        <n v="1468001290"/>
        <n v="1426815699"/>
        <n v="1444747843"/>
        <n v="1360352124"/>
        <n v="1487101741"/>
        <n v="1431620714"/>
        <n v="1455991168"/>
        <n v="1363885211"/>
        <n v="1340372006"/>
        <n v="1343741347"/>
        <n v="1443812461"/>
        <n v="1482249471"/>
        <n v="1380797834"/>
        <n v="1443036470"/>
        <n v="1479826752"/>
        <n v="1253726650"/>
        <n v="1456421940"/>
        <n v="1391005999"/>
        <n v="1437923112"/>
        <n v="1442536372"/>
        <n v="1464769251"/>
        <n v="1444927771"/>
        <n v="1486129680"/>
        <n v="1366763437"/>
        <n v="1434564660"/>
        <n v="1427399962"/>
        <n v="1468699782"/>
        <n v="1411177456"/>
        <n v="1390667107"/>
        <n v="1410967754"/>
        <n v="1401485484"/>
        <n v="1486411204"/>
        <n v="1321978335"/>
        <n v="1354250672"/>
        <n v="1436472039"/>
        <n v="1473105054"/>
        <n v="1411379235"/>
        <n v="1320033976"/>
        <n v="1477416387"/>
        <n v="1382938914"/>
        <n v="1412189881"/>
        <n v="1452631647"/>
        <n v="1432640342"/>
        <n v="1434478344"/>
        <n v="1401231722"/>
        <n v="1483124082"/>
        <n v="1485323500"/>
        <n v="1405181320"/>
        <n v="1479747794"/>
        <n v="1458665146"/>
        <n v="1467253640"/>
        <n v="1432701175"/>
        <n v="1396876302"/>
        <n v="1460146327"/>
        <n v="1481150949"/>
        <n v="1427486222"/>
        <n v="1405437623"/>
        <n v="1478386812"/>
        <n v="1436805660"/>
        <n v="1404944846"/>
        <n v="1481473881"/>
        <n v="1284567905"/>
        <n v="1386336660"/>
        <n v="1414018923"/>
        <n v="1434973656"/>
        <n v="1470852048"/>
        <n v="1422317772"/>
        <n v="1461043190"/>
        <n v="1471310189"/>
        <n v="1483454761"/>
        <n v="1454979476"/>
        <n v="1419566199"/>
        <n v="1409176358"/>
        <n v="1489106948"/>
        <n v="1477973181"/>
        <n v="1423801318"/>
        <n v="1415149159"/>
        <n v="1430851151"/>
        <n v="1442850513"/>
        <n v="1441134142"/>
        <n v="1452261069"/>
        <n v="1428974199"/>
        <n v="1444341462"/>
        <n v="1422641240"/>
        <n v="1412652157"/>
        <n v="1406140369"/>
        <n v="1461027388"/>
        <n v="1441997020"/>
        <n v="1458333811"/>
        <n v="1420486606"/>
        <n v="1371655522"/>
        <n v="1424759330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64827780"/>
        <n v="1447875539"/>
        <n v="1429569590"/>
        <n v="1348864913"/>
        <n v="1422447285"/>
        <n v="1450235374"/>
        <n v="1377022128"/>
        <n v="1441032457"/>
        <n v="1417188026"/>
        <n v="1478000502"/>
        <n v="1445263204"/>
        <n v="1330094566"/>
        <n v="1457112341"/>
        <n v="1382528113"/>
        <n v="1417754638"/>
        <n v="1403355126"/>
        <n v="1423199697"/>
        <n v="1454213639"/>
        <n v="1403974363"/>
        <n v="1427140586"/>
        <n v="1425509050"/>
        <n v="1423761792"/>
        <n v="1381778555"/>
        <n v="1424997111"/>
        <n v="1360866467"/>
        <n v="1360258935"/>
        <n v="1321357790"/>
        <n v="1400263525"/>
        <n v="1445363833"/>
        <n v="1367940806"/>
        <n v="1424743409"/>
        <n v="1431605351"/>
        <n v="1442604989"/>
        <n v="1461693463"/>
        <n v="1427684959"/>
        <n v="1480803209"/>
        <n v="1415910506"/>
        <n v="1430281653"/>
        <n v="1340139811"/>
        <n v="1401044229"/>
        <n v="1468627583"/>
        <n v="1392171770"/>
        <n v="1425901379"/>
        <n v="1442963621"/>
        <n v="1430945149"/>
        <n v="1423405922"/>
        <n v="1349335284"/>
        <n v="1405380712"/>
        <n v="1414438010"/>
        <n v="1489193248"/>
        <n v="1434365022"/>
        <n v="1420471349"/>
        <n v="1279651084"/>
        <n v="1416555262"/>
        <n v="1432146483"/>
        <n v="1352107421"/>
        <n v="1479414344"/>
        <n v="1412358968"/>
        <n v="1433804313"/>
        <n v="1453109628"/>
        <n v="1438110910"/>
        <n v="1375368012"/>
        <n v="1467358427"/>
        <n v="1353005528"/>
        <n v="1414872488"/>
        <n v="1366917828"/>
        <n v="1377116247"/>
        <n v="1444888868"/>
        <n v="1401204143"/>
        <n v="1453137998"/>
        <n v="1383616856"/>
        <n v="1295887210"/>
        <n v="1402580818"/>
        <n v="1448823673"/>
        <n v="1417132986"/>
        <n v="1474663840"/>
        <n v="1433799180"/>
        <n v="1425590357"/>
        <n v="1447715284"/>
        <n v="1398971211"/>
        <n v="1443068045"/>
        <n v="1406713041"/>
        <n v="1428082481"/>
        <n v="1422516736"/>
        <n v="1441157592"/>
        <n v="1436305452"/>
        <n v="1454541568"/>
        <n v="1409747154"/>
        <n v="1411224975"/>
        <n v="1473174932"/>
        <n v="1304888771"/>
        <n v="1488847514"/>
        <n v="1429155623"/>
        <n v="1426348775"/>
        <n v="1477839675"/>
        <n v="1400523845"/>
        <n v="1441985458"/>
        <n v="1476710133"/>
        <n v="1407057677"/>
        <n v="1416947223"/>
        <n v="1454951360"/>
        <n v="1484684247"/>
        <n v="1447122086"/>
        <n v="1428941931"/>
        <n v="1465227446"/>
        <n v="1445336607"/>
        <n v="1476549262"/>
        <n v="1455508964"/>
        <n v="1481332700"/>
        <n v="1452680445"/>
        <n v="1438959121"/>
        <n v="1404680075"/>
        <n v="1441919468"/>
        <n v="1422917361"/>
        <n v="1426203071"/>
        <n v="1485345508"/>
        <n v="1450718661"/>
        <n v="1474281507"/>
        <n v="1397854356"/>
        <n v="1480493014"/>
        <n v="1436653037"/>
        <n v="1396026382"/>
        <n v="1470242180"/>
        <n v="1404560379"/>
        <n v="1428614058"/>
        <n v="1472784934"/>
        <n v="1440787104"/>
        <n v="1435368598"/>
        <n v="1410019905"/>
        <n v="1488694501"/>
        <n v="1422916261"/>
        <n v="1396371612"/>
        <n v="1364426260"/>
        <n v="1433395391"/>
        <n v="1422842420"/>
        <n v="1449075010"/>
        <n v="1485872683"/>
        <n v="1482888408"/>
        <n v="1485213921"/>
        <n v="1467008916"/>
        <n v="1382449733"/>
        <n v="1346042417"/>
        <n v="1360271299"/>
        <n v="1456423890"/>
        <n v="1436804063"/>
        <n v="1429580578"/>
        <n v="1402599486"/>
        <n v="1383195753"/>
        <n v="1432659793"/>
        <n v="1452530041"/>
        <n v="1431715537"/>
        <n v="1475337675"/>
        <n v="1397414636"/>
        <n v="1287379460"/>
        <n v="1418095570"/>
        <n v="1442232021"/>
        <n v="1440008439"/>
        <n v="1432325049"/>
        <n v="1408565860"/>
        <n v="1347482261"/>
        <n v="1456246864"/>
        <n v="1444219209"/>
        <n v="1337887451"/>
        <n v="1357088939"/>
        <n v="1436968366"/>
        <n v="1445415653"/>
        <n v="1432129577"/>
        <n v="1421330991"/>
        <n v="1433295276"/>
        <n v="1408558092"/>
        <n v="1295653954"/>
        <n v="1448297974"/>
        <n v="1460506208"/>
        <n v="1471976529"/>
        <n v="1476228128"/>
        <n v="1366690044"/>
        <n v="1472102787"/>
        <n v="1441699193"/>
        <n v="1418709388"/>
        <n v="1418684895"/>
        <n v="1484924605"/>
        <n v="1410148868"/>
        <n v="1403023846"/>
        <n v="1276891586"/>
        <n v="1487022490"/>
        <n v="1327523642"/>
        <n v="1462368682"/>
        <n v="1475013710"/>
        <n v="1439833412"/>
        <n v="1275603020"/>
        <n v="1397661347"/>
        <n v="1423501507"/>
        <n v="1430912876"/>
        <n v="1439551200"/>
        <n v="1314765025"/>
        <n v="1360366708"/>
        <n v="1434881005"/>
        <n v="1348363560"/>
        <n v="1332452960"/>
        <n v="1414725915"/>
        <n v="1447698010"/>
        <n v="1433243824"/>
        <n v="1275415679"/>
        <n v="1441290086"/>
        <n v="1483050930"/>
        <n v="1275851354"/>
        <n v="1402391269"/>
        <n v="1444821127"/>
        <n v="1480546233"/>
        <n v="1462140537"/>
        <n v="1350061821"/>
        <n v="1404822107"/>
        <n v="1486661793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73789627"/>
        <n v="1327523638"/>
        <n v="1405378414"/>
        <n v="1401623376"/>
        <n v="1422100503"/>
        <n v="1463337315"/>
        <n v="1417729152"/>
        <n v="1324329156"/>
        <n v="1449150420"/>
        <n v="1488459307"/>
        <n v="1479217189"/>
        <n v="1441111892"/>
        <n v="1443042061"/>
        <n v="1411333887"/>
        <n v="1488827677"/>
        <n v="1449436390"/>
        <n v="1488935245"/>
        <n v="1415750615"/>
        <n v="1402317296"/>
        <n v="1401685730"/>
        <n v="1451684437"/>
        <n v="1479143061"/>
        <n v="1474027501"/>
        <n v="1472509495"/>
        <n v="1421031221"/>
        <n v="1425570237"/>
        <n v="1439221123"/>
        <n v="1401768478"/>
        <n v="1413495722"/>
        <n v="1480646771"/>
        <n v="1463469062"/>
        <n v="1420458618"/>
        <n v="1472481812"/>
        <n v="1406907034"/>
        <n v="1386884201"/>
        <n v="1446267849"/>
        <n v="1400698287"/>
        <n v="1365958060"/>
        <n v="1415140480"/>
        <n v="1430855315"/>
        <n v="1444689259"/>
        <n v="1421187329"/>
        <n v="1431770802"/>
        <n v="1417455813"/>
        <n v="1421976107"/>
        <n v="1455142843"/>
        <n v="1489504916"/>
        <n v="1479317769"/>
        <n v="1438385283"/>
        <n v="1447962505"/>
        <n v="1462531427"/>
        <n v="1400604056"/>
        <n v="1455570728"/>
        <n v="1406235550"/>
        <n v="1408116152"/>
        <n v="1321406795"/>
        <n v="1412607880"/>
        <n v="1417034139"/>
        <n v="1454259914"/>
        <n v="1406140561"/>
        <n v="1425582637"/>
        <n v="1424918808"/>
        <n v="1407254874"/>
        <n v="1421274859"/>
        <n v="1457710589"/>
        <n v="1431122198"/>
        <n v="1488993303"/>
        <n v="1474644559"/>
        <n v="1416888470"/>
        <n v="1334855105"/>
        <n v="1414343571"/>
        <n v="1453451057"/>
        <n v="1344465464"/>
        <n v="1471005339"/>
        <n v="1347322622"/>
        <n v="1381194003"/>
        <n v="1421440207"/>
        <n v="1342043088"/>
        <n v="1337977248"/>
        <n v="1465335308"/>
        <n v="1470153594"/>
        <n v="1476900190"/>
        <n v="1407781013"/>
        <n v="1419213664"/>
        <n v="1425270876"/>
        <n v="1422001763"/>
        <n v="1389399701"/>
        <n v="1458336690"/>
        <n v="1430124509"/>
        <n v="1443562848"/>
        <n v="1488038674"/>
        <n v="1424826332"/>
        <n v="1427866200"/>
        <n v="1404857339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372177288"/>
        <n v="1447777514"/>
        <n v="1408481972"/>
        <n v="1401101499"/>
        <n v="1439909991"/>
        <n v="1399474134"/>
        <n v="1405573391"/>
        <n v="1462815219"/>
        <n v="1466185786"/>
        <n v="1476189427"/>
        <n v="1400512658"/>
        <n v="1302654049"/>
        <n v="1386882145"/>
        <n v="1441606869"/>
        <n v="1400290255"/>
        <n v="1360106145"/>
        <n v="1401294084"/>
        <n v="1405485297"/>
        <n v="1427689320"/>
        <n v="1442771722"/>
        <n v="1403201147"/>
        <n v="1469173938"/>
        <n v="1443714800"/>
        <n v="1442311198"/>
        <n v="1410048373"/>
        <n v="1465428595"/>
        <n v="1444904830"/>
        <n v="1396829189"/>
        <n v="1400867283"/>
        <n v="1402441300"/>
        <n v="1479866343"/>
        <n v="1464224867"/>
        <n v="1435363926"/>
        <n v="1420636422"/>
        <n v="1474223286"/>
        <n v="1445893495"/>
        <n v="1487548802"/>
        <n v="1424212287"/>
        <n v="1444123377"/>
        <n v="1405959752"/>
        <n v="1445033346"/>
        <n v="1455861269"/>
        <n v="1268934736"/>
        <n v="1380559201"/>
        <n v="1427138905"/>
        <n v="1472674285"/>
        <n v="1362860257"/>
        <n v="1385124940"/>
        <n v="1429133323"/>
        <n v="1404940812"/>
        <n v="1462576516"/>
        <n v="1327767423"/>
        <n v="1434931811"/>
        <n v="1406362677"/>
        <n v="1395868127"/>
        <n v="1428465420"/>
        <n v="1410421670"/>
        <n v="1425502953"/>
        <n v="1483646730"/>
        <n v="1428428515"/>
        <n v="1400504952"/>
        <n v="1435590108"/>
        <n v="1480480167"/>
        <n v="1391293745"/>
        <n v="1473326439"/>
        <n v="1429170603"/>
        <n v="1398862875"/>
        <n v="1447628974"/>
        <n v="1478507176"/>
        <n v="1450731048"/>
        <n v="1403012607"/>
        <n v="1375113391"/>
        <n v="1345716422"/>
        <n v="1369895421"/>
        <n v="1435611572"/>
        <n v="1367088443"/>
        <n v="1485976468"/>
        <n v="1402931866"/>
        <n v="1423609112"/>
        <n v="1405728490"/>
        <n v="1385425937"/>
        <n v="1355525313"/>
        <n v="1395676773"/>
        <n v="1359104955"/>
        <n v="1319850796"/>
        <n v="1445267347"/>
        <n v="1363381432"/>
        <n v="1457109121"/>
        <n v="1487360041"/>
        <n v="1415988591"/>
        <n v="1432559424"/>
        <n v="1297687082"/>
        <n v="1403599778"/>
        <n v="1401846250"/>
        <n v="1310438737"/>
        <n v="1312821339"/>
        <n v="1365275536"/>
        <n v="1467129518"/>
        <n v="1384364561"/>
        <n v="1406316312"/>
        <n v="1442283562"/>
        <n v="1402266840"/>
        <n v="1320122736"/>
        <n v="1319859339"/>
        <n v="1398432758"/>
        <n v="1431509397"/>
        <n v="1425187014"/>
        <n v="1423242505"/>
        <n v="1383337267"/>
        <n v="1424280899"/>
        <n v="1293158438"/>
        <n v="1384384136"/>
        <n v="1294818561"/>
        <n v="1367352787"/>
        <n v="1338322571"/>
        <n v="1414599886"/>
        <n v="1424796594"/>
        <n v="1438549026"/>
        <n v="1414438177"/>
        <n v="1432100004"/>
        <n v="1337125368"/>
        <n v="1441120222"/>
        <n v="1383095125"/>
        <n v="1424203370"/>
        <n v="1407370211"/>
        <n v="1427878772"/>
        <n v="1405989930"/>
        <n v="1368579457"/>
        <n v="1449520717"/>
        <n v="1439245879"/>
        <n v="1284087829"/>
        <n v="1425481141"/>
        <n v="1417651630"/>
        <n v="1405542034"/>
        <n v="1295898527"/>
        <n v="1428012136"/>
        <n v="1402867750"/>
        <n v="1432055305"/>
        <n v="1415858403"/>
        <n v="1433861210"/>
        <n v="1412005602"/>
        <n v="1401312808"/>
        <n v="1475776127"/>
        <n v="1457450958"/>
        <n v="1417508426"/>
        <n v="1427992105"/>
        <n v="1400026355"/>
        <n v="1476294073"/>
        <n v="1422400188"/>
        <n v="1404915149"/>
        <n v="1379710294"/>
        <n v="1429029394"/>
        <n v="1465172024"/>
        <n v="1439350707"/>
        <n v="1407784586"/>
        <n v="1449359831"/>
        <n v="1459810850"/>
        <n v="1349892427"/>
        <n v="1426792563"/>
        <n v="1406831445"/>
        <n v="1383621299"/>
        <n v="1411433347"/>
        <n v="1438791062"/>
        <n v="1344962853"/>
        <n v="1431230867"/>
        <n v="1392780961"/>
        <n v="1277433980"/>
        <n v="1328800049"/>
        <n v="1413158063"/>
        <n v="1426446126"/>
        <n v="1320528070"/>
        <n v="1420919913"/>
        <n v="1359568911"/>
        <n v="1469465070"/>
        <n v="1458748809"/>
        <n v="1435806054"/>
        <n v="1430340195"/>
        <n v="1340056398"/>
        <n v="1310069157"/>
        <n v="1427867197"/>
        <n v="1381430646"/>
        <n v="1314577097"/>
        <n v="1455563793"/>
        <n v="1301787287"/>
        <n v="1381767859"/>
        <n v="1416338557"/>
        <n v="1345664294"/>
        <n v="1352845052"/>
        <n v="1423935352"/>
        <n v="1428539033"/>
        <n v="1423765072"/>
        <n v="1487970885"/>
        <n v="1478106802"/>
        <n v="1433432124"/>
        <n v="1403724820"/>
        <n v="1452716060"/>
        <n v="1402334665"/>
        <n v="1443715053"/>
        <n v="1414992860"/>
        <n v="1402506278"/>
        <n v="1415499128"/>
        <n v="1466787335"/>
        <n v="1402294381"/>
        <n v="1435070699"/>
        <n v="1415918965"/>
        <n v="1472451356"/>
        <n v="1336795283"/>
        <n v="1452530564"/>
        <n v="1463128143"/>
        <n v="1465853382"/>
        <n v="1313010163"/>
        <n v="1412879366"/>
        <n v="1438958824"/>
        <n v="1361490161"/>
        <n v="1326994426"/>
        <n v="1380470188"/>
        <n v="1362776043"/>
        <n v="1479276838"/>
        <n v="1404153482"/>
        <n v="1330722058"/>
        <n v="1373305836"/>
        <n v="1400704672"/>
        <n v="1459953358"/>
        <n v="1353960252"/>
        <n v="1405453354"/>
        <n v="1479157278"/>
        <n v="1306855163"/>
        <n v="1418159861"/>
        <n v="1408481176"/>
        <n v="1418064370"/>
        <n v="1447606884"/>
        <n v="1323211621"/>
        <n v="1434399533"/>
        <n v="1418649019"/>
        <n v="1456480016"/>
        <n v="1416954729"/>
        <n v="1441297645"/>
        <n v="1411131684"/>
        <n v="1406058798"/>
        <n v="1466205262"/>
        <n v="1330440323"/>
        <n v="1414511307"/>
        <n v="1415064699"/>
        <n v="1409721542"/>
        <n v="1483998035"/>
        <n v="1467002275"/>
        <n v="1343993448"/>
        <n v="1420668801"/>
        <n v="1434739463"/>
        <n v="1417026340"/>
        <n v="1470728326"/>
        <n v="1434484305"/>
        <n v="1276043330"/>
        <n v="1458679706"/>
        <n v="1423704016"/>
        <n v="1454975963"/>
        <n v="1428430342"/>
        <n v="1415343874"/>
        <n v="1433006765"/>
        <n v="1288968886"/>
        <n v="1430939173"/>
        <n v="1399996024"/>
        <n v="1401196766"/>
        <n v="1389982692"/>
        <n v="1324041269"/>
        <n v="1482862100"/>
        <n v="1439392406"/>
        <n v="1441577825"/>
        <n v="1426711505"/>
        <n v="1413053301"/>
        <n v="1396631500"/>
        <n v="1379990038"/>
        <n v="1401401064"/>
        <n v="1464939536"/>
        <n v="1327853914"/>
        <n v="1268255751"/>
        <n v="1290663926"/>
        <n v="1439865112"/>
        <n v="1418906303"/>
        <n v="1444340940"/>
        <n v="1272050914"/>
        <n v="1422150162"/>
        <n v="1406499612"/>
        <n v="1320287996"/>
        <n v="1392040806"/>
        <n v="1473418619"/>
        <n v="1455656920"/>
        <n v="1445023516"/>
        <n v="1313024422"/>
        <n v="1462543114"/>
        <n v="1409195307"/>
        <n v="1415031043"/>
        <n v="1404907429"/>
        <n v="1425540125"/>
        <n v="1302033140"/>
        <n v="1352524767"/>
        <n v="1431435122"/>
        <n v="1312320031"/>
        <n v="1290481733"/>
        <n v="1400778772"/>
        <n v="1339790587"/>
        <n v="1412794443"/>
        <n v="1434069205"/>
        <n v="1368036192"/>
        <n v="1380650177"/>
        <n v="1455615976"/>
        <n v="1461718475"/>
        <n v="1455756294"/>
        <n v="1427739268"/>
        <n v="1421279882"/>
        <n v="1359848537"/>
        <n v="1444828845"/>
        <n v="1297451245"/>
        <n v="1485461905"/>
        <n v="1403107451"/>
        <n v="1328752575"/>
        <n v="1389041333"/>
        <n v="1421252084"/>
        <n v="1466001246"/>
        <n v="1473087637"/>
        <n v="1311795167"/>
        <n v="1395349475"/>
        <n v="1425020810"/>
        <n v="1380217190"/>
        <n v="1343867524"/>
        <n v="1312822732"/>
        <n v="1403051888"/>
        <n v="1290281691"/>
        <n v="1311380313"/>
        <n v="1421105608"/>
        <n v="1470348775"/>
        <n v="1328582635"/>
        <n v="1434478759"/>
        <n v="1444874768"/>
        <n v="1361577292"/>
        <n v="1424881492"/>
        <n v="1403210330"/>
        <n v="1426972165"/>
        <n v="1402784964"/>
        <n v="1457551882"/>
        <n v="1273121283"/>
        <n v="1413838540"/>
        <n v="1408154403"/>
        <n v="1405266710"/>
        <n v="1417558804"/>
        <n v="1477781724"/>
        <n v="1440264381"/>
        <n v="1436888066"/>
        <n v="1395787973"/>
        <n v="1465670138"/>
        <n v="1383139695"/>
        <n v="1423325626"/>
        <n v="1422388822"/>
        <n v="1439057397"/>
        <n v="1382994511"/>
        <n v="1425678057"/>
        <n v="1364505391"/>
        <n v="1389635351"/>
        <n v="1412115762"/>
        <n v="1437502742"/>
        <n v="1378714687"/>
        <n v="1461051520"/>
        <n v="1421944196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16485333"/>
        <n v="1443665293"/>
        <n v="1408986916"/>
        <n v="1456885659"/>
        <n v="1413326248"/>
        <n v="1403810965"/>
        <n v="1411400210"/>
        <n v="1318826921"/>
        <n v="1297562590"/>
        <n v="1370568560"/>
        <n v="1369770292"/>
        <n v="1242532513"/>
        <n v="1330972403"/>
        <n v="1421937077"/>
        <n v="1436575280"/>
        <n v="1432230914"/>
        <n v="1468987269"/>
        <n v="1464196414"/>
        <n v="1404915822"/>
        <n v="1335567144"/>
        <n v="1330908930"/>
        <n v="1459949080"/>
        <n v="1436380256"/>
        <n v="1309919526"/>
        <n v="1404970632"/>
        <n v="1424587207"/>
        <n v="1422631276"/>
        <n v="1471272545"/>
        <n v="1406417306"/>
        <n v="1399482836"/>
        <n v="1418234646"/>
        <n v="1406330049"/>
        <n v="1408381704"/>
        <n v="1427247571"/>
        <n v="1412203542"/>
        <n v="1414505137"/>
        <n v="1467941542"/>
        <n v="1381853222"/>
        <n v="1435130472"/>
        <n v="1410799870"/>
        <n v="1412432436"/>
        <n v="1441730535"/>
        <n v="1459203727"/>
        <n v="1474380241"/>
        <n v="1479886966"/>
        <n v="1464105625"/>
        <n v="1325618773"/>
        <n v="1444405901"/>
        <n v="1405012920"/>
        <n v="1489351445"/>
        <n v="1418745405"/>
        <n v="1481366052"/>
        <n v="1360830239"/>
        <n v="1361248701"/>
        <n v="1398895756"/>
        <n v="1402945408"/>
        <n v="1453461865"/>
        <n v="1475609946"/>
        <n v="1390938332"/>
        <n v="1288341805"/>
        <n v="1460574263"/>
        <n v="1361753751"/>
        <n v="1407634897"/>
        <n v="1458762544"/>
        <n v="1324433310"/>
        <n v="1480538053"/>
        <n v="1346975475"/>
        <n v="1420573441"/>
        <n v="1455736719"/>
        <n v="1447055935"/>
        <n v="1468852306"/>
        <n v="1458936304"/>
        <n v="1359660329"/>
        <n v="1353412725"/>
        <n v="1269878058"/>
        <n v="1333494026"/>
        <n v="1449171508"/>
        <n v="1300996896"/>
        <n v="1440650021"/>
        <n v="1468650025"/>
        <n v="1477578471"/>
        <n v="1417556262"/>
        <n v="1454688513"/>
        <n v="1358437958"/>
        <n v="1440687623"/>
        <n v="1368646357"/>
        <n v="1473218804"/>
        <n v="1356110480"/>
        <n v="1401470811"/>
        <n v="1331774434"/>
        <n v="1311963128"/>
        <n v="1474469117"/>
        <n v="1284042614"/>
        <n v="1369193496"/>
        <n v="1467604804"/>
        <n v="1429016122"/>
        <n v="1467078580"/>
        <n v="1427987509"/>
        <n v="1322852747"/>
        <n v="1433019438"/>
        <n v="1345924012"/>
        <n v="1321649321"/>
        <n v="1390890987"/>
        <n v="1438561705"/>
        <n v="1333550015"/>
        <n v="1251214014"/>
        <n v="1440213076"/>
        <n v="1469126462"/>
        <n v="1469595396"/>
        <n v="1365791246"/>
        <n v="1459177107"/>
        <n v="1485890355"/>
        <n v="1334155995"/>
        <n v="1463466070"/>
        <n v="1345745956"/>
        <n v="1434654998"/>
        <n v="1483041083"/>
        <n v="1444867450"/>
        <n v="1371931752"/>
        <n v="1423284292"/>
        <n v="1408062990"/>
        <n v="1421025159"/>
        <n v="1424368298"/>
        <n v="1309310236"/>
        <n v="1398352531"/>
        <n v="1257538029"/>
        <n v="1474884417"/>
        <n v="1316749178"/>
        <n v="1269928430"/>
        <n v="1378306140"/>
        <n v="1432269294"/>
        <n v="1454354487"/>
        <n v="1478616506"/>
        <n v="1462481718"/>
        <n v="1448136417"/>
        <n v="1424927159"/>
        <n v="1292793427"/>
        <n v="1435606549"/>
        <n v="1445875718"/>
        <n v="1393443400"/>
        <n v="1413735806"/>
        <n v="1476317247"/>
        <n v="1480616454"/>
        <n v="1307102266"/>
        <n v="1413834007"/>
        <n v="1462492178"/>
        <n v="1443801868"/>
        <n v="1480396125"/>
        <n v="1412360309"/>
        <n v="1425585229"/>
        <n v="1270576379"/>
        <n v="1406811593"/>
        <n v="1483393836"/>
        <n v="1398348859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339091211"/>
        <n v="1448497134"/>
        <n v="1395277318"/>
        <n v="1481908613"/>
        <n v="1479257980"/>
        <n v="1342487785"/>
        <n v="1453827436"/>
        <n v="1404743477"/>
        <n v="1430768800"/>
        <n v="1380150010"/>
        <n v="1401924769"/>
        <n v="1469329637"/>
        <n v="1352847503"/>
        <n v="1447174261"/>
        <n v="1452616143"/>
        <n v="1409275671"/>
        <n v="1401436539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60219110"/>
        <n v="1424221866"/>
        <n v="1439952550"/>
        <n v="1481939362"/>
        <n v="1430803560"/>
        <n v="1445027346"/>
        <n v="1407435418"/>
        <n v="1413057980"/>
        <n v="1487734667"/>
        <n v="1453206789"/>
        <n v="1481951853"/>
        <n v="1404488884"/>
        <n v="1440042617"/>
        <n v="1451773635"/>
        <n v="1419954240"/>
        <n v="1443811268"/>
        <n v="1475765867"/>
        <n v="1396633284"/>
        <n v="1312047008"/>
        <n v="1450461661"/>
        <n v="1443712007"/>
        <n v="1254450706"/>
        <n v="1471096975"/>
        <n v="1397217052"/>
        <n v="1399427064"/>
        <n v="1456839380"/>
        <n v="1422043753"/>
        <n v="1400600031"/>
        <n v="1454996887"/>
        <n v="1435383457"/>
        <n v="1468622743"/>
        <n v="1397709165"/>
        <n v="1442593427"/>
        <n v="1431810368"/>
        <n v="1449528613"/>
        <n v="1420586056"/>
        <n v="1409276313"/>
        <n v="1439827639"/>
        <n v="1445094298"/>
        <n v="1458761673"/>
        <n v="1460034594"/>
        <n v="1456593495"/>
        <n v="1346800033"/>
        <n v="1425489613"/>
        <n v="1417536816"/>
        <n v="1471638385"/>
        <n v="1416339088"/>
        <n v="1401585752"/>
        <n v="1423198512"/>
        <n v="1411513071"/>
        <n v="1438915006"/>
        <n v="1482092186"/>
        <n v="1404927690"/>
        <n v="1440326138"/>
        <n v="1432705336"/>
        <n v="1430242488"/>
        <n v="1388772126"/>
        <n v="1452259131"/>
        <n v="1466186988"/>
        <n v="1406640444"/>
        <n v="1429586810"/>
        <n v="1346180780"/>
        <n v="1362640582"/>
        <n v="1321402754"/>
        <n v="1480867365"/>
        <n v="1436430908"/>
        <n v="1456854985"/>
        <n v="1418862743"/>
        <n v="1380838145"/>
        <n v="1426518289"/>
        <n v="1426014562"/>
        <n v="1310486518"/>
        <n v="1407388144"/>
        <n v="1400720703"/>
        <n v="1450628773"/>
        <n v="1290490524"/>
        <n v="1414549697"/>
        <n v="1445203454"/>
        <n v="1470243802"/>
        <n v="1385524889"/>
        <n v="1435819537"/>
        <n v="1426542893"/>
        <n v="1478881208"/>
        <n v="1431093354"/>
        <n v="1473893721"/>
        <n v="1377030070"/>
        <n v="1405307966"/>
        <n v="1436587218"/>
        <n v="1354584693"/>
        <n v="1484756245"/>
        <n v="1449151888"/>
        <n v="1402612730"/>
        <n v="1441955269"/>
        <n v="1428955468"/>
        <n v="1415644395"/>
        <n v="1456777402"/>
        <n v="1397683410"/>
        <n v="1467976954"/>
        <n v="1409691542"/>
        <n v="1488140119"/>
        <n v="1417053748"/>
        <n v="1395318848"/>
        <n v="1411775700"/>
        <n v="1425186785"/>
        <n v="1416311351"/>
        <n v="1432912170"/>
        <n v="1458569302"/>
        <n v="1428507409"/>
        <n v="1442348558"/>
        <n v="1452807313"/>
        <n v="1408031405"/>
        <n v="1455377729"/>
        <n v="1456270753"/>
        <n v="1345062936"/>
        <n v="1412328979"/>
        <n v="1422348093"/>
        <n v="1452272280"/>
        <n v="1465921533"/>
        <n v="1422397029"/>
        <n v="1453997910"/>
        <n v="1423245003"/>
        <n v="1406004589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85556626"/>
        <n v="1436907462"/>
        <n v="1339207647"/>
        <n v="1369705751"/>
        <n v="1425067296"/>
        <n v="1427369256"/>
        <n v="1421829253"/>
        <n v="1320776504"/>
        <n v="1455737882"/>
        <n v="1436725900"/>
        <n v="1421076220"/>
        <n v="1426783922"/>
        <n v="1386344289"/>
        <n v="1341800110"/>
        <n v="1486030352"/>
        <n v="1401724860"/>
        <n v="1456526879"/>
        <n v="1476715869"/>
        <n v="1475672784"/>
        <n v="1354790790"/>
        <n v="1403547791"/>
        <n v="1408050685"/>
        <n v="1292316697"/>
        <n v="1304129088"/>
        <n v="1393882717"/>
        <n v="1414778662"/>
        <n v="1405923687"/>
        <n v="1406782093"/>
        <n v="1399923198"/>
        <n v="1382701793"/>
        <n v="1268337744"/>
        <n v="1437668354"/>
        <n v="1437682735"/>
        <n v="1416363886"/>
        <n v="1467752229"/>
        <n v="1436965252"/>
        <n v="1394078379"/>
        <n v="1471475404"/>
        <n v="1439696174"/>
        <n v="1468959873"/>
        <n v="1443488834"/>
        <n v="1428454356"/>
        <n v="1453334629"/>
        <n v="1414889665"/>
        <n v="1359147872"/>
        <n v="1465160334"/>
        <n v="1436285591"/>
        <n v="1452058282"/>
        <n v="1461438495"/>
        <n v="1401666631"/>
        <n v="1459856860"/>
        <n v="1410366708"/>
        <n v="1373971408"/>
        <n v="1376066243"/>
        <n v="1365699071"/>
        <n v="1433747376"/>
        <n v="1411515040"/>
        <n v="1443495223"/>
        <n v="1447949229"/>
        <n v="1489067645"/>
        <n v="1428896706"/>
        <n v="1428340931"/>
        <n v="1390323617"/>
        <n v="1349209368"/>
        <n v="1341875544"/>
        <n v="1371159325"/>
        <n v="1456852647"/>
        <n v="1328040375"/>
        <n v="1352820837"/>
        <n v="1481852119"/>
        <n v="1330638829"/>
        <n v="1458762717"/>
        <n v="1460482501"/>
        <n v="1330394274"/>
        <n v="1451409392"/>
        <n v="1486565716"/>
        <n v="1430604395"/>
        <n v="1424669929"/>
        <n v="1406087055"/>
        <n v="1461527631"/>
        <n v="1342844861"/>
        <n v="1439126756"/>
        <n v="1430494347"/>
        <n v="1402331262"/>
        <n v="1404932751"/>
        <n v="1342556566"/>
        <n v="1424057664"/>
        <n v="1427363645"/>
        <n v="1421772730"/>
        <n v="1469871148"/>
        <n v="1412233497"/>
        <n v="1415585474"/>
        <n v="1333207808"/>
        <n v="1309986338"/>
        <n v="1329442510"/>
        <n v="1414605776"/>
        <n v="1435372553"/>
        <n v="1459927041"/>
        <n v="1363017271"/>
        <n v="1400002090"/>
        <n v="1472498042"/>
        <n v="1438459303"/>
        <n v="1412287303"/>
        <n v="1433523617"/>
        <n v="1484097734"/>
        <n v="1431903495"/>
        <n v="1456862924"/>
        <n v="1485270311"/>
        <n v="1430768468"/>
        <n v="1387569630"/>
        <n v="1406914291"/>
        <n v="1433090603"/>
        <n v="1459861307"/>
        <n v="1372210235"/>
        <n v="1423455983"/>
        <n v="1380477691"/>
        <n v="1435782748"/>
        <n v="1412611498"/>
        <n v="1406390457"/>
        <n v="1311667854"/>
        <n v="1420044814"/>
        <n v="1406012515"/>
        <n v="1404932105"/>
        <n v="1400175682"/>
        <n v="1398283307"/>
        <n v="1428526049"/>
        <n v="1321200332"/>
        <n v="1468122163"/>
        <n v="1483124208"/>
        <n v="1419281610"/>
        <n v="1458336479"/>
        <n v="1315597261"/>
        <n v="1478050429"/>
        <n v="1401910634"/>
        <n v="1489150194"/>
        <n v="1385510094"/>
        <n v="1420235311"/>
        <n v="1398980941"/>
        <n v="1434840392"/>
        <n v="1467024468"/>
        <n v="1360119728"/>
        <n v="1455220364"/>
        <n v="1461179576"/>
        <n v="1417654672"/>
        <n v="1412966871"/>
        <n v="1422474546"/>
        <n v="1452825571"/>
        <n v="1304962261"/>
        <n v="1414008808"/>
        <n v="1403902060"/>
        <n v="1335855631"/>
        <n v="1408366191"/>
        <n v="1434582050"/>
        <n v="1305839646"/>
        <n v="1405291811"/>
        <n v="1457628680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68362207"/>
        <n v="1460069451"/>
        <n v="1400694790"/>
        <n v="1451833128"/>
        <n v="1414879161"/>
        <n v="1435667422"/>
        <n v="1411143972"/>
        <n v="1442794397"/>
        <n v="1396974355"/>
        <n v="1348731738"/>
        <n v="1428341985"/>
        <n v="1409620903"/>
        <n v="1472026801"/>
        <n v="1431649255"/>
        <n v="1466186869"/>
        <n v="1458178044"/>
        <n v="1322632886"/>
        <n v="1478189006"/>
        <n v="1329890585"/>
        <n v="1383327440"/>
        <n v="1308245574"/>
        <n v="1431630618"/>
        <n v="1483719939"/>
        <n v="1448463086"/>
        <n v="1362329565"/>
        <n v="1463588109"/>
        <n v="1354580949"/>
        <n v="1430467187"/>
        <n v="1380238969"/>
        <n v="1365525239"/>
        <n v="1468578920"/>
        <n v="1455928050"/>
        <n v="1334429646"/>
        <n v="1433525922"/>
        <n v="1434310359"/>
        <n v="1426886974"/>
        <n v="1458766965"/>
        <n v="1365231655"/>
        <n v="1327969730"/>
        <n v="1295624113"/>
        <n v="1313532003"/>
        <n v="1287071015"/>
        <n v="1364101272"/>
        <n v="1409494187"/>
        <n v="1333597555"/>
        <n v="1265269559"/>
        <n v="1298289355"/>
        <n v="1481838481"/>
        <n v="1378586179"/>
        <n v="1406958354"/>
        <n v="1474339696"/>
        <n v="1487082286"/>
        <n v="1462209169"/>
        <n v="1427121931"/>
        <n v="1415737515"/>
        <n v="1461985967"/>
        <n v="1375008418"/>
        <n v="1328760129"/>
        <n v="1410555998"/>
        <n v="1443461616"/>
        <n v="1470227660"/>
        <n v="1476386395"/>
        <n v="1432484080"/>
        <n v="1449116407"/>
        <n v="1445791811"/>
        <n v="1457553121"/>
        <n v="1401205731"/>
        <n v="1422834819"/>
        <n v="1372296436"/>
        <n v="1288160403"/>
        <n v="1467468008"/>
        <n v="1404140667"/>
        <n v="1467973256"/>
        <n v="1407787774"/>
        <n v="1460155212"/>
        <n v="1356979110"/>
        <n v="1421158542"/>
        <n v="1433416830"/>
        <n v="1442062898"/>
        <n v="1458594676"/>
        <n v="1483955945"/>
        <n v="1446506080"/>
        <n v="1489517138"/>
        <n v="1450203416"/>
        <n v="1421853518"/>
        <n v="1472001713"/>
        <n v="1484484219"/>
        <n v="1422222439"/>
        <n v="1451723535"/>
        <n v="1451462429"/>
        <n v="1349150440"/>
        <n v="1380913757"/>
        <n v="1426407426"/>
        <n v="1350009447"/>
        <n v="1455725596"/>
        <n v="1424678460"/>
        <n v="1407847161"/>
        <n v="1424701775"/>
        <n v="1463090149"/>
        <n v="1479328570"/>
        <n v="1454802545"/>
        <n v="1430164039"/>
        <n v="1481756855"/>
        <n v="1432403295"/>
        <n v="1433254268"/>
        <n v="1343096197"/>
        <n v="1370393760"/>
        <n v="1392169298"/>
        <n v="1416589890"/>
        <n v="1401125238"/>
        <n v="1488911734"/>
        <n v="1401811381"/>
        <n v="1339109212"/>
        <n v="1463771421"/>
        <n v="1374882891"/>
        <n v="1413295358"/>
        <n v="1435133807"/>
        <n v="1390853620"/>
        <n v="1433980206"/>
        <n v="1459411371"/>
        <n v="1464653696"/>
        <n v="1434475476"/>
        <n v="1424275732"/>
        <n v="1392183631"/>
        <n v="1484726029"/>
        <n v="1284409734"/>
        <n v="1397855842"/>
        <n v="1459467238"/>
        <n v="1432763054"/>
        <n v="1310693986"/>
        <n v="1418179190"/>
        <n v="1414577969"/>
        <n v="1326934395"/>
        <n v="1429651266"/>
        <n v="1351796674"/>
        <n v="1412149970"/>
        <n v="1408313438"/>
        <n v="1306197066"/>
        <n v="1406908078"/>
        <n v="1368723225"/>
        <n v="1475885342"/>
        <n v="1357127727"/>
        <n v="1437508976"/>
        <n v="1421812637"/>
        <n v="1409261825"/>
        <n v="1443074571"/>
        <n v="1301542937"/>
        <n v="1483292122"/>
        <n v="1479708680"/>
        <n v="1383257703"/>
        <n v="1485000090"/>
        <n v="1383337052"/>
        <n v="1411489552"/>
        <n v="1404190567"/>
        <n v="1267220191"/>
        <n v="1430600401"/>
        <n v="1360177878"/>
        <n v="1483461409"/>
        <n v="1422656201"/>
        <n v="1468895925"/>
        <n v="1425224391"/>
        <n v="1435921992"/>
        <n v="1399998418"/>
        <n v="1402079466"/>
        <n v="1478906554"/>
        <n v="1336009346"/>
        <n v="1428515462"/>
        <n v="1461427938"/>
        <n v="1466185176"/>
        <n v="1434650084"/>
        <n v="1314124129"/>
        <n v="1468593057"/>
        <n v="1265493806"/>
        <n v="1334442519"/>
        <n v="1423506179"/>
        <n v="1470169166"/>
        <n v="1403453368"/>
        <n v="1430445163"/>
        <n v="1338352043"/>
        <n v="1427221560"/>
        <n v="1300354764"/>
        <n v="1346885050"/>
        <n v="1308496075"/>
        <n v="1432410639"/>
        <n v="1415125088"/>
        <n v="1442268063"/>
        <n v="1405743181"/>
        <n v="1281028152"/>
        <n v="1434180944"/>
        <n v="1330968347"/>
        <n v="1456793925"/>
        <n v="1387390555"/>
        <n v="1421960934"/>
        <n v="1461370956"/>
        <n v="1473850434"/>
        <n v="1376501292"/>
        <n v="1435645490"/>
        <n v="1451655808"/>
        <n v="1306417323"/>
        <n v="1447614732"/>
        <n v="1458336672"/>
        <n v="1340944096"/>
        <n v="1434484070"/>
        <n v="1417469639"/>
        <n v="1473200844"/>
        <n v="1395407445"/>
        <n v="1438639130"/>
        <n v="1404932004"/>
        <n v="1464958484"/>
        <n v="1447594176"/>
        <n v="1432032067"/>
        <n v="1461607591"/>
        <n v="1462841990"/>
        <n v="1455790405"/>
        <n v="1396468782"/>
        <n v="1395155478"/>
        <n v="1384480685"/>
        <n v="1332978688"/>
        <n v="1434999621"/>
        <n v="1433647882"/>
        <n v="1306608888"/>
        <n v="1318864308"/>
        <n v="1486149981"/>
        <n v="1415392666"/>
        <n v="1456183649"/>
        <n v="1428551474"/>
        <n v="1421101903"/>
        <n v="1306525512"/>
        <n v="1466793290"/>
        <n v="1473445510"/>
        <n v="1414277578"/>
        <n v="1247504047"/>
        <n v="1478030325"/>
        <n v="1321252488"/>
        <n v="1446663686"/>
        <n v="1434669419"/>
        <n v="1412845246"/>
        <n v="1430505171"/>
        <n v="1433259577"/>
        <n v="1424414350"/>
        <n v="1443029206"/>
        <n v="1436283107"/>
        <n v="1452546853"/>
        <n v="1409179384"/>
        <n v="1404927440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78018050"/>
        <n v="1423090174"/>
        <n v="1387403967"/>
        <n v="1407954413"/>
        <n v="1317564135"/>
        <n v="1398802148"/>
        <n v="1399387173"/>
        <n v="1409266862"/>
        <n v="1476962042"/>
        <n v="1480357791"/>
        <n v="1438789546"/>
        <n v="1440447001"/>
        <n v="1406752985"/>
        <n v="1408050316"/>
        <n v="1417538935"/>
        <n v="1402058739"/>
        <n v="1406745911"/>
        <n v="1365084034"/>
        <n v="1474958434"/>
        <n v="1480283321"/>
        <n v="1474150138"/>
        <n v="1454042532"/>
        <n v="1415341464"/>
        <n v="1465160083"/>
        <n v="1401354597"/>
        <n v="1358203069"/>
        <n v="1447193566"/>
        <n v="1477843305"/>
        <n v="1489097112"/>
        <n v="1486077481"/>
        <n v="1327568499"/>
        <n v="1433897647"/>
        <n v="1377294278"/>
        <n v="1382460379"/>
        <n v="1417369565"/>
        <n v="1472786744"/>
        <n v="1422155740"/>
        <n v="1390381722"/>
        <n v="1436502603"/>
        <n v="1430750795"/>
        <n v="1485909937"/>
        <n v="1405899378"/>
        <n v="1409944412"/>
        <n v="1449260256"/>
        <n v="1414531440"/>
        <n v="1408648985"/>
        <n v="1398911882"/>
        <n v="1447098599"/>
        <n v="1444423233"/>
        <n v="1372721577"/>
        <n v="1452654504"/>
        <n v="1404207981"/>
        <n v="1405687978"/>
        <n v="1414358778"/>
        <n v="1434557004"/>
        <n v="1473416906"/>
        <n v="1420766700"/>
        <n v="1453805834"/>
        <n v="1448438136"/>
        <n v="1418379324"/>
        <n v="1463783521"/>
        <n v="1427993710"/>
        <n v="1471988867"/>
        <n v="1422393234"/>
        <n v="1423520177"/>
        <n v="1414700390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453931572"/>
        <n v="1346806909"/>
        <n v="1436376146"/>
        <n v="1378214874"/>
        <n v="1313123823"/>
        <n v="1415328259"/>
        <n v="1465830560"/>
        <n v="1456441429"/>
        <n v="1401714114"/>
        <n v="1471638646"/>
        <n v="1391479339"/>
        <n v="1451746123"/>
        <n v="1479577761"/>
        <n v="1328559435"/>
        <n v="1400725112"/>
        <n v="1459265045"/>
        <n v="1433160898"/>
        <n v="1427224606"/>
        <n v="1301975637"/>
        <n v="1364852557"/>
        <n v="1405393356"/>
        <n v="1458416585"/>
        <n v="1371491244"/>
        <n v="1457881057"/>
        <n v="1444137375"/>
        <n v="1487333939"/>
        <n v="1369246738"/>
        <n v="1331982127"/>
        <n v="1423166101"/>
        <n v="1446570315"/>
        <n v="1455892160"/>
        <n v="1442804633"/>
        <n v="1453502197"/>
        <n v="1489181369"/>
        <n v="1433615400"/>
        <n v="1468947138"/>
        <n v="1405928601"/>
        <n v="1423959123"/>
        <n v="1410840126"/>
        <n v="1421916830"/>
        <n v="1365348794"/>
        <n v="1486745663"/>
        <n v="1369864301"/>
        <n v="1350605844"/>
        <n v="1463351329"/>
        <n v="1367798074"/>
        <n v="1476184593"/>
        <n v="1406507481"/>
        <n v="1448269539"/>
        <n v="1393287850"/>
        <n v="1399032813"/>
        <n v="1294811828"/>
        <n v="1487164242"/>
        <n v="1395168625"/>
        <n v="1332199618"/>
        <n v="1272692732"/>
        <n v="1361858673"/>
        <n v="1399563953"/>
        <n v="1409090013"/>
        <n v="1457539235"/>
        <n v="1425891201"/>
        <n v="1326872367"/>
        <n v="1429306520"/>
        <n v="1447195695"/>
        <n v="1341856178"/>
        <n v="1443016697"/>
        <n v="1424213264"/>
        <n v="1399948353"/>
        <n v="1351663605"/>
        <n v="1328033818"/>
        <n v="1396396662"/>
        <n v="1427780432"/>
        <n v="1384941892"/>
        <n v="1372384194"/>
        <n v="1404841270"/>
        <n v="1403125737"/>
        <n v="1433999785"/>
        <n v="1390564857"/>
        <n v="1403703580"/>
        <n v="1400774409"/>
        <n v="1414342894"/>
        <n v="1463422499"/>
        <n v="1454298186"/>
        <n v="1444220588"/>
        <n v="1430751869"/>
        <n v="1411109167"/>
        <n v="1365643344"/>
        <n v="1442473210"/>
        <n v="1347137731"/>
        <n v="1425259011"/>
        <n v="1375729469"/>
        <n v="1400106171"/>
        <n v="1301969633"/>
        <n v="1398828064"/>
        <n v="1400253364"/>
        <n v="1466767728"/>
        <n v="1418150018"/>
        <n v="1447164896"/>
        <n v="1399490415"/>
        <n v="1462443918"/>
        <n v="1434405044"/>
        <n v="1434104712"/>
        <n v="1459632398"/>
        <n v="1273647255"/>
        <n v="1274705803"/>
        <n v="1378735983"/>
        <n v="1399504664"/>
        <n v="1428358567"/>
        <n v="1301524585"/>
        <n v="1424825479"/>
        <n v="1447381592"/>
        <n v="1398983245"/>
        <n v="1314720721"/>
        <n v="1430425303"/>
        <n v="1421089938"/>
        <n v="1462489053"/>
        <n v="1333646743"/>
        <n v="1445077121"/>
        <n v="1455717790"/>
        <n v="1458647725"/>
        <n v="1437236378"/>
        <n v="1423149525"/>
        <n v="1283976268"/>
        <n v="1435585497"/>
        <n v="1366381877"/>
        <n v="1363136487"/>
        <n v="1416406744"/>
        <n v="1463965557"/>
        <n v="1432083616"/>
        <n v="1410791216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13609292"/>
        <n v="1419881831"/>
        <n v="1429558756"/>
        <n v="1434537179"/>
        <n v="1415145781"/>
        <n v="1436355270"/>
        <n v="1417378864"/>
        <n v="1335892587"/>
        <n v="1451927153"/>
        <n v="1424718070"/>
        <n v="1402973438"/>
        <n v="1488882042"/>
        <n v="1411042059"/>
        <n v="1465533672"/>
        <n v="1401978147"/>
        <n v="1418158683"/>
        <n v="1452008599"/>
        <n v="1408389010"/>
        <n v="1434445937"/>
        <n v="1483734100"/>
        <n v="1447109675"/>
        <n v="1431396791"/>
        <n v="1476436660"/>
        <n v="1383076902"/>
        <n v="1454546859"/>
        <n v="1476391223"/>
        <n v="1408549233"/>
        <n v="1414110593"/>
        <n v="1398363095"/>
        <n v="1322763110"/>
        <n v="1433776622"/>
        <n v="1435088093"/>
        <n v="1445609021"/>
        <n v="1434552207"/>
        <n v="1436941019"/>
        <n v="1433833896"/>
        <n v="1404973504"/>
        <n v="1449087612"/>
        <n v="1400008085"/>
        <n v="1452124531"/>
        <n v="1458075837"/>
        <n v="1474917604"/>
        <n v="1449636790"/>
        <n v="1401485207"/>
        <n v="1454280186"/>
        <n v="1444065088"/>
        <n v="1384577890"/>
        <n v="1276283655"/>
        <n v="1439665677"/>
        <n v="1405110399"/>
        <n v="1342801164"/>
        <n v="1323212767"/>
        <n v="1402886025"/>
        <n v="1477515183"/>
        <n v="1436860259"/>
        <n v="1469443916"/>
        <n v="1405957098"/>
        <n v="1456920006"/>
        <n v="1418758780"/>
        <n v="1487111830"/>
        <n v="1476786994"/>
        <n v="1368823675"/>
        <n v="1414610126"/>
        <n v="1385585434"/>
        <n v="1301950070"/>
        <n v="1298048082"/>
        <n v="1304376478"/>
        <n v="1470655240"/>
        <n v="1414066434"/>
        <n v="1423231025"/>
        <n v="1364996645"/>
        <n v="1480729678"/>
        <n v="1431453687"/>
        <n v="1478431488"/>
        <n v="1351210481"/>
        <n v="1461605020"/>
        <n v="1356584974"/>
        <n v="1380833367"/>
        <n v="1403105724"/>
        <n v="1382679059"/>
        <n v="1353177197"/>
        <n v="1477592413"/>
        <n v="1401814964"/>
        <n v="1423083892"/>
        <n v="1416192689"/>
        <n v="1455230214"/>
        <n v="1462603021"/>
        <n v="1461337174"/>
        <n v="1336506905"/>
        <n v="1395687664"/>
        <n v="1458820564"/>
        <n v="1433775668"/>
        <n v="1472470549"/>
        <n v="1468370274"/>
        <n v="1353017510"/>
        <n v="1448902867"/>
        <n v="1415472953"/>
        <n v="1432245861"/>
        <n v="1406226683"/>
        <n v="1468779210"/>
        <n v="1421983138"/>
        <n v="1309311545"/>
        <n v="1423366789"/>
        <n v="1481129340"/>
        <n v="1464921112"/>
        <n v="1418654916"/>
        <n v="1486426053"/>
        <n v="1467040769"/>
        <n v="1413922018"/>
        <n v="1324243985"/>
        <n v="1409884821"/>
        <n v="1444913817"/>
        <n v="1378722437"/>
        <n v="1421081857"/>
        <n v="1459545276"/>
        <n v="1399666342"/>
        <n v="1428696605"/>
        <n v="1464815253"/>
        <n v="1469009140"/>
        <n v="1470692528"/>
        <n v="1432593252"/>
        <n v="1418673307"/>
        <n v="1456902893"/>
        <n v="1359587137"/>
        <n v="1463086261"/>
        <n v="1422371381"/>
        <n v="1344281383"/>
        <n v="1486642891"/>
        <n v="1336512309"/>
        <n v="1444069591"/>
        <n v="1400163834"/>
        <n v="1462379066"/>
        <n v="1406039696"/>
        <n v="1461503654"/>
        <n v="1466281420"/>
        <n v="1428086501"/>
        <n v="1333709958"/>
        <n v="1319245349"/>
        <n v="1351011489"/>
        <n v="1423960097"/>
        <n v="1339768804"/>
        <n v="1362710425"/>
        <n v="1452664317"/>
        <n v="1384236507"/>
        <n v="1326648668"/>
        <n v="1429284677"/>
        <n v="1417593483"/>
        <n v="1479449366"/>
        <n v="1386194013"/>
        <n v="1323920114"/>
        <n v="1424296822"/>
        <n v="1401414944"/>
        <n v="1306955120"/>
        <n v="1441143397"/>
        <n v="1462806419"/>
        <n v="1405248503"/>
        <n v="1401214581"/>
        <n v="1452520614"/>
        <n v="1440535082"/>
        <n v="1429120908"/>
        <n v="1481058170"/>
        <n v="1404168101"/>
        <n v="1461064248"/>
        <n v="1422534260"/>
        <n v="1434415812"/>
        <n v="1413997393"/>
        <n v="1435469559"/>
        <n v="1335541393"/>
        <n v="1332175476"/>
        <n v="1444236216"/>
        <n v="1348285321"/>
        <n v="1402049289"/>
        <n v="1455647149"/>
        <n v="1441790658"/>
        <n v="1359140546"/>
        <n v="1307594625"/>
        <n v="1485177952"/>
        <n v="1431046325"/>
        <n v="1479609520"/>
        <n v="1410785522"/>
        <n v="1371585703"/>
        <n v="1257871712"/>
        <n v="1415028506"/>
        <n v="1419423083"/>
        <n v="1459268432"/>
        <n v="1418860682"/>
        <n v="1363981723"/>
        <n v="1354816721"/>
        <n v="143912280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63145938"/>
        <n v="1432837358"/>
        <n v="1413432331"/>
        <n v="1397679445"/>
        <n v="1466887297"/>
        <n v="1433512775"/>
        <n v="1316552050"/>
        <n v="1463334166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80800568"/>
        <n v="1384887360"/>
        <n v="1421464873"/>
        <n v="1410141900"/>
        <n v="1403822912"/>
        <n v="1454173120"/>
        <n v="1400547969"/>
        <n v="1399415500"/>
        <n v="1417207672"/>
        <n v="1485522358"/>
        <n v="1440826647"/>
        <n v="1427724426"/>
        <n v="1343425023"/>
        <n v="1405217355"/>
        <n v="1455428380"/>
        <n v="1452659591"/>
        <n v="1463686339"/>
        <n v="1454978100"/>
        <n v="1474886183"/>
        <n v="1275599812"/>
        <n v="1418827324"/>
        <n v="1417533953"/>
        <n v="1421417147"/>
        <n v="1425331963"/>
        <n v="1477835499"/>
        <n v="1434144386"/>
        <n v="1392021502"/>
        <n v="1424279986"/>
        <n v="1394683409"/>
        <n v="1450780170"/>
        <n v="1412258977"/>
        <n v="1326422966"/>
        <n v="1427184843"/>
        <n v="1379425085"/>
        <n v="1409608801"/>
        <n v="1439800904"/>
        <n v="1426538129"/>
        <n v="1421478823"/>
        <n v="1407695077"/>
        <n v="1354840638"/>
        <n v="1405100992"/>
        <n v="1331666146"/>
        <n v="1454453021"/>
        <n v="1465890694"/>
        <n v="1465171833"/>
        <n v="1429125268"/>
        <n v="1403169690"/>
        <n v="1406572381"/>
        <n v="1430996150"/>
        <n v="1468673092"/>
        <n v="1412624315"/>
        <n v="1455359083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3653333"/>
        <n v="1456789685"/>
        <n v="1406825360"/>
        <n v="1325432091"/>
        <n v="1374531631"/>
        <n v="1416057177"/>
        <n v="1281317691"/>
        <n v="1398511589"/>
        <n v="1484037977"/>
        <n v="1404308883"/>
        <n v="1410278284"/>
        <n v="1402934629"/>
        <n v="1333002657"/>
        <n v="1424533084"/>
        <n v="1430761243"/>
        <n v="1361363825"/>
        <n v="1434113265"/>
        <n v="1421183271"/>
        <n v="1328197165"/>
        <n v="1431973626"/>
        <n v="1461941527"/>
        <n v="1464979620"/>
        <n v="1439834171"/>
        <n v="1386626054"/>
        <n v="1446150141"/>
        <n v="1405949514"/>
        <n v="1459716480"/>
        <n v="1332378726"/>
        <n v="1336232730"/>
        <n v="1441822828"/>
        <n v="1357187280"/>
        <n v="1410558948"/>
        <n v="1486191507"/>
        <n v="1405520253"/>
        <n v="1459309704"/>
        <n v="1483012918"/>
        <n v="1451839080"/>
        <n v="1454342893"/>
        <n v="1398448389"/>
        <n v="1268459318"/>
        <n v="1470792982"/>
        <n v="1478018382"/>
        <n v="1418818151"/>
        <n v="1401770178"/>
        <n v="1467650771"/>
        <n v="1312641022"/>
        <n v="1366999870"/>
        <n v="1463852904"/>
        <n v="1430617209"/>
        <n v="1464807439"/>
        <n v="1460235592"/>
        <n v="1364827370"/>
        <n v="1332948694"/>
        <n v="1295575001"/>
        <n v="1286319256"/>
        <n v="1396923624"/>
        <n v="1456285988"/>
        <n v="1485471839"/>
        <n v="1462252542"/>
        <n v="1457690386"/>
        <n v="1341524220"/>
        <n v="1402929075"/>
        <n v="1444164280"/>
        <n v="1291428371"/>
        <n v="1340233365"/>
        <n v="1419364719"/>
        <n v="1343018807"/>
        <n v="1407839054"/>
        <n v="1332182049"/>
        <n v="1455773623"/>
        <n v="1446401372"/>
        <n v="1331060420"/>
        <n v="1434440227"/>
        <n v="1424727712"/>
        <n v="1326810211"/>
        <n v="1339651143"/>
        <n v="1323221761"/>
        <n v="1408940886"/>
        <n v="1402657113"/>
        <n v="1360222119"/>
        <n v="1479232216"/>
        <n v="1412332175"/>
        <n v="1441557047"/>
        <n v="1400790680"/>
        <n v="1336430575"/>
        <n v="1354909863"/>
        <n v="1480907645"/>
        <n v="1412109413"/>
        <n v="1424377358"/>
        <n v="1409262949"/>
        <n v="1328052639"/>
        <n v="1414506083"/>
        <n v="1403022823"/>
        <n v="1393034470"/>
        <n v="1390509071"/>
        <n v="1315612909"/>
        <n v="1479283285"/>
        <n v="1274889241"/>
        <n v="1436278344"/>
        <n v="1413766384"/>
        <n v="1403635904"/>
        <n v="1452614847"/>
        <n v="1316919196"/>
        <n v="1432315966"/>
        <n v="1452550416"/>
        <n v="1379540288"/>
        <n v="1410461299"/>
        <n v="1424306110"/>
        <n v="1433698233"/>
        <n v="1423041227"/>
        <n v="1428572115"/>
        <n v="1382659060"/>
        <n v="1414765794"/>
        <n v="1425331068"/>
        <n v="1387834799"/>
        <n v="1413065230"/>
        <n v="1359301335"/>
        <n v="1343870462"/>
        <n v="1432663659"/>
        <n v="1399286589"/>
        <n v="1252908330"/>
        <n v="1432033441"/>
        <n v="1380585890"/>
        <n v="1312865658"/>
        <n v="1351024232"/>
        <n v="1403721345"/>
        <n v="1397819938"/>
        <n v="1398342170"/>
        <n v="1463925590"/>
        <n v="1304464914"/>
        <n v="1466019272"/>
        <n v="1413406695"/>
        <n v="1335194944"/>
        <n v="1326728235"/>
        <n v="1412530422"/>
        <n v="1439835595"/>
        <n v="1400272580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2072893"/>
        <n v="1465856639"/>
        <n v="1465011624"/>
        <n v="1427492939"/>
        <n v="1427405896"/>
        <n v="1312490350"/>
        <n v="1403562705"/>
        <n v="1430405903"/>
        <n v="1473285108"/>
        <n v="1412809644"/>
        <n v="1463731917"/>
        <n v="1414538031"/>
        <n v="1404586762"/>
        <n v="1405003447"/>
        <n v="1252718519"/>
        <n v="1489439669"/>
        <n v="1429621695"/>
        <n v="1485629050"/>
        <n v="1439517413"/>
        <n v="1452721524"/>
        <n v="1486613332"/>
        <n v="1409341863"/>
        <n v="1469202332"/>
        <n v="1406564335"/>
        <n v="1423847093"/>
        <n v="1462232309"/>
        <n v="1450619123"/>
        <n v="1421637991"/>
        <n v="1411485391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466737217"/>
        <n v="1392847312"/>
        <n v="1411417602"/>
        <n v="1446562494"/>
        <n v="1323131689"/>
        <n v="1439924246"/>
        <n v="1476764077"/>
        <n v="1487094360"/>
        <n v="1479144880"/>
        <n v="1425908988"/>
        <n v="1381445253"/>
        <n v="1395859093"/>
        <n v="1484198170"/>
        <n v="1339549982"/>
        <n v="1392232830"/>
        <n v="1404769538"/>
        <n v="1405024561"/>
        <n v="1404822144"/>
        <n v="1427747906"/>
        <n v="1436383889"/>
        <n v="1421274954"/>
        <n v="1352766300"/>
        <n v="1401372574"/>
        <n v="1442847674"/>
        <n v="1424992026"/>
        <n v="1421596356"/>
        <n v="1409187761"/>
        <n v="1489090419"/>
        <n v="1460055300"/>
        <n v="1473833082"/>
        <n v="1268822909"/>
        <n v="1370651181"/>
        <n v="1336482857"/>
        <n v="1444699549"/>
        <n v="1426528418"/>
        <n v="1452030730"/>
        <n v="1482281094"/>
        <n v="1463080979"/>
        <n v="1455938520"/>
        <n v="1314154837"/>
        <n v="1356648856"/>
        <n v="1482095436"/>
        <n v="1400666049"/>
        <n v="1416516972"/>
        <n v="1380726226"/>
        <n v="1295000329"/>
        <n v="1430060671"/>
        <n v="1438882275"/>
        <n v="1452048335"/>
        <n v="1443621612"/>
        <n v="1421964325"/>
        <n v="1413236738"/>
        <n v="1385754986"/>
        <n v="1444831031"/>
        <n v="1306283727"/>
        <n v="1404337382"/>
        <n v="1431884849"/>
        <n v="1486681708"/>
        <n v="1425512843"/>
        <n v="1409338556"/>
        <n v="1454188258"/>
        <n v="1418922443"/>
        <n v="1404151396"/>
        <n v="1466453161"/>
        <n v="1405640302"/>
        <n v="1400600101"/>
        <n v="1441841886"/>
        <n v="1462210950"/>
        <n v="1401823952"/>
        <n v="1429306914"/>
        <n v="1433109907"/>
        <n v="1417208561"/>
        <n v="1422539108"/>
        <n v="1395436717"/>
        <n v="1393233855"/>
        <n v="1332192160"/>
        <n v="1330711203"/>
        <n v="1407258582"/>
        <n v="1333001424"/>
        <n v="1426002684"/>
        <n v="1458138079"/>
        <n v="1286930435"/>
        <n v="1423681056"/>
        <n v="1400260087"/>
        <n v="1462325339"/>
        <n v="1467720388"/>
        <n v="1462755424"/>
        <n v="1461874935"/>
        <n v="1480360736"/>
        <n v="1446914836"/>
        <n v="1437115236"/>
        <n v="1485892300"/>
        <n v="1485278620"/>
        <n v="1444690700"/>
        <n v="1359575988"/>
        <n v="1362081933"/>
        <n v="1458613082"/>
        <n v="1296088630"/>
        <n v="1360948389"/>
        <n v="1472750382"/>
        <n v="1338336588"/>
        <n v="1443302004"/>
        <n v="1474641914"/>
        <n v="1446742417"/>
        <n v="1467335378"/>
        <n v="1407674146"/>
        <n v="1443449265"/>
        <n v="1428130814"/>
        <n v="1428087153"/>
        <n v="1437214936"/>
        <n v="1426133192"/>
        <n v="1458254347"/>
        <n v="1421436099"/>
        <n v="1463971172"/>
        <n v="1404141626"/>
        <n v="1462307652"/>
        <n v="1264565507"/>
        <n v="1451277473"/>
        <n v="1431447137"/>
        <n v="1316194540"/>
        <n v="1302036648"/>
        <n v="1350967535"/>
        <n v="1308946136"/>
        <n v="1359946188"/>
        <n v="1415193366"/>
        <n v="1454460673"/>
        <n v="1459711917"/>
        <n v="1429486397"/>
        <n v="1412091423"/>
        <n v="1464709334"/>
        <n v="1457982924"/>
        <n v="1305568201"/>
        <n v="1439341459"/>
        <n v="1368019482"/>
        <n v="1410304179"/>
        <n v="1472201208"/>
        <n v="1422769906"/>
        <n v="1389259831"/>
        <n v="1421964718"/>
        <n v="1403066752"/>
        <n v="1335473931"/>
        <n v="1354265335"/>
        <n v="1402596667"/>
        <n v="1405583108"/>
        <n v="1409395990"/>
        <n v="1465601532"/>
        <n v="1463352992"/>
        <n v="1326404583"/>
        <n v="1428583846"/>
        <n v="1361002140"/>
        <n v="1476760226"/>
        <n v="1469112493"/>
        <n v="1452008290"/>
        <n v="1408383994"/>
        <n v="1338928537"/>
        <n v="1408129822"/>
        <n v="1307028855"/>
        <n v="1373408731"/>
        <n v="1431372444"/>
        <n v="1401123546"/>
        <n v="1421092725"/>
        <n v="1420158707"/>
        <n v="1454448012"/>
        <n v="1460683339"/>
        <n v="1435554104"/>
        <n v="1455919438"/>
        <n v="1421190787"/>
        <n v="1358180968"/>
        <n v="1416977259"/>
        <n v="1317788623"/>
        <n v="1301847025"/>
        <n v="1371569202"/>
        <n v="1407157756"/>
        <n v="1436408308"/>
        <n v="1435670452"/>
        <n v="1335232055"/>
        <n v="1335570863"/>
        <n v="1273961999"/>
        <n v="1391571319"/>
        <n v="1429991062"/>
        <n v="1438939673"/>
        <n v="1328649026"/>
        <n v="1340329202"/>
        <n v="1437412512"/>
        <n v="1464209261"/>
        <n v="1328749249"/>
        <n v="1451887397"/>
        <n v="144008264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81322911"/>
        <n v="1455528790"/>
        <n v="1429290719"/>
        <n v="1431391859"/>
        <n v="1462280848"/>
        <n v="1405746399"/>
        <n v="1445308730"/>
        <n v="1440632622"/>
        <n v="1488820619"/>
        <n v="1418002634"/>
        <n v="1458147982"/>
        <n v="1454464555"/>
        <n v="1310049536"/>
        <n v="1422374420"/>
        <n v="1411587606"/>
        <n v="1415995234"/>
        <n v="1422383318"/>
        <n v="1381364339"/>
        <n v="1328049974"/>
        <n v="1468006345"/>
        <n v="1464943666"/>
        <n v="1437236159"/>
        <n v="1435953566"/>
        <n v="1440961053"/>
        <n v="1448461313"/>
        <n v="1488241931"/>
        <n v="1435354736"/>
        <n v="1311789885"/>
        <n v="1444856156"/>
        <n v="1435014507"/>
        <n v="1428691530"/>
        <n v="1324158361"/>
        <n v="1467935094"/>
        <n v="1422424818"/>
        <n v="1445985299"/>
        <n v="1333748516"/>
        <n v="1456996017"/>
        <n v="1482609088"/>
        <n v="1440497876"/>
        <n v="1417489143"/>
        <n v="1437754137"/>
        <n v="1445370317"/>
        <n v="1424819871"/>
        <n v="1377570867"/>
        <n v="1300328399"/>
        <n v="1469543676"/>
        <n v="1422903447"/>
        <n v="1423933916"/>
        <n v="1444844697"/>
        <n v="1413337043"/>
        <n v="1405466820"/>
        <n v="1447757190"/>
        <n v="1421346480"/>
        <n v="1403462111"/>
        <n v="1404833717"/>
        <n v="1457297932"/>
        <n v="1464197269"/>
        <n v="1463648360"/>
        <n v="1477178238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398480559"/>
        <n v="1331333108"/>
        <n v="1420606303"/>
        <n v="1409667827"/>
        <n v="1472571921"/>
        <n v="1314417502"/>
        <n v="1413674692"/>
        <n v="1487329292"/>
        <n v="1424730966"/>
        <n v="1417456208"/>
        <n v="1397584386"/>
        <n v="1486406253"/>
        <n v="1421900022"/>
        <n v="1366251510"/>
        <n v="1402584846"/>
        <n v="1297620584"/>
        <n v="1273874306"/>
        <n v="1459507478"/>
        <n v="1459567371"/>
        <n v="1434828934"/>
        <n v="1456189973"/>
        <n v="1346345999"/>
        <n v="1446241684"/>
        <n v="1431113180"/>
        <n v="1416932133"/>
        <n v="1462128306"/>
        <n v="1415661067"/>
        <n v="1428733511"/>
        <n v="1424474452"/>
        <n v="1465607738"/>
        <n v="1421362930"/>
        <n v="1450819109"/>
        <n v="1368057674"/>
        <n v="1405196867"/>
        <n v="1367286434"/>
        <n v="1408995284"/>
        <n v="1368576032"/>
        <n v="1447203096"/>
        <n v="1401972028"/>
        <n v="1467497652"/>
        <n v="1318539484"/>
        <n v="1464847089"/>
        <n v="1452448298"/>
        <n v="1348536417"/>
        <n v="1339694816"/>
        <n v="1460105966"/>
        <n v="1255730520"/>
        <n v="1463418090"/>
        <n v="1424488244"/>
        <n v="1406239718"/>
        <n v="1438445097"/>
        <n v="1397677790"/>
        <n v="1432742458"/>
        <n v="1446166144"/>
        <n v="1489376321"/>
        <n v="1401372324"/>
        <n v="1375880598"/>
        <n v="1360551250"/>
        <n v="1341892127"/>
        <n v="1447560686"/>
        <n v="1340901345"/>
        <n v="1302493760"/>
        <n v="1335987789"/>
        <n v="1438575586"/>
        <n v="1389891684"/>
        <n v="1412954547"/>
        <n v="1484623726"/>
        <n v="1486065627"/>
        <n v="1436307894"/>
        <n v="1336238395"/>
        <n v="1408604363"/>
        <n v="1400691994"/>
        <n v="1372437089"/>
        <n v="1428944015"/>
        <n v="1426681325"/>
        <n v="1302661362"/>
        <n v="1459520318"/>
        <n v="1460458034"/>
        <n v="1405307696"/>
        <n v="1421432810"/>
        <n v="1435656759"/>
        <n v="1316214541"/>
        <n v="1418161339"/>
        <n v="1424639505"/>
        <n v="1440513832"/>
        <n v="1352504857"/>
        <n v="1486996729"/>
        <n v="1403234686"/>
        <n v="1468455186"/>
        <n v="1345828548"/>
        <n v="1419979544"/>
        <n v="1458770384"/>
        <n v="1454638202"/>
        <n v="1297880659"/>
        <n v="1348503976"/>
        <n v="1400675841"/>
        <n v="1377252857"/>
        <n v="1430151186"/>
        <n v="1472294229"/>
        <n v="1404233159"/>
        <n v="1343326302"/>
        <n v="1445358903"/>
        <n v="1462585315"/>
        <n v="1444425020"/>
        <n v="1445369727"/>
        <n v="1489480556"/>
        <n v="1411499149"/>
        <n v="1465850898"/>
        <n v="1413016216"/>
        <n v="1413519073"/>
        <n v="1304623990"/>
        <n v="1416667679"/>
        <n v="1304770233"/>
        <n v="1380556483"/>
        <n v="1431412196"/>
        <n v="1427304127"/>
        <n v="1421696329"/>
        <n v="1406824948"/>
        <n v="1445109822"/>
        <n v="1420244622"/>
        <n v="1326848935"/>
        <n v="1389121248"/>
        <n v="1345741300"/>
        <n v="1399563390"/>
        <n v="1338346281"/>
        <n v="1428124283"/>
        <n v="1357604752"/>
        <n v="1361483538"/>
        <n v="1339704141"/>
        <n v="1448914500"/>
        <n v="1447115761"/>
        <n v="1421680462"/>
        <n v="1427741583"/>
        <n v="1390570791"/>
        <n v="1335397188"/>
        <n v="1471543722"/>
        <n v="1428401394"/>
        <n v="1431867554"/>
        <n v="1337884375"/>
        <n v="1459828960"/>
        <n v="1329856839"/>
        <n v="1459972182"/>
        <n v="1349892735"/>
        <n v="1437950991"/>
        <n v="1419271458"/>
        <n v="1451607071"/>
        <n v="1426050982"/>
        <n v="1424579699"/>
        <n v="1404658329"/>
        <n v="1307421721"/>
        <n v="1437042490"/>
        <n v="1400536692"/>
        <n v="1482788482"/>
        <n v="1427979849"/>
        <n v="1329671572"/>
        <n v="1332435685"/>
        <n v="1403878645"/>
        <n v="1458161307"/>
        <n v="1407400306"/>
        <n v="1448924882"/>
        <n v="1483362319"/>
        <n v="1480943180"/>
        <n v="1368476367"/>
        <n v="1404942804"/>
        <n v="1460666721"/>
        <n v="1456025023"/>
        <n v="1420091999"/>
        <n v="1440557759"/>
        <n v="1402455174"/>
        <n v="1411246751"/>
        <n v="1346276349"/>
        <n v="1484667168"/>
        <n v="1461061350"/>
        <n v="1276830052"/>
        <n v="1422465075"/>
        <n v="1404997548"/>
        <n v="1428889037"/>
        <n v="1424484717"/>
        <n v="1405971690"/>
        <n v="1279574773"/>
        <n v="1403135304"/>
        <n v="1438715077"/>
        <n v="1406896752"/>
        <n v="1431795944"/>
        <n v="1359468915"/>
        <n v="1474895475"/>
        <n v="1325184847"/>
        <n v="1430114384"/>
        <n v="1422809671"/>
        <n v="1396524644"/>
        <n v="1457999054"/>
        <n v="1468495957"/>
        <n v="1475248279"/>
        <n v="1466628144"/>
        <n v="1304867881"/>
        <n v="1406908725"/>
        <n v="1411019409"/>
        <n v="1485161402"/>
        <n v="1434997018"/>
        <n v="1424226768"/>
        <n v="1424280938"/>
        <n v="1479436646"/>
        <n v="1324079392"/>
        <n v="1487847954"/>
        <n v="1309987845"/>
        <n v="1463144254"/>
        <n v="1461151860"/>
        <n v="1444673767"/>
        <n v="1458268144"/>
        <n v="1339523132"/>
        <n v="1466710358"/>
        <n v="1443696797"/>
        <n v="1432814702"/>
        <n v="1335245276"/>
        <n v="1409493800"/>
        <n v="1299775266"/>
        <n v="1390088311"/>
        <n v="1439743900"/>
        <n v="1400606573"/>
        <n v="1473189335"/>
        <n v="1450784495"/>
        <n v="1384811721"/>
        <n v="1436369818"/>
        <n v="1354568384"/>
        <n v="1421439552"/>
        <n v="1400570787"/>
        <n v="1487770434"/>
        <n v="1418824986"/>
        <n v="1412216665"/>
        <n v="1413404545"/>
        <n v="1438188106"/>
        <n v="1467648456"/>
        <n v="1454691083"/>
        <n v="1459220588"/>
        <n v="1463253240"/>
        <n v="1456851071"/>
        <n v="1404833442"/>
        <n v="1257444140"/>
        <n v="1293739714"/>
        <n v="1465866707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390589018"/>
        <n v="1446048367"/>
        <n v="1425927527"/>
        <n v="1488823488"/>
        <n v="1429477249"/>
        <n v="1471812813"/>
        <n v="1443928559"/>
        <n v="1337095997"/>
        <n v="1460751673"/>
        <n v="1385065931"/>
        <n v="1425744945"/>
        <n v="1413477228"/>
        <n v="1415053749"/>
        <n v="1430494082"/>
        <n v="1480981880"/>
        <n v="1408395400"/>
        <n v="1263982307"/>
        <n v="1471370327"/>
        <n v="1434085091"/>
        <n v="1484958399"/>
        <n v="1403356792"/>
        <n v="1434412500"/>
        <n v="1430734844"/>
        <n v="1407892222"/>
        <n v="1465055160"/>
        <n v="1458814600"/>
        <n v="1396284680"/>
        <n v="1480831467"/>
        <n v="1423502636"/>
        <n v="1410148457"/>
        <n v="1331358169"/>
        <n v="1406679625"/>
        <n v="1433868450"/>
        <n v="1457528176"/>
        <n v="1434558479"/>
        <n v="1399058797"/>
        <n v="1446209804"/>
        <n v="1429648176"/>
        <n v="1478602246"/>
        <n v="1331658165"/>
        <n v="1326217444"/>
        <n v="1484115418"/>
        <n v="1425690526"/>
        <n v="1407621026"/>
        <n v="1412705818"/>
        <n v="1445539113"/>
        <n v="1415723470"/>
        <n v="1332991717"/>
        <n v="1359421403"/>
        <n v="1435591889"/>
        <n v="1279603955"/>
        <n v="1440448059"/>
        <n v="1425235877"/>
        <n v="1438085273"/>
        <n v="1386806254"/>
        <n v="1472110513"/>
        <n v="1307848482"/>
        <n v="1263474049"/>
        <n v="1479186575"/>
        <n v="1330969575"/>
        <n v="1399414290"/>
        <n v="1423705801"/>
        <n v="1380826996"/>
        <n v="1435882704"/>
        <n v="1447097203"/>
        <n v="1436810422"/>
        <n v="1409388020"/>
        <n v="1462695073"/>
        <n v="1473953778"/>
        <n v="1343682681"/>
        <n v="1431718575"/>
        <n v="1296651427"/>
        <n v="1455063886"/>
        <n v="1327622841"/>
        <n v="1418766740"/>
        <n v="1487743223"/>
        <n v="1439567660"/>
        <n v="1434113406"/>
        <n v="1418766895"/>
        <n v="1446352529"/>
        <n v="1457115427"/>
        <n v="1409743772"/>
        <n v="1295657209"/>
        <n v="1464677986"/>
        <n v="1332521976"/>
        <n v="1471188502"/>
        <n v="1306219897"/>
        <n v="1458758750"/>
        <n v="1410114375"/>
        <n v="1421786748"/>
        <n v="1319819758"/>
        <n v="1433518717"/>
        <n v="1459528394"/>
        <n v="1342545994"/>
        <n v="1465946956"/>
        <n v="1454366467"/>
        <n v="1456408244"/>
        <n v="1402342359"/>
        <n v="1448536516"/>
        <n v="1464307491"/>
        <n v="1412629704"/>
        <n v="1436464945"/>
        <n v="1412836990"/>
        <n v="1326972107"/>
        <n v="1423529152"/>
        <n v="1347913059"/>
        <n v="1426446033"/>
        <n v="1421524709"/>
        <n v="1388084862"/>
        <n v="1364854593"/>
        <n v="1420774779"/>
        <n v="1463929351"/>
        <n v="1453936937"/>
        <n v="1422043154"/>
        <n v="1415228325"/>
        <n v="1400309405"/>
        <n v="1413341990"/>
        <n v="1461769373"/>
        <n v="1428936856"/>
        <n v="1468003109"/>
        <n v="1353547114"/>
        <n v="1423599182"/>
        <n v="1472282956"/>
        <n v="1435181628"/>
        <n v="1452798126"/>
        <n v="1291257298"/>
        <n v="1465345902"/>
        <n v="1427320341"/>
        <n v="1452338929"/>
        <n v="1469026903"/>
        <n v="1395162822"/>
        <n v="1426188159"/>
        <n v="1457429646"/>
        <n v="1430424672"/>
        <n v="1417208925"/>
        <n v="1489428447"/>
        <n v="1441894248"/>
        <n v="1419858278"/>
        <n v="1389193827"/>
        <n v="1445629736"/>
        <n v="1482951242"/>
        <n v="1477133430"/>
        <n v="1431951611"/>
        <n v="1479241707"/>
        <n v="1432402266"/>
        <n v="1459463808"/>
        <n v="1446670765"/>
        <n v="1454337589"/>
        <n v="1423320389"/>
        <n v="1428436410"/>
        <n v="1453925727"/>
        <n v="1459999656"/>
        <n v="1432115902"/>
        <n v="1421339077"/>
        <n v="1457725272"/>
        <n v="1442243484"/>
        <n v="1457564654"/>
        <n v="1459975008"/>
        <n v="1489591807"/>
        <n v="1467746541"/>
        <n v="1478298132"/>
        <n v="1488214151"/>
        <n v="1476559608"/>
        <n v="1445975661"/>
        <n v="1448040425"/>
        <n v="1476837061"/>
        <n v="1346463337"/>
        <n v="1430239089"/>
        <n v="1404161639"/>
        <n v="1446179553"/>
        <n v="1441146356"/>
        <n v="1313612532"/>
        <n v="1357157965"/>
        <n v="1464969686"/>
        <n v="1444069748"/>
        <n v="1481053647"/>
        <n v="1455147245"/>
        <n v="1484222978"/>
        <n v="1463161611"/>
        <n v="1460914253"/>
        <n v="1437745060"/>
        <n v="1409087804"/>
        <n v="1425428206"/>
        <n v="1475759454"/>
        <n v="1405097102"/>
        <n v="1425404182"/>
        <n v="1445191493"/>
        <n v="1459355950"/>
        <n v="1456421530"/>
        <n v="1478685915"/>
        <n v="1422664925"/>
        <n v="1471887121"/>
        <n v="1455640559"/>
        <n v="1462285182"/>
        <n v="1405041992"/>
        <n v="1375265461"/>
        <n v="1431886706"/>
        <n v="1441479361"/>
        <n v="1373337166"/>
        <n v="1423619085"/>
        <n v="1487240082"/>
        <n v="1452193234"/>
        <n v="1407178107"/>
        <n v="1473970964"/>
        <n v="1433963376"/>
        <n v="1429127379"/>
        <n v="1404941463"/>
        <n v="1473782592"/>
        <n v="1488823290"/>
        <n v="14570238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3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4-12-27T01:40:44"/>
        <d v="2015-10-01T00:00:00"/>
        <d v="2015-07-10T16:05:32"/>
        <d v="2016-05-22T01:05:00"/>
        <d v="2016-01-02T23:00:51"/>
        <d v="2016-01-07T04:57:52"/>
        <d v="2015-07-23T13:25:35"/>
        <d v="2015-03-22T16:07:15"/>
        <d v="2016-05-05T21:36:36"/>
        <d v="2016-12-21T07:59:00"/>
        <d v="2015-09-20T04:21:31"/>
        <d v="2014-10-17T19:00:32"/>
        <d v="2016-05-05T17:00:00"/>
        <d v="2014-10-13T13:59:55"/>
        <d v="2014-08-13T18:49:08"/>
        <d v="2014-03-24T02:15:27"/>
        <d v="2017-03-15T00:26:00"/>
        <d v="2015-08-29T15:53:44"/>
        <d v="2015-02-02T18:43:21"/>
        <d v="2014-06-01T22:37:19"/>
        <d v="2015-01-04T06:17:44"/>
        <d v="2015-09-09T07:31:09"/>
        <d v="2013-08-30T12:53:40"/>
        <d v="2016-07-02T15:35:23"/>
        <d v="2013-01-11T20:00:24"/>
        <d v="2016-09-03T16:34:37"/>
        <d v="2012-06-09T20:20:08"/>
        <d v="2016-07-08T17:32:14"/>
        <d v="2015-06-02T15:34:53"/>
        <d v="2016-07-03T10:25:45"/>
        <d v="2015-11-26T23:55:45"/>
        <d v="2015-08-03T16:09:30"/>
        <d v="2011-02-24T23:20:30"/>
        <d v="2016-07-15T06:57:00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7-10T05:28:57"/>
        <d v="2016-09-29T21:52:52"/>
        <d v="2014-07-25T03:00:00"/>
        <d v="2016-03-16T05:04:57"/>
        <d v="2016-08-04T14:00:03"/>
        <d v="2013-02-04T20:29:34"/>
        <d v="2016-09-13T07:05:00"/>
        <d v="2017-04-01T00:40:11"/>
        <d v="2015-12-17T19:20:09"/>
        <d v="2013-05-31T12:00:00"/>
        <d v="2014-05-15T06:58:51"/>
        <d v="2016-11-30T20:15:19"/>
        <d v="2015-11-21T17:12:15"/>
        <d v="2016-08-17T12:05:54"/>
        <d v="2015-10-05T06:39:46"/>
        <d v="2015-10-16T16:35:52"/>
        <d v="2015-06-18T13:13:11"/>
        <d v="2016-03-13T21:25:16"/>
        <d v="2016-05-03T16:41:56"/>
        <d v="2015-01-26T07:12:21"/>
        <d v="2015-12-13T06:47:40"/>
        <d v="2015-05-01T18:39:05"/>
        <d v="2014-06-03T03:59:00"/>
        <d v="2015-09-28T06:35:34"/>
        <d v="2015-11-19T04:59:00"/>
        <d v="2015-10-30T14:59:43"/>
        <d v="2016-12-08T04:59:00"/>
        <d v="2016-07-06T15:00:58"/>
        <d v="2015-12-16T20:18:00"/>
        <d v="2016-07-21T14:00:00"/>
        <d v="2014-11-30T22:59:00"/>
        <d v="2015-07-18T20:14:16"/>
        <d v="2016-05-14T15:18:28"/>
        <d v="2014-09-15T19:55:03"/>
        <d v="2013-08-10T13:15:20"/>
        <d v="2015-02-08T21:58:29"/>
        <d v="2017-03-25T13:14:22"/>
        <d v="2014-08-17T19:58:18"/>
        <d v="2016-05-03T18:49:02"/>
        <d v="2015-03-20T03:45:32"/>
        <d v="2015-05-22T05:25:00"/>
        <d v="2016-08-06T07:00:00"/>
        <d v="2016-10-21T16:04:20"/>
        <d v="2015-09-11T18:22:49"/>
        <d v="2014-11-25T19:46:00"/>
        <d v="2016-12-04T15:04:47"/>
        <d v="2017-02-26T00:09:49"/>
        <d v="2014-07-23T21:08:09"/>
        <d v="2017-03-06T13:00:00"/>
        <d v="2014-07-25T22:15:02"/>
        <d v="2015-12-29T00:16:40"/>
        <d v="2016-02-25T07:25:01"/>
        <d v="2016-07-08T23:03:34"/>
        <d v="2016-06-28T23:15:33"/>
        <d v="2013-02-01T18:25:39"/>
        <d v="2017-03-14T22:57:00"/>
        <d v="2015-12-24T15:41:24"/>
        <d v="2017-03-12T19:00:00"/>
        <d v="2014-11-13T08:02:00"/>
        <d v="2013-08-04T23:06:22"/>
        <d v="2015-08-01T04:59:00"/>
        <d v="2015-08-14T01:24:57"/>
        <d v="2015-06-15T22:06:20"/>
        <d v="2016-12-02T23:36:43"/>
        <d v="2016-07-22T15:02:20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7-02-05T16:44:00"/>
        <d v="2014-07-10T19:40:11"/>
        <d v="2016-03-11T18:34:47"/>
        <d v="2013-11-22T16:00:00"/>
        <d v="2015-05-26T03:53:02"/>
        <d v="2015-06-14T13:00:55"/>
        <d v="2014-05-09T21:00:00"/>
        <d v="2016-06-28T15:45:23"/>
        <d v="2016-12-01T04:59:00"/>
        <d v="2016-07-09T23:49:58"/>
        <d v="2016-02-01T23:55:41"/>
        <d v="2015-08-03T04:27:37"/>
        <d v="2015-09-07T13:53:13"/>
        <d v="2017-03-26T03:33:00"/>
        <d v="2015-01-02T21:14:16"/>
        <d v="2014-09-19T18:18:21"/>
        <d v="2016-01-29T14:46:10"/>
        <d v="2014-11-11T16:10:36"/>
        <d v="2016-09-05T02:59:00"/>
        <d v="2014-12-04T10:58:54"/>
        <d v="2015-09-01T15:05:19"/>
        <d v="2014-09-21T19:48:38"/>
        <d v="2015-04-05T03:40:47"/>
        <d v="2015-08-04T22:15:35"/>
        <d v="2016-11-06T09:49:07"/>
        <d v="2013-09-13T17:56:20"/>
        <d v="2015-08-26T00:18:50"/>
        <d v="2015-04-17T17:33:02"/>
        <d v="2016-08-23T20:54:00"/>
        <d v="2016-06-06T17:02:00"/>
        <d v="2015-07-12T06:02:38"/>
        <d v="2014-08-14T12:58:18"/>
        <d v="2015-06-11T10:05:53"/>
        <d v="2015-05-08T16:01:58"/>
        <d v="2017-02-22T04:43:42"/>
        <d v="2016-06-11T13:39:32"/>
        <d v="2015-03-30T18:31:59"/>
        <d v="2016-03-24T08:11:38"/>
        <d v="2015-10-28T08:00:00"/>
        <d v="2016-11-01T03:59:00"/>
        <d v="2016-06-17T12:59:50"/>
        <d v="2016-04-22T13:55:11"/>
        <d v="2015-05-22T17:03:29"/>
        <d v="2014-05-05T06:38:31"/>
        <d v="2014-12-17T20:43:48"/>
        <d v="2015-11-06T01:00:00"/>
        <d v="2015-04-30T19:23:47"/>
        <d v="2016-12-14T12:01:08"/>
        <d v="2014-09-18T02:00:00"/>
        <d v="2014-12-28T15:22:29"/>
        <d v="2015-05-20T06:04:15"/>
        <d v="2017-02-05T18:00:53"/>
        <d v="2016-04-07T01:34:16"/>
        <d v="2016-06-28T16:43:05"/>
        <d v="2017-02-18T23:59:00"/>
        <d v="2014-02-03T11:41:32"/>
        <d v="2017-03-10T19:00:35"/>
        <d v="2016-10-20T05:28:13"/>
        <d v="2015-02-07T18:26:21"/>
        <d v="2015-10-15T22:00:00"/>
        <d v="2015-01-15T19:00:28"/>
        <d v="2017-01-21T11:47:58"/>
        <d v="2014-12-10T03:48:45"/>
        <d v="2016-12-30T23:00:00"/>
        <d v="2016-05-07T21:11:59"/>
        <d v="2015-05-04T01:40:38"/>
        <d v="2014-09-05T20:30:02"/>
        <d v="2014-06-18T20:13:00"/>
        <d v="2016-05-19T08:12:01"/>
        <d v="2015-06-01T17:01:00"/>
        <d v="2014-09-01T20:10:17"/>
        <d v="2015-07-22T13:02:10"/>
        <d v="2015-04-21T13:25:26"/>
        <d v="2015-08-08T15:33:37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5-22T13:00:00"/>
        <d v="2015-04-17T00:00:00"/>
        <d v="2016-07-30T21:13:14"/>
        <d v="2015-12-29T11:46:41"/>
        <d v="2017-02-20T19:00:00"/>
        <d v="2015-04-20T18:25:49"/>
        <d v="2015-03-19T08:28:43"/>
        <d v="2015-02-19T19:47:59"/>
        <d v="2016-12-28T19:25:15"/>
        <d v="2016-06-19T08:10:00"/>
        <d v="2013-07-07T05:28:23"/>
        <d v="2016-07-22T18:55:32"/>
        <d v="2015-04-30T16:00:51"/>
        <d v="2016-10-29T23:43:54"/>
        <d v="2016-04-22T06:32:52"/>
        <d v="2015-01-18T01:12:00"/>
        <d v="2014-08-09T22:43:42"/>
        <d v="2015-01-19T08:30:00"/>
        <d v="2015-04-10T22:27:28"/>
        <d v="2013-05-23T15:38:11"/>
        <d v="2012-01-07T18:35:09"/>
        <d v="2015-10-31T22:45:00"/>
        <d v="2016-08-27T17:00:09"/>
        <d v="2016-02-18T19:09:29"/>
        <d v="2015-01-12T02:36:34"/>
        <d v="2015-06-08T15:00:00"/>
        <d v="2015-12-19T01:00:00"/>
        <d v="2015-06-11T04:25:46"/>
        <d v="2015-06-03T02:31:16"/>
        <d v="2014-11-07T20:30:07"/>
        <d v="2017-01-07T07:12:49"/>
        <d v="2015-11-05T23:32:52"/>
        <d v="2014-10-02T17:56:32"/>
        <d v="2013-10-19T12:13:06"/>
        <d v="2015-03-28T10:19:12"/>
        <d v="2014-08-07T23:13:48"/>
        <d v="2016-01-19T13:27:17"/>
        <d v="2016-05-08T17:41:57"/>
        <d v="2015-05-07T06:58:00"/>
        <d v="2014-05-30T14:10:35"/>
        <d v="2015-08-20T14:50:40"/>
        <d v="2015-04-08T17:42:49"/>
        <d v="2015-11-01T04:00:00"/>
        <d v="2011-10-29T03:59:00"/>
        <d v="2014-09-11T09:04:10"/>
        <d v="2016-12-23T07:59:00"/>
        <d v="2014-09-17T12:02:11"/>
        <d v="2015-11-22T06:59:00"/>
        <d v="2015-08-01T17:53:00"/>
        <d v="2017-01-14T03:59:00"/>
        <d v="2016-10-14T15:25:34"/>
        <d v="2015-12-23T16:18:00"/>
        <d v="2015-02-17T01:40:47"/>
        <d v="2014-02-05T19:58:17"/>
        <d v="2014-08-16T21:44:12"/>
        <d v="2016-02-28T23:05:09"/>
        <d v="2015-05-28T00:13:17"/>
        <d v="2014-09-21T15:10:50"/>
        <d v="2016-06-04T17:19:57"/>
        <d v="2012-01-05T11:33:00"/>
        <d v="2016-05-31T17:31:00"/>
        <d v="2016-05-07T13:57:12"/>
        <d v="2014-12-21T08:42:21"/>
        <d v="2015-03-16T19:00:37"/>
        <d v="2016-11-12T05:00:00"/>
        <d v="2014-08-10T17:20:48"/>
        <d v="2014-08-09T21:57:05"/>
        <d v="2016-02-20T22:22:18"/>
        <d v="2016-10-03T01:11:47"/>
        <d v="2015-06-18T19:03:35"/>
        <d v="2014-03-07T22:59:00"/>
        <d v="2017-01-01T15:55:27"/>
        <d v="2015-01-28T22:14:52"/>
        <d v="2011-12-23T18:17:29"/>
        <d v="2015-10-11T01:00:00"/>
        <d v="2015-05-23T21:23:39"/>
        <d v="2015-08-13T08:46:49"/>
        <d v="2017-03-29T02:00:00"/>
        <d v="2015-08-05T16:50:32"/>
        <d v="2015-01-08T13:41:00"/>
        <d v="2012-04-17T00:31:00"/>
        <d v="2015-05-10T17:22:37"/>
        <d v="2015-04-18T21:10:05"/>
        <d v="2014-08-09T02:00:00"/>
        <d v="2015-11-19T05:03:21"/>
        <d v="2015-10-01T04:59:00"/>
        <d v="2014-12-25T20:16:00"/>
        <d v="2015-10-28T17:17:07"/>
        <d v="2014-06-11T09:50:21"/>
        <d v="2015-09-23T20:34:24"/>
        <d v="2014-09-12T17:38:15"/>
        <d v="2015-08-05T00:33:53"/>
        <d v="2014-10-31T12:30:20"/>
        <d v="2016-12-21T14:59:03"/>
        <d v="2016-07-15T20:42:26"/>
        <d v="2015-06-13T16:37:23"/>
        <d v="2014-09-11T08:37:22"/>
        <d v="2014-08-04T16:00:00"/>
        <d v="2015-02-26T03:19:55"/>
        <d v="2015-10-17T16:01:55"/>
        <d v="2016-10-17T19:10:31"/>
        <d v="2014-09-25T16:24:24"/>
        <d v="2014-12-31T16:54:50"/>
        <d v="2015-05-21T08:02:55"/>
        <d v="2014-02-10T22:21:14"/>
        <d v="2015-11-19T20:00:19"/>
        <d v="2016-09-03T16:41:49"/>
        <d v="2013-09-16T20:30:06"/>
        <d v="2017-03-14T14:02:35"/>
        <d v="2015-06-12T20:00:00"/>
        <d v="2016-04-29T18:44:25"/>
        <d v="2015-05-24T08:18:52"/>
        <d v="2014-04-19T16:19:39"/>
        <d v="2011-09-24T17:02:33"/>
        <d v="2017-02-20T04:37:48"/>
        <d v="2014-10-28T22:00:00"/>
        <d v="2015-10-12T13:46:33"/>
        <d v="2014-01-04T04:09:05"/>
        <d v="2014-10-24T04:00:00"/>
        <d v="2015-07-08T14:00:23"/>
        <d v="2014-06-13T04:00:00"/>
        <d v="2013-05-14T20:55:13"/>
        <d v="2012-06-12T07:00:00"/>
        <d v="2016-01-11T23:00:00"/>
        <d v="2016-03-12T05:00:00"/>
        <d v="2015-12-19T07:59:00"/>
        <d v="2016-04-03T12:01:02"/>
        <d v="2016-02-20T02:00:53"/>
        <d v="2016-11-23T08:45:43"/>
        <d v="2016-12-03T15:05:15"/>
        <d v="2014-12-03T13:00:45"/>
        <d v="2014-07-10T14:31:03"/>
        <d v="2017-01-23T17:05:43"/>
        <d v="2016-11-07T11:05:37"/>
        <d v="2013-04-17T18:15:42"/>
        <d v="2013-11-01T00:00:00"/>
        <d v="2015-09-02T22:49:03"/>
        <d v="2016-01-02T23:19:51"/>
        <d v="2015-01-09T01:00:00"/>
        <d v="2013-12-02T22:59:00"/>
        <d v="2013-07-26T17:00:00"/>
        <d v="2015-06-05T21:00:00"/>
        <d v="2013-10-10T17:00:52"/>
        <d v="2015-04-10T05:32:54"/>
        <d v="2014-07-10T10:09:11"/>
        <d v="2016-12-20T04:30:33"/>
        <d v="2011-08-07T20:12:50"/>
        <d v="2012-06-26T04:03:13"/>
        <d v="2016-06-15T15:00:00"/>
        <d v="2014-06-16T04:25:00"/>
        <d v="2016-08-19T03:59:00"/>
        <d v="2016-10-04T03:59:00"/>
        <d v="2014-08-29T01:00:00"/>
        <d v="2015-04-22T22:00:37"/>
        <d v="2017-03-03T13:51:19"/>
        <d v="2016-06-23T16:06:23"/>
        <d v="2015-01-19T04:11:05"/>
        <d v="2016-06-04T15:41:12"/>
        <d v="2014-12-05T18:30:29"/>
        <d v="2015-11-15T15:13:09"/>
        <d v="2016-06-28T09:41:35"/>
        <d v="2015-01-01T04:59:00"/>
        <d v="2014-07-01T06:00:00"/>
        <d v="2016-04-01T06:59:00"/>
        <d v="2016-08-15T07:00:00"/>
        <d v="2016-04-18T14:00:00"/>
        <d v="2014-06-23T07:04:10"/>
        <d v="2016-06-19T14:30:46"/>
        <d v="2014-06-28T19:21:54"/>
        <d v="2016-02-17T12:04:39"/>
        <d v="2017-04-16T15:22:46"/>
        <d v="2016-10-29T08:57:43"/>
        <d v="2016-10-13T15:12:32"/>
        <d v="2016-03-25T20:36:40"/>
        <d v="2014-12-08T16:31:55"/>
        <d v="2017-03-25T04:33:00"/>
        <d v="2014-04-21T01:00:00"/>
        <d v="2014-11-09T18:47:59"/>
        <d v="2015-12-30T16:12:33"/>
        <d v="2017-02-10T02:19:05"/>
        <d v="2014-10-05T19:16:13"/>
        <d v="2015-03-27T19:43:15"/>
        <d v="2015-04-26T20:55:59"/>
        <d v="2016-05-28T18:32:09"/>
        <d v="2016-04-25T22:16:56"/>
        <d v="2014-08-02T15:49:43"/>
        <d v="2014-12-02T06:19:05"/>
        <d v="2016-07-13T06:49:59"/>
        <d v="2012-05-25T14:14:00"/>
        <d v="2014-02-14T22:43:20"/>
        <d v="2015-08-20T20:06:00"/>
        <d v="2014-12-02T15:04:04"/>
        <d v="2017-01-11T17:49:08"/>
        <d v="2016-03-25T16:59:16"/>
        <d v="2015-07-01T00:40:46"/>
        <d v="2012-12-07T22:23:42"/>
        <d v="2013-11-11T14:19:08"/>
        <d v="2016-01-03T01:55:37"/>
        <d v="2015-07-17T19:35:39"/>
        <d v="2016-06-16T17:02:46"/>
        <d v="2015-05-14T23:56:12"/>
        <d v="2015-05-28T15:59:00"/>
        <d v="2015-02-24T03:00:00"/>
        <d v="2017-03-14T17:22:02"/>
        <d v="2016-01-02T16:27:01"/>
        <d v="2016-02-27T06:45:36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5-05-13T20:45:12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11-18T15:43:32"/>
        <d v="2015-04-18T01:40:10"/>
        <d v="2016-02-08T00:17:00"/>
        <d v="2016-02-14T16:20:32"/>
        <d v="2011-04-22T04:21:13"/>
        <d v="2012-10-02T18:40:03"/>
        <d v="2015-05-29T16:17:15"/>
        <d v="2014-10-08T12:16:18"/>
        <d v="2014-12-04T00:39:00"/>
        <d v="2016-10-10T14:32:50"/>
        <d v="2016-05-02T03:59:00"/>
        <d v="2014-09-11T14:01:08"/>
        <d v="2010-02-22T22:00:00"/>
        <d v="2015-02-04T23:22:29"/>
        <d v="2014-04-24T19:11:07"/>
        <d v="2015-12-17T04:38:46"/>
        <d v="2014-12-05T17:27:15"/>
        <d v="2015-04-23T21:05:38"/>
        <d v="2016-06-29T20:20:14"/>
        <d v="2014-01-07T00:39:58"/>
        <d v="2016-01-09T14:48:16"/>
        <d v="2013-02-15T14:21:49"/>
        <d v="2015-12-19T20:01:19"/>
        <d v="2014-10-17T19:55:39"/>
        <d v="2015-05-11T01:45:04"/>
        <d v="2014-08-09T00:48:54"/>
        <d v="2012-05-23T19:00:00"/>
        <d v="2015-01-07T16:41:46"/>
        <d v="2014-08-16T02:04:23"/>
        <d v="2014-05-01T14:01:30"/>
        <d v="2016-09-22T17:00:21"/>
        <d v="2013-12-25T08:00:29"/>
        <d v="2017-03-01T17:52:15"/>
        <d v="2015-11-14T13:20:00"/>
        <d v="2015-03-20T15:54:11"/>
        <d v="2015-03-02T04:59:00"/>
        <d v="2016-04-07T14:16:31"/>
        <d v="2015-08-13T13:40:48"/>
        <d v="2012-03-25T18:14:45"/>
        <d v="2014-11-15T22:08:44"/>
        <d v="2015-11-14T12:53:29"/>
        <d v="2016-06-17T13:57:14"/>
        <d v="2016-10-30T15:25:38"/>
        <d v="2012-01-21T17:43:00"/>
        <d v="2017-03-22T15:33:50"/>
        <d v="2014-10-05T07:00:45"/>
        <d v="2017-03-13T03:40:05"/>
        <d v="2016-03-03T17:01:54"/>
        <d v="2014-10-29T22:45:00"/>
        <d v="2015-05-21T22:47:58"/>
        <d v="2014-09-13T13:56:40"/>
        <d v="2015-05-11T19:32:31"/>
        <d v="2013-08-09T12:00:15"/>
        <d v="2015-01-11T01:02:52"/>
        <d v="2016-08-18T21:52:19"/>
        <d v="2015-01-13T19:39:19"/>
        <d v="2015-10-01T15:02:54"/>
        <d v="2014-09-11T06:14:57"/>
        <d v="2015-02-28T00:01:34"/>
        <d v="2015-04-14T16:19:25"/>
        <d v="2016-03-30T15:41:35"/>
        <d v="2015-03-26T00:00:00"/>
        <d v="2015-12-24T21:47:48"/>
        <d v="2015-07-20T18:43:48"/>
        <d v="2014-08-01T00:58:19"/>
        <d v="2013-05-24T13:54:44"/>
        <d v="2015-01-16T10:30:47"/>
        <d v="2011-11-13T16:22:07"/>
        <d v="2014-07-29T00:29:40"/>
        <d v="2015-08-15T06:00:00"/>
        <d v="2012-05-20T19:01:58"/>
        <d v="2017-02-20T18:00:00"/>
        <d v="2016-01-30T19:46:42"/>
        <d v="2013-05-17T12:08:19"/>
        <d v="2016-06-07T04:01:31"/>
        <d v="2015-01-15T19:29:00"/>
        <d v="2015-12-02T17:25:00"/>
        <d v="2014-12-21T16:45:04"/>
        <d v="2013-09-14T13:07:20"/>
        <d v="2014-08-26T22:00:40"/>
        <d v="2012-07-15T05:42:31"/>
        <d v="2013-10-16T14:33:35"/>
        <d v="2015-05-26T21:54:00"/>
        <d v="2014-11-26T07:59:00"/>
        <d v="2015-10-23T18:24:55"/>
        <d v="2014-10-14T16:38:28"/>
        <d v="2017-03-08T21:00:00"/>
        <d v="2014-12-01T08:03:14"/>
        <d v="2016-05-14T03:59:00"/>
        <d v="2014-05-02T12:30:10"/>
        <d v="2014-10-16T06:59:00"/>
        <d v="2014-11-23T01:01:46"/>
        <d v="2015-09-15T19:39:00"/>
        <d v="2016-05-19T15:02:42"/>
        <d v="2014-02-05T23:04:00"/>
        <d v="2016-11-08T11:43:06"/>
        <d v="2015-12-25T00:00:00"/>
        <d v="2013-05-17T03:59:00"/>
        <d v="2017-03-11T04:50:08"/>
        <d v="2015-09-29T03:59:00"/>
        <d v="2015-09-10T03:59:00"/>
        <d v="2016-06-20T18:59:00"/>
        <d v="2016-07-05T04:59:00"/>
        <d v="2014-08-07T15:56:49"/>
        <d v="2016-07-02T04:00:00"/>
        <d v="2016-02-21T13:48:09"/>
        <d v="2014-10-23T10:17:59"/>
        <d v="2014-08-03T02:59:56"/>
        <d v="2014-11-14T21:30:00"/>
        <d v="2016-10-17T15:15:19"/>
        <d v="2016-10-31T21:36:04"/>
        <d v="2017-01-21T21:45:31"/>
        <d v="2015-05-21T15:45:25"/>
        <d v="2016-05-14T04:59:00"/>
        <d v="2015-05-29T15:34:19"/>
        <d v="2015-01-10T17:21:00"/>
        <d v="2015-03-12T17:49:11"/>
        <d v="2016-07-30T23:04:50"/>
        <d v="2014-11-15T01:22:14"/>
        <d v="2014-08-21T23:32:28"/>
        <d v="2016-04-07T22:09:14"/>
        <d v="2015-06-01T02:20:00"/>
        <d v="2016-12-26T00:15:09"/>
        <d v="2015-02-05T16:11:18"/>
        <d v="2016-09-02T07:00:00"/>
        <d v="2017-01-10T08:57:00"/>
        <d v="2012-11-29T23:54:56"/>
        <d v="2014-10-24T23:26:00"/>
        <d v="2014-04-11T14:15:46"/>
        <d v="2015-04-09T22:58:54"/>
        <d v="2016-04-06T04:04:51"/>
        <d v="2016-04-29T04:39:48"/>
        <d v="2014-11-13T12:35:08"/>
        <d v="2013-03-25T04:08:59"/>
        <d v="2015-02-28T14:00:59"/>
        <d v="2012-03-22T03:00:00"/>
        <d v="2016-08-18T23:54:51"/>
        <d v="2014-01-15T19:00:00"/>
        <d v="2014-09-06T15:25:31"/>
        <d v="2011-06-18T01:14:26"/>
        <d v="2012-10-27T02:21:53"/>
        <d v="2014-07-16T03:00:00"/>
        <d v="2016-01-31T21:59:00"/>
        <d v="2014-05-09T20:45:19"/>
        <d v="2013-10-16T03:59:00"/>
        <d v="2012-02-12T22:03:51"/>
        <d v="2011-12-23T03:00:00"/>
        <d v="2014-11-18T04:35:00"/>
        <d v="2014-09-17T13:00:56"/>
        <d v="2013-06-06T13:34:51"/>
        <d v="2014-03-26T19:10:33"/>
        <d v="2014-01-02T08:00:00"/>
        <d v="2014-10-18T04:00:00"/>
        <d v="2014-10-04T14:48:56"/>
        <d v="2016-03-23T14:18:05"/>
        <d v="2017-01-10T05:00:00"/>
        <d v="2014-11-14T03:00:00"/>
        <d v="2013-12-22T05:00:00"/>
        <d v="2013-12-11T16:14:43"/>
        <d v="2017-02-09T07:16:47"/>
        <d v="2016-12-14T15:00:23"/>
        <d v="2016-07-02T14:25:10"/>
        <d v="2015-01-14T04:00:00"/>
        <d v="2017-04-03T01:00:00"/>
        <d v="2016-07-21T17:30:00"/>
        <d v="2016-07-27T22:00:00"/>
        <d v="2016-08-03T01:30:00"/>
        <d v="2015-04-16T18:10:33"/>
        <d v="2015-06-11T18:24:44"/>
        <d v="2012-05-05T03:20:19"/>
        <d v="2015-12-31T23:00:00"/>
        <d v="2015-01-19T18:14:58"/>
        <d v="2012-10-10T16:08:09"/>
        <d v="2016-11-03T18:00:08"/>
        <d v="2016-07-17T04:19:09"/>
        <d v="2015-03-28T02:43:06"/>
        <d v="2016-03-14T15:06:15"/>
        <d v="2015-08-02T19:17:13"/>
        <d v="2014-09-17T16:45:19"/>
        <d v="2016-12-19T00:45:50"/>
        <d v="2014-08-25T17:12:18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7-04-21T07:24:20"/>
        <d v="2013-03-23T12:19:23"/>
        <d v="2016-02-16T18:33:07"/>
        <d v="2014-09-26T03:22:19"/>
        <d v="2015-06-12T20:11:27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6-05-21T09:02:18"/>
        <d v="2015-05-31T09:29:00"/>
        <d v="2015-07-26T18:00:00"/>
        <d v="2016-05-13T03:59:00"/>
        <d v="2017-03-12T01:58:35"/>
        <d v="2017-02-11T16:20:30"/>
        <d v="2016-10-14T16:00:00"/>
        <d v="2015-03-12T11:07:43"/>
        <d v="2016-03-05T19:44:56"/>
        <d v="2016-07-08T23:25:54"/>
        <d v="2015-07-09T21:27:21"/>
        <d v="2016-12-28T05:05:46"/>
        <d v="2015-11-05T03:10:40"/>
        <d v="2013-04-22T12:59:35"/>
        <d v="2012-10-12T00:58:59"/>
        <d v="2014-10-01T12:43:13"/>
        <d v="2015-10-17T14:52:58"/>
        <d v="2016-07-14T19:25:40"/>
        <d v="2014-08-28T03:00:10"/>
        <d v="2014-04-20T16:01:54"/>
        <d v="2015-04-01T01:01:30"/>
        <d v="2016-05-14T13:35:36"/>
        <d v="2015-10-26T18:58:10"/>
        <d v="2016-12-30T09:00:00"/>
        <d v="2016-12-03T01:07:53"/>
        <d v="2017-01-10T21:59:00"/>
        <d v="2016-12-15T05:00:00"/>
        <d v="2014-10-29T01:00:00"/>
        <d v="2016-12-19T07:59:00"/>
        <d v="2015-06-27T06:55:54"/>
        <d v="2014-07-23T15:25:50"/>
        <d v="2014-04-26T01:58:38"/>
        <d v="2012-08-30T16:33:45"/>
        <d v="2013-10-16T13:01:43"/>
        <d v="2017-01-18T15:16:37"/>
        <d v="2014-04-21T03:59:00"/>
        <d v="2012-04-08T18:19:38"/>
        <d v="2014-05-25T22:59:00"/>
        <d v="2013-12-01T04:02:00"/>
        <d v="2013-08-16T11:59:00"/>
        <d v="2012-03-24T04:00:00"/>
        <d v="2017-01-06T19:05:0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9-11T03:59:00"/>
        <d v="2015-08-25T23:52:09"/>
        <d v="2014-11-05T05:00:00"/>
        <d v="2016-10-13T00:00:00"/>
        <d v="2013-05-04T13:26:49"/>
        <d v="2016-05-13T13:40:48"/>
        <d v="2015-09-27T14:20:40"/>
        <d v="2015-02-06T15:04:31"/>
        <d v="2014-11-21T15:01:41"/>
        <d v="2014-07-17T14:59:06"/>
        <d v="2015-05-31T15:24:35"/>
        <d v="2016-10-20T20:11:55"/>
        <d v="2012-05-24T18:46:08"/>
        <d v="2012-07-30T05:00:00"/>
        <d v="2015-05-09T03:59:00"/>
        <d v="2014-02-22T01:08:24"/>
        <d v="2014-06-11T13:44:03"/>
        <d v="2011-04-24T23:02:18"/>
        <d v="2014-11-05T18:48:44"/>
        <d v="2012-08-22T18:32:14"/>
        <d v="2014-12-13T00:25:11"/>
        <d v="2016-08-24T06:41:21"/>
        <d v="2016-02-18T17:00:27"/>
        <d v="2016-10-01T14:58:37"/>
        <d v="2015-08-10T06:59:00"/>
        <d v="2016-04-23T19:40:21"/>
        <d v="2015-12-29T20:00:00"/>
        <d v="2016-01-14T04:00:11"/>
        <d v="2016-07-09T01:59:00"/>
        <d v="2015-12-05T22:28:22"/>
        <d v="2015-08-15T13:22:00"/>
        <d v="2014-12-24T01:29:45"/>
        <d v="2014-12-19T19:38:00"/>
        <d v="2015-10-21T12:45:33"/>
        <d v="2014-10-05T18:49:03"/>
        <d v="2015-05-01T22:02:41"/>
        <d v="2014-11-10T21:34:49"/>
        <d v="2014-04-13T18:18:15"/>
        <d v="2015-06-11T02:00:00"/>
        <d v="2016-12-08T16:15:52"/>
        <d v="2015-12-15T07:59:00"/>
        <d v="2016-11-24T17:11:00"/>
        <d v="2016-03-27T23:26:02"/>
        <d v="2012-04-13T14:17:15"/>
        <d v="2015-09-29T21:12:39"/>
        <d v="2016-07-25T19:00:00"/>
        <d v="2015-08-18T21:01:15"/>
        <d v="2016-12-29T22:01:40"/>
        <d v="2014-10-27T21:25:08"/>
        <d v="2016-10-26T03:59:00"/>
        <d v="2014-10-05T09:12:02"/>
        <d v="2016-07-07T23:42:17"/>
        <d v="2014-08-12T18:57:31"/>
        <d v="2016-06-05T12:42:12"/>
        <d v="2014-08-14T18:20:08"/>
        <d v="2015-08-25T17:34:42"/>
        <d v="2017-03-01T04:00:00"/>
        <d v="2014-11-14T18:16:31"/>
        <d v="2015-07-27T03:59:00"/>
        <d v="2014-11-28T17:20:01"/>
        <d v="2015-05-30T21:26:11"/>
        <d v="2014-12-18T04:32:2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5-04-12T02:12:42"/>
        <d v="2014-11-29T04:33:00"/>
        <d v="2015-03-14T20:46:34"/>
        <d v="2015-03-01T23:02:35"/>
        <d v="2016-10-07T15:11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0-14T18:43:14"/>
        <d v="2012-04-10T22:36:27"/>
        <d v="2016-01-16T11:00:00"/>
        <d v="2014-11-14T05:12:00"/>
        <d v="2015-03-19T15:00:28"/>
        <d v="2015-10-17T02:00:00"/>
        <d v="2014-10-16T00:00:00"/>
        <d v="2016-10-02T09:00:00"/>
        <d v="2016-01-19T06:37:27"/>
        <d v="2014-08-15T02:00:00"/>
        <d v="2016-10-01T03:59:00"/>
        <d v="2016-03-24T13:27:36"/>
        <d v="2014-07-23T15:54:40"/>
        <d v="2015-08-02T22:00:00"/>
        <d v="2016-08-22T06:59:00"/>
        <d v="2015-10-02T18:00:00"/>
        <d v="2017-01-14T00:42:36"/>
        <d v="2015-07-23T06:46:37"/>
        <d v="2015-02-27T16:37:59"/>
        <d v="2013-02-07T22:40:01"/>
        <d v="2014-08-20T20:24:03"/>
        <d v="2017-02-06T14:23:31"/>
        <d v="2013-07-24T14:02:38"/>
        <d v="2016-03-25T22:00:00"/>
        <d v="2015-04-11T06:00:00"/>
        <d v="2015-01-11T04:59:00"/>
        <d v="2017-03-02T22:57:58"/>
        <d v="2014-11-01T02:12:42"/>
        <d v="2015-02-12T20:14:20"/>
        <d v="2015-02-28T20:17:35"/>
        <d v="2014-11-29T16:40:52"/>
        <d v="2014-09-21T19:00:15"/>
        <d v="2015-06-12T02:00:00"/>
        <d v="2016-04-09T17:37:33"/>
        <d v="2015-06-12T07:07:56"/>
        <d v="2015-08-19T15:37:54"/>
        <d v="2015-04-03T03:59:00"/>
        <d v="2016-08-05T19:01:08"/>
        <d v="2014-03-08T22:11:35"/>
        <d v="2014-12-21T01:00:00"/>
        <d v="2013-08-19T08:01:09"/>
        <d v="2014-05-01T15:55:29"/>
        <d v="2016-12-10T00:00:04"/>
        <d v="2016-10-02T06:41:24"/>
        <d v="2015-05-31T21:00:00"/>
        <d v="2016-07-21T16:45:26"/>
        <d v="2014-08-15T15:00:22"/>
        <d v="2015-12-21T04:59:00"/>
        <d v="2017-01-03T22:03:39"/>
        <d v="2011-12-07T17:53:11"/>
        <d v="2016-12-18T18:30:57"/>
        <d v="2013-04-29T04:02:20"/>
        <d v="2016-01-31T13:56:03"/>
        <d v="2014-11-07T00:15:55"/>
        <d v="2015-08-30T04:03:47"/>
        <d v="2015-01-06T18:45:47"/>
        <d v="2014-11-16T04:57:13"/>
        <d v="2016-09-07T02:00:00"/>
        <d v="2016-05-01T17:55:58"/>
        <d v="2013-12-29T07:59:00"/>
        <d v="2012-11-10T01:46:06"/>
        <d v="2014-11-20T07:59:58"/>
        <d v="2012-06-07T14:55:00"/>
        <d v="2016-12-14T12:00:00"/>
        <d v="2015-08-21T17:55:13"/>
        <d v="2015-12-22T23:00:00"/>
        <d v="2015-09-04T15:00:00"/>
        <d v="2012-04-29T01:13:43"/>
        <d v="2012-01-01T07:59:00"/>
        <d v="2014-12-01T19:59:05"/>
        <d v="2016-09-08T03:45:00"/>
        <d v="2016-02-12T17:45:44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10-15T02:30:53"/>
        <d v="2016-06-05T23:33:30"/>
        <d v="2014-09-04T06:59:00"/>
        <d v="2014-10-04T14:17:00"/>
        <d v="2017-04-01T04:00:00"/>
        <d v="2012-09-28T16:18:54"/>
        <d v="2016-04-22T05:06:14"/>
        <d v="2017-03-16T16:01:01"/>
        <d v="2016-08-19T16:00:50"/>
        <d v="2016-01-10T00:00:00"/>
        <d v="2016-09-09T06:00:00"/>
        <d v="2014-11-08T21:13:23"/>
        <d v="2014-03-18T15:55:30"/>
        <d v="2009-10-12T20:59:00"/>
        <d v="2015-11-18T07:15:58"/>
        <d v="2015-08-19T04:06:16"/>
        <d v="2014-05-11T03:18:53"/>
        <d v="2016-10-17T04:00:00"/>
        <d v="2016-12-22T09:01:03"/>
        <d v="2014-08-29T18:40:11"/>
        <d v="2015-05-20T19:48:46"/>
        <d v="2012-10-19T23:00:57"/>
        <d v="2016-07-14T11:48:53"/>
        <d v="2016-04-27T13:55:00"/>
        <d v="2014-09-30T15:19:09"/>
        <d v="2015-07-15T17:28:59"/>
        <d v="2016-07-02T17:44:28"/>
        <d v="2016-12-30T02:03:55"/>
        <d v="2016-09-18T19:51:05"/>
        <d v="2015-11-09T01:21:33"/>
        <d v="2016-02-21T01:02:56"/>
        <d v="2012-03-18T12:17:05"/>
        <d v="2015-06-30T03:06:42"/>
        <d v="2016-07-19T14:14:41"/>
        <d v="2013-06-05T22:13:50"/>
        <d v="2016-12-21T04:36:30"/>
        <d v="2017-01-18T00:23:18"/>
        <d v="2016-11-07T18:12:55"/>
        <d v="2012-12-19T15:24:05"/>
        <d v="2014-12-18T21:33:15"/>
        <d v="2013-09-01T00:32:03"/>
        <d v="2014-09-01T05:00:00"/>
        <d v="2015-08-17T16:05:59"/>
        <d v="2015-02-27T04:02:41"/>
        <d v="2014-07-03T03:00:00"/>
        <d v="2015-08-04T04:27:54"/>
        <d v="2015-03-31T18:04:04"/>
        <d v="2016-06-05T06:21:33"/>
        <d v="2015-11-24T18:06:58"/>
        <d v="2015-07-14T23:00:15"/>
        <d v="2014-09-25T21:43:11"/>
        <d v="2016-11-05T22:11:52"/>
        <d v="2014-12-08T23:21:27"/>
        <d v="2016-05-05T03:04:53"/>
        <d v="2016-11-02T21:31:32"/>
        <d v="2015-03-14T15:00:00"/>
        <d v="2015-01-09T22:59:50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6-11-10T05:15:09"/>
        <d v="2015-06-27T15:22:48"/>
        <d v="2014-07-03T00:42:23"/>
        <d v="2016-03-23T06:59:00"/>
        <d v="2014-09-16T10:18:54"/>
        <d v="2015-03-19T14:05:20"/>
        <d v="2016-07-24T10:32:46"/>
        <d v="2017-04-05T19:41:54"/>
        <d v="2014-11-19T00:00:59"/>
        <d v="2015-04-30T02:25:39"/>
        <d v="2016-04-16T00:00:00"/>
        <d v="2013-03-21T18:03:35"/>
        <d v="2014-12-23T00:00:00"/>
        <d v="2014-06-27T14:44:41"/>
        <d v="2014-09-26T15:03:09"/>
        <d v="2015-07-29T15:59:25"/>
        <d v="2013-10-12T01:31:05"/>
        <d v="2011-09-08T03:00:00"/>
        <d v="2014-11-12T07:59:00"/>
        <d v="2017-02-10T05:00:00"/>
        <d v="2011-03-01T20:00:00"/>
        <d v="2012-09-03T18:02:14"/>
        <d v="2011-06-01T04:59:00"/>
        <d v="2013-02-24T04:59:00"/>
        <d v="2016-02-12T04:59:00"/>
        <d v="2016-05-03T23:00:00"/>
        <d v="2014-12-19T04:00:00"/>
        <d v="2014-08-08T18:00:00"/>
        <d v="2015-02-01T02:54:00"/>
        <d v="2017-01-30T06:59:00"/>
        <d v="2011-10-09T17:07:13"/>
        <d v="2015-03-19T18:15:30"/>
        <d v="2017-03-08T07:30:00"/>
        <d v="2016-09-22T01:17:45"/>
        <d v="2014-08-24T20:48:11"/>
        <d v="2015-06-30T03:59:00"/>
        <d v="2014-12-31T17:05:38"/>
        <d v="2016-05-20T08:59:00"/>
        <d v="2016-03-12T22:37:55"/>
        <d v="2015-05-19T15:06:29"/>
        <d v="2016-07-29T23:29:00"/>
        <d v="2017-02-14T22:59:00"/>
        <d v="2015-12-09T06:59:00"/>
        <d v="2015-02-14T01:43:02"/>
        <d v="2016-10-02T18:04:46"/>
        <d v="2013-02-24T23:59:29"/>
        <d v="2015-05-04T04:01:00"/>
        <d v="2014-09-23T03:59:00"/>
        <d v="2017-02-27T02:01:00"/>
        <d v="2016-10-06T14:00:00"/>
        <d v="2010-08-11T15:59:00"/>
        <d v="2015-02-19T21:19:43"/>
        <d v="2015-11-26T06:03:36"/>
        <d v="2016-04-11T11:13:07"/>
        <d v="2015-12-15T12:10:00"/>
        <d v="2016-01-12T15:48:44"/>
        <d v="2014-11-10T01:41:35"/>
        <d v="2016-03-31T10:00:00"/>
        <d v="2017-03-24T20:59:18"/>
        <d v="2015-03-30T19:52:30"/>
        <d v="2016-10-20T11:05:13"/>
        <d v="2015-05-31T14:45:27"/>
        <d v="2013-03-10T18:07:31"/>
        <d v="2016-01-12T05:00:00"/>
        <d v="2012-09-10T03:55:00"/>
        <d v="2016-03-22T20:01:00"/>
        <d v="2014-07-19T09:14:38"/>
        <d v="2016-08-23T08:10:18"/>
        <d v="2016-02-04T07:50:33"/>
        <d v="2015-05-15T17:01:52"/>
        <d v="2012-02-29T01:29:58"/>
        <d v="2012-07-23T04:00:00"/>
        <d v="2015-07-25T21:59:00"/>
        <d v="2016-03-15T21:00:00"/>
        <d v="2015-11-14T17:16:44"/>
        <d v="2016-11-21T04:59:00"/>
        <d v="2016-06-13T05:59:00"/>
        <d v="2012-03-02T03:00:00"/>
        <d v="2014-05-31T19:40:52"/>
        <d v="2016-02-26T11:52:12"/>
        <d v="2015-12-30T14:23:54"/>
        <d v="2014-12-20T04:59:00"/>
        <d v="2012-11-02T04:00:00"/>
        <d v="2015-04-24T05:19:57"/>
        <d v="2013-08-07T20:49:47"/>
        <d v="2014-12-06T06:00:00"/>
        <d v="2016-11-24T02:00:00"/>
        <d v="2015-05-21T17:56:28"/>
        <d v="2012-12-15T15:36:17"/>
        <d v="2015-12-23T20:17:52"/>
        <d v="2013-12-09T04:59:00"/>
        <d v="2014-05-27T03:00:00"/>
        <d v="2014-11-26T01:15:00"/>
        <d v="2015-04-25T00:00:00"/>
        <d v="2014-08-04T15:59:33"/>
        <d v="2012-05-03T16:31:12"/>
        <d v="2013-07-02T05:00:00"/>
        <d v="2014-12-11T04:59:00"/>
        <d v="2011-03-01T18:10:54"/>
        <d v="2016-09-03T01:00:00"/>
        <d v="2015-04-16T02:50:00"/>
        <d v="2015-11-12T02:31:00"/>
        <d v="2013-03-25T18:35:24"/>
        <d v="2017-03-16T18:49:01"/>
        <d v="2015-06-13T16:25:14"/>
        <d v="2016-03-21T16:59:28"/>
        <d v="2013-05-05T17:00:11"/>
        <d v="2012-07-07T13:33:26"/>
        <d v="2012-09-04T13:29:07"/>
        <d v="2015-12-01T20:01:01"/>
        <d v="2017-01-19T15:57:51"/>
        <d v="2013-11-02T10:57:14"/>
        <d v="2015-11-01T23:00:00"/>
        <d v="2016-12-22T14:59:12"/>
        <d v="2009-12-09T18:24:00"/>
        <d v="2016-03-26T16:39:00"/>
        <d v="2014-02-28T14:33:19"/>
        <d v="2015-08-25T15:05:12"/>
        <d v="2015-10-08T00:32:52"/>
        <d v="2016-07-01T08:20:51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4-10-21T00:00:00"/>
        <d v="2014-06-29T21:31:24"/>
        <d v="2017-03-12T21:00:00"/>
        <d v="2012-01-21T08:13:00"/>
        <d v="2013-01-29T04:44:32"/>
        <d v="2015-08-20T20:00:39"/>
        <d v="2016-10-05T19:50:54"/>
        <d v="2014-11-21T10:47:15"/>
        <d v="2011-12-12T05:06:16"/>
        <d v="2016-11-24T18:26:27"/>
        <d v="2013-11-27T06:41:54"/>
        <d v="2014-11-30T19:58:01"/>
        <d v="2016-02-09T20:00:00"/>
        <d v="2015-06-26T04:00:00"/>
        <d v="2015-08-15T18:12:24"/>
        <d v="2014-06-26T23:02:02"/>
        <d v="2017-02-28T18:54:42"/>
        <d v="2017-02-24T05:51:40"/>
        <d v="2014-09-05T13:39:00"/>
        <d v="2016-12-21T17:03:14"/>
        <d v="2016-04-26T06:55:00"/>
        <d v="2016-08-19T02:27:20"/>
        <d v="2015-06-26T04:32:55"/>
        <d v="2014-06-06T13:11:42"/>
        <d v="2016-05-08T20:12:07"/>
        <d v="2017-01-31T23:32:00"/>
        <d v="2015-05-11T19:57:02"/>
        <d v="2014-08-14T15:20:23"/>
        <d v="2016-12-06T04:59:00"/>
        <d v="2015-08-22T03:59:00"/>
        <d v="2014-08-08T22:27:26"/>
        <d v="2017-01-10T16:31:21"/>
        <d v="2010-10-15T04:00:00"/>
        <d v="2014-01-05T13:31:00"/>
        <d v="2014-11-22T00:02:03"/>
        <d v="2015-08-21T11:47:36"/>
        <d v="2016-09-09T18:00:48"/>
        <d v="2015-03-27T23:16:12"/>
        <d v="2016-06-18T05:19:50"/>
        <d v="2016-09-25T01:16:29"/>
        <d v="2017-02-02T14:46:01"/>
        <d v="2016-02-23T00:57:56"/>
        <d v="2015-01-25T03:56:39"/>
        <d v="2014-10-26T21:52:38"/>
        <d v="2017-04-30T17:00:00"/>
        <d v="2016-12-01T05:06:21"/>
        <d v="2015-04-14T03:21:58"/>
        <d v="2014-12-05T00:59:19"/>
        <d v="2015-06-04T18:39:11"/>
        <d v="2015-10-26T15:48:33"/>
        <d v="2015-10-01T19:02:22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8-01T00:36:20"/>
        <d v="2015-12-18T19:38:59"/>
        <d v="2015-05-20T22:39:50"/>
        <d v="2012-11-18T00:00:00"/>
        <d v="2015-02-22T12:14:45"/>
        <d v="2016-01-15T03:09:34"/>
        <d v="2013-09-19T18:08:48"/>
        <d v="2015-10-02T23:03:00"/>
        <d v="2014-12-28T15:20:26"/>
        <d v="2016-12-02T07:00:00"/>
        <d v="2015-11-18T15:00:04"/>
        <d v="2012-04-07T04:59:00"/>
        <d v="2016-04-03T16:25:41"/>
        <d v="2013-11-22T12:35:13"/>
        <d v="2015-01-04T04:43:58"/>
        <d v="2014-07-21T12:52:06"/>
        <d v="2015-03-08T05:14:57"/>
        <d v="2016-03-01T04:13:59"/>
        <d v="2014-07-28T16:52:43"/>
        <d v="2015-04-22T19:56:26"/>
        <d v="2015-04-03T21:44:10"/>
        <d v="2015-03-14T03:11:00"/>
        <d v="2013-11-13T20:22:35"/>
        <d v="2015-03-28T23:31:51"/>
        <d v="2013-03-16T18:27:47"/>
        <d v="2013-03-19T16:42:15"/>
        <d v="2011-12-20T11:49:50"/>
        <d v="2014-06-15T18:05:25"/>
        <d v="2015-12-04T05:00:00"/>
        <d v="2013-06-11T15:33:26"/>
        <d v="2015-03-26T01:03:29"/>
        <d v="2015-06-13T12:09:11"/>
        <d v="2015-10-18T19:36:29"/>
        <d v="2016-05-26T17:57:43"/>
        <d v="2015-04-29T03:09:19"/>
        <d v="2017-01-02T22:13:29"/>
        <d v="2014-12-18T20:28:26"/>
        <d v="2015-05-29T04:27:33"/>
        <d v="2012-07-19T21:03:31"/>
        <d v="2014-06-24T18:57:09"/>
        <d v="2016-08-06T00:06:23"/>
        <d v="2014-03-24T01:22:50"/>
        <d v="2015-04-08T11:42:59"/>
        <d v="2015-10-13T23:13:41"/>
        <d v="2015-06-08T04:00:00"/>
        <d v="2015-03-15T13:32:02"/>
        <d v="2012-10-29T07:21:24"/>
        <d v="2014-08-13T23:31:52"/>
        <d v="2014-11-26T20:26:50"/>
        <d v="2017-04-09T23:47:28"/>
        <d v="2015-07-15T10:43:42"/>
        <d v="2015-03-06T15:22:29"/>
        <d v="2010-09-01T03:44:00"/>
        <d v="2014-12-22T04:00:00"/>
        <d v="2015-06-19T18:28:03"/>
        <d v="2012-12-05T09:23:41"/>
        <d v="2016-12-15T23:00:00"/>
        <d v="2014-11-12T21:20:00"/>
        <d v="2015-07-08T22:58:33"/>
        <d v="2016-02-21T09:33:48"/>
        <d v="2015-08-27T19:15:10"/>
        <d v="2013-08-31T14:40:12"/>
        <d v="2016-08-06T18:00:00"/>
        <d v="2012-12-15T18:52:08"/>
        <d v="2014-12-31T21:08:08"/>
        <d v="2013-05-28T00:00:00"/>
        <d v="2013-09-20T20:17:27"/>
        <d v="2015-11-14T07:01:00"/>
        <d v="2014-06-26T15:22:23"/>
        <d v="2016-02-02T17:26:38"/>
        <d v="2013-12-10T02:00:56"/>
        <d v="2011-03-10T16:40:10"/>
        <d v="2014-07-03T03:59:00"/>
        <d v="2016-01-05T23:55:00"/>
        <d v="2014-12-31T00:00:00"/>
        <d v="2016-10-23T20:50:40"/>
        <d v="2015-07-23T03:11:00"/>
        <d v="2015-04-04T20:19:17"/>
        <d v="2015-12-16T23:08:04"/>
        <d v="2014-06-16T05:30:00"/>
        <d v="2015-10-24T04:14:05"/>
        <d v="2014-09-13T09:37:21"/>
        <d v="2015-04-21T05:59:00"/>
        <d v="2015-02-28T07:32:16"/>
        <d v="2015-10-01T05:00:00"/>
        <d v="2015-08-20T17:05:00"/>
        <d v="2016-03-04T23:19:28"/>
        <d v="2014-10-04T03:30:00"/>
        <d v="2014-10-20T14:56:15"/>
        <d v="2016-10-06T15:15:32"/>
        <d v="2011-07-08T21:00:00"/>
        <d v="2017-04-10T01:00:00"/>
        <d v="2015-05-31T03:40:23"/>
        <d v="2015-04-13T15:59:35"/>
        <d v="2016-12-10T11:00:00"/>
        <d v="2014-06-16T22:00:00"/>
        <d v="2015-10-11T15:29:05"/>
        <d v="2016-11-17T14:15:33"/>
        <d v="2014-08-20T09:21:17"/>
        <d v="2014-12-25T20:27:03"/>
        <d v="2016-03-09T17:09:20"/>
        <d v="2017-02-18T05:59:00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6-02-12T10:20:45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7-01-02T22:59:00"/>
        <d v="2015-08-10T22:17:17"/>
        <d v="2014-04-29T17:06:22"/>
        <d v="2016-09-02T16:36:20"/>
        <d v="2014-08-03T11:39:39"/>
        <d v="2015-05-09T21:14:18"/>
        <d v="2016-11-01T02:55:34"/>
        <d v="2015-09-27T18:38:24"/>
        <d v="2015-07-27T01:29:58"/>
        <d v="2014-10-06T16:11:45"/>
        <d v="2017-04-04T05:15:01"/>
        <d v="2015-03-05T04:00:00"/>
        <d v="2014-04-30T05:00:00"/>
        <d v="2013-04-08T04:33:00"/>
        <d v="2015-07-19T05:23:11"/>
        <d v="2015-03-04T02:00:20"/>
        <d v="2015-12-30T16:50:10"/>
        <d v="2017-03-02T14:24:43"/>
        <d v="2017-01-27T01:26:48"/>
        <d v="2017-03-01T19:00:00"/>
        <d v="2016-08-11T06:28:36"/>
        <d v="2013-11-27T03:02:00"/>
        <d v="2012-10-06T03:59:00"/>
        <d v="2013-03-09T21:08:19"/>
        <d v="2016-03-26T17:11:30"/>
        <d v="2015-08-07T16:14:23"/>
        <d v="2015-05-31T01:42:58"/>
        <d v="2014-07-13T00:00:00"/>
        <d v="2013-12-30T06:02:33"/>
        <d v="2015-06-25T19:00:00"/>
        <d v="2016-01-25T16:00:00"/>
        <d v="2015-06-14T18:45:37"/>
        <d v="2016-10-29T19:00:00"/>
        <d v="2014-05-13T18:43:56"/>
        <d v="2010-11-17T06:24:20"/>
        <d v="2015-01-09T03:26:10"/>
        <d v="2015-10-14T12:00:21"/>
        <d v="2015-09-25T21:00:00"/>
        <d v="2015-06-21T20:04:09"/>
        <d v="2014-10-01T00:00:00"/>
        <d v="2012-10-12T20:37:41"/>
        <d v="2016-03-24T16:01:04"/>
        <d v="2015-11-06T13:00:09"/>
        <d v="2012-06-14T19:24:11"/>
        <d v="2013-02-01T01:08:59"/>
        <d v="2015-09-05T03:59:00"/>
        <d v="2015-12-20T09:00:00"/>
        <d v="2015-06-11T03:59:00"/>
        <d v="2015-02-14T14:09:51"/>
        <d v="2015-07-16T00:00:00"/>
        <d v="2014-09-19T18:08:12"/>
        <d v="2011-02-20T23:52:34"/>
        <d v="2016-01-22T16:59:34"/>
        <d v="2016-05-13T00:10:08"/>
        <d v="2016-09-21T03:00:00"/>
        <d v="2016-10-31T04:00:00"/>
        <d v="2013-05-23T04:07:24"/>
        <d v="2016-09-24T05:26:27"/>
        <d v="2015-10-08T07:59:53"/>
        <d v="2015-01-02T05:56:28"/>
        <d v="2015-01-24T23:08:15"/>
        <d v="2017-03-06T20:00:00"/>
        <d v="2014-10-08T04:01:08"/>
        <d v="2014-07-17T16:50:46"/>
        <d v="2010-08-24T04:00:00"/>
        <d v="2017-03-05T21:48:10"/>
        <d v="2012-03-25T19:34:02"/>
        <d v="2016-06-03T13:31:22"/>
        <d v="2016-10-27T21:19:00"/>
        <d v="2015-09-16T17:43:32"/>
        <d v="2010-08-22T17:40:00"/>
        <d v="2014-05-17T03:30:00"/>
        <d v="2015-04-04T21:59:00"/>
        <d v="2015-06-05T11:47:56"/>
        <d v="2015-09-12T03:59:00"/>
        <d v="2011-10-02T06:59:00"/>
        <d v="2013-03-10T22:38:28"/>
        <d v="2015-07-21T10:03:25"/>
        <d v="2012-11-22T02:26:00"/>
        <d v="2012-04-27T21:32:00"/>
        <d v="2014-11-30T04:25:15"/>
        <d v="2015-12-16T18:20:10"/>
        <d v="2015-07-02T11:17:04"/>
        <d v="2010-07-17T09:59:00"/>
        <d v="2015-09-23T14:21:26"/>
        <d v="2017-01-28T22:35:30"/>
        <d v="2010-07-22T06:00:00"/>
        <d v="2014-07-10T09:07:49"/>
        <d v="2015-11-07T04:00:00"/>
        <d v="2016-12-30T22:50:33"/>
        <d v="2016-05-31T22:08:57"/>
        <d v="2012-11-22T22:00:00"/>
        <d v="2014-08-07T12:21:47"/>
        <d v="2017-02-27T04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7-03-19T06:00:00"/>
        <d v="2016-12-15T13:39:49"/>
        <d v="2015-09-30T18:00:00"/>
        <d v="2015-10-21T23:00:00"/>
        <d v="2014-10-21T21:11:27"/>
        <d v="2017-04-05T18:14:37"/>
        <d v="2015-12-28T06:00:00"/>
        <d v="2017-04-10T20:15:00"/>
        <d v="2015-01-01T00:03:35"/>
        <d v="2014-07-09T12:34:56"/>
        <d v="2014-07-06T05:08:50"/>
        <d v="2016-02-06T04:59:00"/>
        <d v="2017-01-13T17:04:21"/>
        <d v="2016-10-07T14:00:00"/>
        <d v="2016-09-28T22:24:55"/>
        <d v="2015-02-11T02:53:41"/>
        <d v="2015-04-04T14:43:57"/>
        <d v="2015-10-09T15:38:43"/>
        <d v="2014-07-03T04:07:58"/>
        <d v="2014-11-30T22:42:02"/>
        <d v="2017-01-01T02:46:11"/>
        <d v="2016-06-17T23:00:00"/>
        <d v="2015-02-04T11:50:18"/>
        <d v="2016-10-08T14:43:32"/>
        <d v="2014-09-01T15:30:34"/>
        <d v="2014-01-11T21:36:41"/>
        <d v="2015-11-30T06:04:09"/>
        <d v="2014-07-20T18:51:27"/>
        <d v="2013-05-14T16:47:40"/>
        <d v="2014-11-29T16:00:00"/>
        <d v="2015-07-01T06:00:00"/>
        <d v="2015-12-11T23:34:19"/>
        <d v="2015-02-17T22:15:29"/>
        <d v="2015-06-16T23:30:00"/>
        <d v="2014-12-21T17:43:33"/>
        <d v="2015-02-22T01:21:47"/>
        <d v="2016-03-11T22:20:43"/>
        <d v="2017-04-14T04:59:00"/>
        <d v="2016-12-07T17:36:09"/>
        <d v="2015-08-30T05:28:00"/>
        <d v="2016-01-08T19:47:00"/>
        <d v="2016-06-05T10:43:47"/>
        <d v="2014-06-23T16:00:00"/>
        <d v="2016-04-15T20:12:08"/>
        <d v="2014-08-23T20:59:10"/>
        <d v="2014-09-16T03:00:00"/>
        <d v="2011-12-16T01:26:35"/>
        <d v="2014-12-05T16:04:40"/>
        <d v="2014-12-26T20:35:39"/>
        <d v="2016-03-01T17:05:14"/>
        <d v="2014-08-12T18:36:01"/>
        <d v="2015-04-04T18:10:37"/>
        <d v="2015-03-28T01:46:48"/>
        <d v="2014-09-04T16:07:54"/>
        <d v="2015-02-28T22:00:00"/>
        <d v="2016-05-09T20:50:00"/>
        <d v="2015-06-07T21:56:38"/>
        <d v="2017-04-07T16:15:03"/>
        <d v="2016-10-23T15:29:19"/>
        <d v="2014-12-25T08:00:00"/>
        <d v="2012-05-19T17:05:05"/>
        <d v="2014-11-26T13:14:00"/>
        <d v="2016-02-21T08:24:17"/>
        <d v="2012-09-07T22:37:44"/>
        <d v="2016-10-11T12:35:39"/>
        <d v="2012-10-01T00:17:02"/>
        <d v="2013-11-07T02:00:03"/>
        <d v="2015-02-15T20:30:07"/>
        <d v="2012-08-10T21:44:48"/>
        <d v="2012-07-24T20:20:48"/>
        <d v="2016-08-06T21:35:08"/>
        <d v="2016-09-01T15:59:54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05-28T20:05:00"/>
        <d v="2015-10-29T21:40:48"/>
        <d v="2017-03-27T04:36:00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3-07-25T16:21:28"/>
        <d v="2015-12-17T05:59:00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6-11-10T13:37:07"/>
        <d v="2014-06-20T23:00:00"/>
        <d v="2011-06-12T00:20:49"/>
        <d v="2014-01-11T21:02:25"/>
        <d v="2015-10-02T23:00:00"/>
        <d v="2014-06-17T03:00:00"/>
        <d v="2013-03-22T22:15:45"/>
        <d v="2014-06-27T16:21:24"/>
        <d v="2014-09-14T04:34:57"/>
        <d v="2015-04-29T04:22:00"/>
        <d v="2015-10-20T17:55:22"/>
        <d v="2014-08-03T18:05:47"/>
        <d v="2016-08-06T07:52:18"/>
        <d v="2015-11-01T03:00:00"/>
        <d v="2015-10-15T09:59:58"/>
        <d v="2014-10-07T00:06:13"/>
        <d v="2016-06-29T23:29:55"/>
        <d v="2015-11-13T15:00:00"/>
        <d v="2014-05-07T00:06:29"/>
        <d v="2014-06-20T21:59:00"/>
        <d v="2014-07-10T23:01:40"/>
        <d v="2016-12-14T15:59:00"/>
        <d v="2016-07-05T01:07:47"/>
        <d v="2015-08-11T00:12:06"/>
        <d v="2015-02-11T13:13:42"/>
        <d v="2016-11-17T19:28:06"/>
        <d v="2015-11-25T22:04:55"/>
        <d v="2017-04-01T03:59:00"/>
        <d v="2015-03-19T21:31:27"/>
        <d v="2015-12-01T00:00:00"/>
        <d v="2014-08-20T16:22:32"/>
        <d v="2015-11-15T23:09:06"/>
        <d v="2016-03-05T05:54:29"/>
        <d v="2010-05-02T19:22:00"/>
        <d v="2013-10-22T03:59:00"/>
        <d v="2015-05-10T19:28:25"/>
        <d v="2016-10-01T04:00:00"/>
        <d v="2013-04-08T19:17:37"/>
        <d v="2014-01-06T12:55:40"/>
        <d v="2015-05-17T18:00:00"/>
        <d v="2014-08-08T21:20:12"/>
        <d v="2016-05-27T23:15:16"/>
        <d v="2012-02-27T16:17:03"/>
        <d v="2015-07-23T03:00:00"/>
        <d v="2014-08-16T08:17:57"/>
        <d v="2014-04-25T21:08:47"/>
        <d v="2015-05-09T05:00:00"/>
        <d v="2014-10-14T06:59:00"/>
        <d v="2015-04-03T20:02:33"/>
        <d v="2017-01-27T20:05:30"/>
        <d v="2015-05-08T22:00:00"/>
        <d v="2014-07-18T13:09:12"/>
        <d v="2015-08-01T15:01:48"/>
        <d v="2017-01-03T04:17:00"/>
        <d v="2014-02-17T00:00:00"/>
        <d v="2016-10-08T09:20:39"/>
        <d v="2015-05-16T03:00:00"/>
        <d v="2014-06-01T04:00:00"/>
        <d v="2015-12-15T23:09:34"/>
        <d v="2016-12-07T08:26:16"/>
        <d v="2016-01-20T20:50:48"/>
        <d v="2014-08-01T13:43:27"/>
        <d v="2013-09-03T04:00:00"/>
        <d v="2012-09-13T10:07:02"/>
        <d v="2013-07-01T18:00:00"/>
        <d v="2015-08-12T02:00:00"/>
        <d v="2013-05-27T06:59:00"/>
        <d v="2017-03-15T00:00:00"/>
        <d v="2014-07-16T15:17:46"/>
        <d v="2015-03-12T21:58:32"/>
        <d v="2014-08-18T00:08:10"/>
        <d v="2013-12-26T00:32:17"/>
        <d v="2013-01-13T22:48:33"/>
        <d v="2014-04-23T15:59:33"/>
        <d v="2013-02-24T09:09:15"/>
        <d v="2011-12-13T02:13:16"/>
        <d v="2015-11-18T16:09:07"/>
        <d v="2013-04-14T21:03:52"/>
        <d v="2016-04-29T12:11:00"/>
        <d v="2017-03-17T18:34:01"/>
        <d v="2014-12-14T18:09:51"/>
        <d v="2015-06-08T16:00:00"/>
        <d v="2011-03-16T11:38:02"/>
        <d v="2014-08-01T01:00:00"/>
        <d v="2014-06-14T01:44:10"/>
        <d v="2011-09-05T17:06:00"/>
        <d v="2011-09-07T16:35:39"/>
        <d v="2013-05-06T19:12:16"/>
        <d v="2016-07-28T15:58:38"/>
        <d v="2013-12-13T04:59:00"/>
        <d v="2014-08-28T01:00:00"/>
        <d v="2015-10-09T00:00:00"/>
        <d v="2014-07-08T22:34:00"/>
        <d v="2011-12-31T05:45:36"/>
        <d v="2011-11-28T04:35:39"/>
        <d v="2014-05-25T13:32:38"/>
        <d v="2015-06-16T11:00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3-06-29T20:13:07"/>
        <d v="2012-06-28T20:16:11"/>
        <d v="2014-11-27T03:00:00"/>
        <d v="2015-04-25T15:49:54"/>
        <d v="2015-08-28T04:00:00"/>
        <d v="2014-11-26T20:29:37"/>
        <d v="2015-07-18T03:00:00"/>
        <d v="2012-07-14T23:42:48"/>
        <d v="2015-10-06T15:10:22"/>
        <d v="2013-12-09T05:59:00"/>
        <d v="2015-03-19T19:02:50"/>
        <d v="2014-09-06T00:10:11"/>
        <d v="2015-05-01T08:59:32"/>
        <d v="2014-08-21T00:45:30"/>
        <d v="2013-07-12T21:51:00"/>
        <d v="2016-01-06T20:38:37"/>
        <d v="2015-09-09T22:31:19"/>
        <d v="2010-10-25T03:03:49"/>
        <d v="2015-04-03T13:59:01"/>
        <d v="2015-01-04T23:26:00"/>
        <d v="2014-08-15T20:20:34"/>
        <d v="2011-03-10T19:48:47"/>
        <d v="2015-05-02T22:02:16"/>
        <d v="2014-07-10T21:29:10"/>
        <d v="2015-06-18T17:08:25"/>
        <d v="2015-01-12T06:00:03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4-09-10T04:52:00"/>
        <d v="2016-01-17T21:00:00"/>
        <d v="2016-05-04T23:00:50"/>
        <d v="2012-11-09T19:07:07"/>
        <d v="2015-04-10T04:59:00"/>
        <d v="2014-08-19T16:00:00"/>
        <d v="2013-12-15T03:14:59"/>
        <d v="2014-10-23T00:49:07"/>
        <d v="2015-09-04T16:11:02"/>
        <d v="2012-09-11T16:47:33"/>
        <d v="2015-05-31T06:59:00"/>
        <d v="2014-04-20T02:36:01"/>
        <d v="2010-09-04T01:03:00"/>
        <d v="2012-03-10T15:07:29"/>
        <d v="2014-11-27T00:54:23"/>
        <d v="2015-04-29T19:02:06"/>
        <d v="2011-12-06T05:59:00"/>
        <d v="2015-01-31T19:58:33"/>
        <d v="2013-03-01T18:01:08"/>
        <d v="2016-09-23T16:44:30"/>
        <d v="2016-04-23T00:00:00"/>
        <d v="2015-07-23T04:59:00"/>
        <d v="2015-06-01T22:42:00"/>
        <d v="2012-07-18T21:53:18"/>
        <d v="2011-08-21T20:05:57"/>
        <d v="2015-05-01T05:46:37"/>
        <d v="2013-11-13T05:59:00"/>
        <d v="2011-10-01T03:00:00"/>
        <d v="2016-03-16T18:16:33"/>
        <d v="2011-04-24T23:34:47"/>
        <d v="2013-11-13T17:24:19"/>
        <d v="2014-12-21T04:30:00"/>
        <d v="2012-09-21T19:38:14"/>
        <d v="2012-12-13T22:17:32"/>
        <d v="2015-03-16T16:35:52"/>
        <d v="2015-06-08T00:23:53"/>
        <d v="2015-04-13T17:17:52"/>
        <d v="2017-03-26T20:14:45"/>
        <d v="2016-11-15T18:13:22"/>
        <d v="2015-08-03T15:35:24"/>
        <d v="2014-07-30T23:00:00"/>
        <d v="2016-02-18T20:14:20"/>
        <d v="2014-07-09T17:24:25"/>
        <d v="2015-10-31T15:57:33"/>
        <d v="2014-12-03T05:34:20"/>
        <d v="2014-07-24T02:59:00"/>
        <d v="2014-12-09T02:12:08"/>
        <d v="2016-07-31T16:00:00"/>
        <d v="2014-06-29T06:13:01"/>
        <d v="2015-07-08T14:44:59"/>
        <d v="2014-12-13T22:49:25"/>
        <d v="2016-09-12T16:59:00"/>
        <d v="2012-07-11T03:51:05"/>
        <d v="2016-02-10T16:42:44"/>
        <d v="2016-06-12T08:29:03"/>
        <d v="2016-07-13T21:29:42"/>
        <d v="2011-09-09T21:02:43"/>
        <d v="2014-10-26T18:29:26"/>
        <d v="2015-09-06T14:46:00"/>
        <d v="2013-03-23T22:42:41"/>
        <d v="2012-02-23T17:33:46"/>
        <d v="2013-11-01T19:00:00"/>
        <d v="2013-04-09T06:30:00"/>
        <d v="2016-12-22T02:00:00"/>
        <d v="2014-07-30T18:38:02"/>
        <d v="2012-04-01T20:00:58"/>
        <d v="2013-07-28T17:50:36"/>
        <d v="2014-06-21T03:59:00"/>
        <d v="2016-05-06T14:35:58"/>
        <d v="2012-12-26T20:04:12"/>
        <d v="2014-08-11T05:59:00"/>
        <d v="2016-12-14T21:01:18"/>
        <d v="2011-06-30T15:19:23"/>
        <d v="2015-01-08T21:17:41"/>
        <d v="2014-09-23T20:46:16"/>
        <d v="2015-01-22T18:46:10"/>
        <d v="2015-12-17T04:59:00"/>
        <d v="2012-01-31T17:00:00"/>
        <d v="2015-08-14T20:18:53"/>
        <d v="2015-01-15T10:54:00"/>
        <d v="2016-03-31T08:46:56"/>
        <d v="2014-12-16T22:32:09"/>
        <d v="2015-10-11T05:00:00"/>
        <d v="2014-10-19T13:01:24"/>
        <d v="2014-08-31T19:51:49"/>
        <d v="2016-07-17T00:43:00"/>
        <d v="2012-03-29T13:45:23"/>
        <d v="2014-12-01T00:00:00"/>
        <d v="2014-12-04T01:31:39"/>
        <d v="2014-10-04T06:59:00"/>
        <d v="2017-02-08T21:40:35"/>
        <d v="2016-07-22T04:37:55"/>
        <d v="2012-09-02T11:30:48"/>
        <d v="2015-03-05T20:27:00"/>
        <d v="2015-07-19T18:44:23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5-07T18:12:22"/>
        <d v="2014-12-17T07:59:00"/>
        <d v="2015-06-30T15:45:00"/>
        <d v="2011-01-01T04:59:00"/>
        <d v="2015-06-20T19:06:13"/>
        <d v="2014-06-10T08:33:00"/>
        <d v="2014-06-25T02:00:00"/>
        <d v="2014-02-16T18:18:12"/>
        <d v="2012-01-15T13:14:29"/>
        <d v="2017-01-31T18:08:20"/>
        <d v="2015-10-08T03:59:00"/>
        <d v="2015-10-06T22:17:05"/>
        <d v="2015-04-20T04:50:00"/>
        <d v="2014-11-20T19:48:21"/>
        <d v="2014-05-04T17:11:40"/>
        <d v="2013-10-16T09:59:00"/>
        <d v="2014-06-27T22:04:24"/>
        <d v="2016-07-03T07:38:56"/>
        <d v="2012-03-01T04:59:00"/>
        <d v="2010-05-08T22:16:00"/>
        <d v="2011-01-24T05:45:26"/>
        <d v="2015-09-17T02:31:52"/>
        <d v="2015-01-17T12:38:23"/>
        <d v="2015-10-22T18:59:00"/>
        <d v="2010-06-08T19:11:00"/>
        <d v="2015-02-24T01:42:42"/>
        <d v="2014-08-26T22:20:12"/>
        <d v="2011-12-13T03:39:56"/>
        <d v="2014-03-04T21:00:00"/>
        <d v="2016-10-09T10:56:59"/>
        <d v="2016-04-16T20:08:40"/>
        <d v="2015-12-15T20:25:16"/>
        <d v="2011-09-10T01:00:22"/>
        <d v="2016-05-23T03:00:00"/>
        <d v="2014-09-27T03:08:27"/>
        <d v="2014-12-03T04:00:00"/>
        <d v="2014-08-11T12:03:49"/>
        <d v="2015-04-04T06:22:05"/>
        <d v="2011-07-04T19:52:20"/>
        <d v="2012-12-18T14:20:00"/>
        <d v="2015-06-12T21:00:00"/>
        <d v="2011-09-16T21:20:31"/>
        <d v="2010-12-23T03:08:53"/>
        <d v="2014-06-21T17:12:52"/>
        <d v="2012-07-15T20:03:07"/>
        <d v="2014-10-29T18:54:03"/>
        <d v="2015-07-11T03:59:00"/>
        <d v="2013-06-02T18:03:12"/>
        <d v="2013-11-04T01:00:00"/>
        <d v="2016-04-16T05:59:00"/>
        <d v="2016-05-27T00:54:35"/>
        <d v="2016-04-17T23:44:54"/>
        <d v="2015-04-29T18:14:28"/>
        <d v="2015-02-13T23:58:02"/>
        <d v="2013-03-09T23:42:17"/>
        <d v="2015-12-27T14:20:45"/>
        <d v="2011-03-12T04:00:00"/>
        <d v="2017-02-25T20:18:25"/>
        <d v="2014-07-18T16:04:11"/>
        <d v="2012-03-25T00:56:15"/>
        <d v="2014-02-20T20:48:53"/>
        <d v="2015-02-05T06:59:00"/>
        <d v="2016-07-15T14:34:06"/>
        <d v="2016-09-30T04:27:00"/>
        <d v="2011-09-25T19:32:47"/>
        <d v="2014-04-19T21:04:35"/>
        <d v="2015-04-01T04:59:00"/>
        <d v="2013-11-05T18:39:50"/>
        <d v="2012-09-17T04:05:00"/>
        <d v="2011-10-07T16:58:52"/>
        <d v="2014-07-13T13:59:00"/>
        <d v="2011-08-01T07:0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5-04-20T21:09:25"/>
        <d v="2014-07-01T22:30:00"/>
        <d v="2016-04-08T18:31:22"/>
        <d v="2010-08-01T04:00:00"/>
        <d v="2014-11-22T05:59:00"/>
        <d v="2014-09-15T02:00:03"/>
        <d v="2014-08-12T15:51:50"/>
        <d v="2015-01-01T06:59:00"/>
        <d v="2016-11-30T17:00:00"/>
        <d v="2015-10-21T17:26:21"/>
        <d v="2015-08-01T01:00:00"/>
        <d v="2014-05-02T22:52:53"/>
        <d v="2016-07-01T18:35:38"/>
        <d v="2013-11-29T14:28:15"/>
        <d v="2015-03-31T13:14:00"/>
        <d v="2015-02-28T08:00:00"/>
        <d v="2015-09-07T18:09:57"/>
        <d v="2013-11-27T22:08:31"/>
        <d v="2015-03-29T20:00:00"/>
        <d v="2013-04-27T21:16:31"/>
        <d v="2014-03-14T16:49:11"/>
        <d v="2014-10-30T22:22:42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4-12-18T12:08:53"/>
        <d v="2015-10-25T23:59:00"/>
        <d v="2014-10-19T05:00:00"/>
        <d v="2016-04-01T01:27:39"/>
        <d v="2014-11-13T23:37:28"/>
        <d v="2014-07-11T16:00:00"/>
        <d v="2014-10-22T15:36:50"/>
        <d v="2011-12-16T05:48:41"/>
        <d v="2011-04-03T01:03:10"/>
        <d v="2013-07-13T18:00:00"/>
        <d v="2013-07-01T03:59:00"/>
        <d v="2009-08-10T19:26:00"/>
        <d v="2012-04-04T17:33:23"/>
        <d v="2015-03-08T13:31:17"/>
        <d v="2015-08-12T00:00:00"/>
        <d v="2015-06-20T17:55:14"/>
        <d v="2016-08-29T04:01:09"/>
        <d v="2016-06-25T03:59:00"/>
        <d v="2014-09-07T14:23:42"/>
        <d v="2012-06-01T22:52:24"/>
        <d v="2012-03-25T23:55:30"/>
        <d v="2016-04-30T03:59:00"/>
        <d v="2015-07-27T22:59:00"/>
        <d v="2011-07-23T03:59:00"/>
        <d v="2014-08-09T05:37:12"/>
        <d v="2015-04-23T05:40:07"/>
        <d v="2015-03-01T15:21:16"/>
        <d v="2016-09-15T14:49:05"/>
        <d v="2014-08-25T23:28:26"/>
        <d v="2014-07-06T17:13:56"/>
        <d v="2015-01-10T03:23:00"/>
        <d v="2014-08-24T23:14:09"/>
        <d v="2014-08-25T21:00:00"/>
        <d v="2015-04-24T01:39:31"/>
        <d v="2014-10-31T22:45:42"/>
        <d v="2014-11-25T01:00:00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6-10-25T17:00:00"/>
        <d v="2016-06-23T16:00:25"/>
        <d v="2012-01-24T19:26:13"/>
        <d v="2015-11-08T16:51:41"/>
        <d v="2014-08-09T17:22:00"/>
        <d v="2017-04-11T20:44:05"/>
        <d v="2015-01-15T15:56:45"/>
        <d v="2017-01-24T10:34:12"/>
        <d v="2013-03-26T08:23:59"/>
        <d v="2013-04-20T03:38:21"/>
        <d v="2014-05-30T22:09:16"/>
        <d v="2014-07-19T03:00:00"/>
        <d v="2016-02-15T15:00:00"/>
        <d v="2016-10-16T20:30:00"/>
        <d v="2014-02-27T23:00:00"/>
        <d v="2010-12-18T09:43:25"/>
        <d v="2016-05-13T19:04:23"/>
        <d v="2013-03-26T23:55:51"/>
        <d v="2014-09-24T01:41:37"/>
        <d v="2016-04-22T19:49:04"/>
        <d v="2012-01-12T01:00:00"/>
        <d v="2017-01-29T20:34:13"/>
        <d v="2012-10-06T23:51:15"/>
        <d v="2015-02-05T19:44:01"/>
        <d v="2016-04-17T18:18:39"/>
        <d v="2015-12-16T06:59:00"/>
        <d v="2016-08-18T06:59:00"/>
        <d v="2016-04-19T20:05:04"/>
        <d v="2013-02-17T19:25:29"/>
        <d v="2012-12-20T11:58:45"/>
        <d v="2010-06-01T03:59:00"/>
        <d v="2012-05-03T23:00:26"/>
        <d v="2016-01-01T04:00:00"/>
        <d v="2011-04-24T20:01:36"/>
        <d v="2015-09-26T04:33:41"/>
        <d v="2016-08-15T06:20:25"/>
        <d v="2016-11-26T15:27:51"/>
        <d v="2014-12-31T21:22:00"/>
        <d v="2016-02-25T16:08:33"/>
        <d v="2013-02-16T15:52:38"/>
        <d v="2015-10-01T15:00:23"/>
        <d v="2013-06-06T19:32:37"/>
        <d v="2016-11-06T03:26:44"/>
        <d v="2013-01-20T17:21:20"/>
        <d v="2014-06-09T17:26:51"/>
        <d v="2012-05-11T15:47:00"/>
        <d v="2011-08-06T15:00:00"/>
        <d v="2016-10-17T16:14:00"/>
        <d v="2010-10-16T03:39:00"/>
        <d v="2013-06-21T03:31:36"/>
        <d v="2016-08-05T03:59:00"/>
        <d v="2015-05-14T12:55:22"/>
        <d v="2016-07-28T01:49:40"/>
        <d v="2015-05-02T15:11:49"/>
        <d v="2012-01-22T06:00:00"/>
        <d v="2015-06-29T20:57:18"/>
        <d v="2012-09-24T19:46:52"/>
        <d v="2011-12-25T05:00:00"/>
        <d v="2014-02-14T20:00:00"/>
        <d v="2015-09-02T00:28:25"/>
        <d v="2012-05-28T03:59:00"/>
        <d v="2009-09-26T03:59:00"/>
        <d v="2015-09-21T03:11:16"/>
        <d v="2016-08-22T03:00:00"/>
        <d v="2016-09-05T03:59:00"/>
        <d v="2013-05-01T00:01:00"/>
        <d v="2016-04-27T14:58:27"/>
        <d v="2017-03-02T19:19:15"/>
        <d v="2012-05-11T14:53:15"/>
        <d v="2016-06-17T16:00:00"/>
        <d v="2012-09-22T18:19:16"/>
        <d v="2015-07-18T06:59:00"/>
        <d v="2017-01-28T19:29:00"/>
        <d v="2015-11-14T01:04:10"/>
        <d v="2013-07-22T20:09:12"/>
        <d v="2015-03-09T03:44:52"/>
        <d v="2014-09-01T15:59:00"/>
        <d v="2015-02-11T17:00:00"/>
        <d v="2015-04-06T04:00:00"/>
        <d v="2011-07-29T01:17:16"/>
        <d v="2014-05-24T21:00:00"/>
        <d v="2010-02-02T07:59:00"/>
        <d v="2016-10-16T11:00:00"/>
        <d v="2011-11-07T04:39:38"/>
        <d v="2010-05-10T20:16:00"/>
        <d v="2013-09-18T14:49:00"/>
        <d v="2015-06-15T04:34:54"/>
        <d v="2016-03-02T19:21:27"/>
        <d v="2016-11-29T06:00:00"/>
        <d v="2016-06-09T19:00:00"/>
        <d v="2016-01-19T22:59:00"/>
        <d v="2015-03-26T04:00:00"/>
        <d v="2011-02-17T21:17:07"/>
        <d v="2015-07-30T03:59:00"/>
        <d v="2015-11-30T17:08:38"/>
        <d v="2014-04-02T18:36:40"/>
        <d v="2014-11-18T17:23:26"/>
        <d v="2016-11-15T02:08:00"/>
        <d v="2016-12-31T18:20:54"/>
        <d v="2011-07-03T11:57:46"/>
        <d v="2014-12-19T20:40:07"/>
        <d v="2016-07-01T23:00:00"/>
        <d v="2015-11-13T17:04:28"/>
        <d v="2016-12-29T05:08:45"/>
        <d v="2014-11-01T17:18:00"/>
        <d v="2015-03-25T18:53:49"/>
        <d v="2010-06-15T04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4-07-09T07:55:39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6-05-09T04:00:00"/>
        <d v="2015-04-02T01:00:00"/>
        <d v="2015-09-28T02:49:10"/>
        <d v="2017-01-16T01:49:22"/>
        <d v="2015-06-04T05:26:00"/>
        <d v="2015-12-14T05:59:00"/>
        <d v="2014-09-06T21:00:00"/>
        <d v="2014-11-03T05:59:00"/>
        <d v="2017-03-26T23:59:00"/>
        <d v="2016-02-03T12:33:09"/>
        <d v="2017-01-23T04:59:00"/>
        <d v="2014-08-03T15:48:04"/>
        <d v="2015-09-19T03:50:17"/>
        <d v="2016-03-02T22:27:15"/>
        <d v="2015-01-31T03:25:00"/>
        <d v="2015-11-02T16:50:00"/>
        <d v="2016-11-19T01:00:00"/>
        <d v="2014-05-04T06:00:00"/>
        <d v="2011-09-28T17:30:08"/>
        <d v="2016-01-17T18:01:01"/>
        <d v="2015-10-29T15:06:47"/>
        <d v="2009-12-01T04:59:00"/>
        <d v="2016-09-03T14:02:55"/>
        <d v="2014-05-11T11:50:52"/>
        <d v="2014-06-01T01:44:24"/>
        <d v="2016-03-30T12:36:20"/>
        <d v="2015-02-22T20:09:13"/>
        <d v="2014-06-19T15:33:51"/>
        <d v="2016-03-08T04:59:00"/>
        <d v="2015-07-21T06:59:00"/>
        <d v="2016-08-14T22:45:43"/>
        <d v="2014-05-17T04:32:45"/>
        <d v="2015-10-16T04:59:00"/>
        <d v="2015-06-30T21:06:08"/>
        <d v="2016-01-06T22:50:13"/>
        <d v="2015-02-20T23:14:16"/>
        <d v="2014-09-28T01:38:33"/>
        <d v="2015-10-01T13:00:00"/>
        <d v="2015-11-16T16:04:58"/>
        <d v="2016-05-22T19:34:33"/>
        <d v="2016-05-06T13:04:00"/>
        <d v="2016-03-28T16:18:15"/>
        <d v="2012-10-04T23:07:13"/>
        <d v="2015-04-03T15:38:00"/>
        <d v="2015-01-02T16:13:36"/>
        <d v="2016-09-18T20:26:25"/>
        <d v="2014-12-19T19:31:28"/>
        <d v="2014-07-15T05:11:00"/>
        <d v="2015-03-23T03:55:12"/>
        <d v="2014-10-29T22:57:51"/>
        <d v="2015-09-06T02:36:46"/>
        <d v="2017-01-17T20:16:26"/>
        <d v="2014-08-01T17:12:00"/>
        <d v="2015-10-02T10:35:38"/>
        <d v="2015-07-26T05:42:16"/>
        <d v="2015-05-31T17:35:00"/>
        <d v="2014-02-02T18:02:06"/>
        <d v="2016-02-08T13:01:00"/>
        <d v="2016-07-12T18:51:00"/>
        <d v="2014-09-27T13:27:24"/>
        <d v="2015-05-21T03:26:50"/>
        <d v="2012-09-23T02:25:00"/>
        <d v="2013-04-06T06:16:22"/>
        <d v="2011-12-16T00:19:14"/>
        <d v="2017-01-03T16:02:45"/>
        <d v="2015-08-23T08:35:08"/>
        <d v="2016-03-31T16:56:25"/>
        <d v="2015-01-11T01:00:00"/>
        <d v="2013-11-02T22:09:05"/>
        <d v="2015-05-15T15:04:49"/>
        <d v="2015-05-09T19:09:22"/>
        <d v="2011-08-11T16:01:58"/>
        <d v="2014-09-06T05:09:04"/>
        <d v="2014-06-21T01:05:03"/>
        <d v="2016-01-18T00:00:00"/>
        <d v="2010-12-23T05:35:24"/>
        <d v="2014-11-28T03:28:17"/>
        <d v="2015-11-17T22:24:14"/>
        <d v="2016-09-02T17:03:22"/>
        <d v="2014-01-16T04:00:00"/>
        <d v="2015-08-31T06:45:37"/>
        <d v="2015-04-15T21:54:53"/>
        <d v="2016-12-11T16:20:08"/>
        <d v="2015-06-07T13:55:54"/>
        <d v="2016-10-14T22:00:00"/>
        <d v="2013-10-06T20:21:1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6-03-30T19:23:22"/>
        <d v="2014-05-08T21:23:30"/>
        <d v="2016-09-06T11:22:34"/>
        <d v="2014-10-02T20:59:02"/>
        <d v="2017-04-27T19:15:19"/>
        <d v="2014-12-27T02:02:28"/>
        <d v="2014-04-19T12:34:08"/>
        <d v="2014-11-26T00:55:00"/>
        <d v="2015-03-31T03:22:00"/>
        <d v="2015-01-02T11:49:11"/>
        <d v="2015-06-28T15:09:30"/>
        <d v="2016-05-20T14:08:22"/>
        <d v="2015-05-24T15:00:00"/>
        <d v="2015-10-15T20:22:38"/>
        <d v="2016-02-13T21:35:13"/>
        <d v="2014-09-08T15:50:05"/>
        <d v="2016-03-14T14:35:29"/>
        <d v="2016-03-24T22:39:13"/>
        <d v="2012-09-07T07:51:00"/>
        <d v="2014-10-07T04:30:00"/>
        <d v="2015-02-26T08:41:33"/>
        <d v="2016-02-07T16:58:00"/>
        <d v="2016-07-14T16:25:33"/>
        <d v="2015-02-26T22:17:09"/>
        <d v="2016-02-11T16:18:30"/>
        <d v="2015-03-08T16:50:03"/>
        <d v="2014-08-21T04:49:49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7-02-28T05:00:00"/>
        <d v="2015-09-12T20:57:42"/>
        <d v="2012-07-09T02:07:27"/>
        <d v="2013-06-27T01:49:11"/>
        <d v="2015-03-20T20:27:00"/>
        <d v="2015-04-16T11:27:36"/>
        <d v="2015-02-20T08:34:13"/>
        <d v="2011-12-18T18:21:44"/>
        <d v="2016-04-17T18:38:02"/>
        <d v="2015-08-11T18:31:40"/>
        <d v="2015-02-11T15:23:40"/>
        <d v="2015-04-18T16:52:02"/>
        <d v="2014-01-05T15:38:09"/>
        <d v="2012-08-10T22:00:00"/>
        <d v="2017-03-04T10:12:32"/>
        <d v="2014-06-23T16:01:00"/>
        <d v="2016-04-01T03:59:00"/>
        <d v="2016-11-22T05:59:00"/>
        <d v="2016-11-04T13:06:24"/>
        <d v="2013-01-07T08:00:00"/>
        <d v="2014-07-24T18:23:11"/>
        <d v="2014-09-08T21:11:25"/>
        <d v="2011-02-02T07:59:00"/>
        <d v="2011-06-12T04:00:00"/>
        <d v="2014-03-23T00:00:00"/>
        <d v="2014-11-30T19:04:22"/>
        <d v="2014-08-13T04:59:00"/>
        <d v="2014-08-30T04:48:13"/>
        <d v="2014-06-11T19:33:18"/>
        <d v="2013-11-24T12:49:53"/>
        <d v="2010-06-09T19:00:00"/>
        <d v="2015-08-15T03:59:00"/>
        <d v="2015-08-22T20:18:55"/>
        <d v="2014-12-22T04:59:00"/>
        <d v="2016-09-03T20:57:09"/>
        <d v="2015-08-11T13:00:52"/>
        <d v="2014-04-05T02:59:39"/>
        <d v="2016-09-16T23:10:04"/>
        <d v="2015-09-15T11:11:00"/>
        <d v="2016-09-02T20:24:33"/>
        <d v="2015-10-29T01:07:14"/>
        <d v="2015-05-08T00:52:36"/>
        <d v="2016-01-29T23:17:00"/>
        <d v="2014-12-25T05:00:00"/>
        <d v="2013-02-24T21:04:32"/>
        <d v="2016-07-05T20:58:54"/>
        <d v="2015-08-16T16:13:11"/>
        <d v="2016-02-17T23:59:00"/>
        <d v="2016-06-06T20:09:00"/>
        <d v="2014-07-01T23:50:31"/>
        <d v="2016-05-04T23:00:00"/>
        <d v="2014-10-01T03:59:00"/>
        <d v="2013-08-15T10:43:28"/>
        <d v="2013-09-10T03:59:00"/>
        <d v="2013-05-06T16:51:11"/>
        <d v="2015-07-20T22:00:00"/>
        <d v="2014-10-23T23:30:40"/>
        <d v="2015-10-29T02:53:43"/>
        <d v="2015-12-19T16:07:09"/>
        <d v="2017-04-08T12:54:05"/>
        <d v="2015-06-12T03:45:06"/>
        <d v="2015-05-05T18:48:00"/>
        <d v="2014-02-21T18:00:00"/>
        <d v="2012-11-01T20:22:48"/>
        <d v="2012-08-13T03:00:00"/>
        <d v="2013-07-13T21:35:25"/>
        <d v="2016-04-01T04:00:00"/>
        <d v="2012-03-02T06:59:00"/>
        <d v="2012-12-31T18:00:00"/>
        <d v="2017-01-15T01:35:19"/>
        <d v="2012-04-05T06:59:00"/>
        <d v="2016-04-25T04:59:00"/>
        <d v="2016-05-15T17:35:01"/>
        <d v="2012-04-28T00:57:54"/>
        <d v="2016-01-23T17:16:32"/>
        <d v="2017-03-10T14:55:16"/>
        <d v="2015-06-03T04:30:00"/>
        <d v="2015-03-22T08:00:00"/>
        <d v="2014-08-22T03:44:15"/>
        <d v="2016-05-23T22:00:00"/>
        <d v="2012-09-19T04:27:41"/>
        <d v="2015-09-23T13:25:56"/>
        <d v="2015-05-26T15:32:27"/>
        <d v="2014-07-07T02:00:00"/>
        <d v="2014-08-08T19:05:51"/>
        <d v="2012-08-16T20:22:46"/>
        <d v="2015-03-16T02:34:24"/>
        <d v="2015-04-23T18:30:00"/>
        <d v="2015-02-10T16:52:10"/>
        <d v="2016-09-25T23:00:00"/>
        <d v="2014-11-05T12:52:00"/>
        <d v="2014-12-08T04:59:00"/>
        <d v="2012-04-30T15:30:08"/>
        <d v="2011-08-05T21:05:38"/>
        <d v="2012-04-14T17:36:00"/>
        <d v="2014-11-21T17:00:00"/>
        <d v="2015-08-26T02:35:53"/>
        <d v="2016-05-06T07:17:21"/>
        <d v="2013-04-10T15:54:31"/>
        <d v="2014-06-12T17:28:10"/>
        <d v="2016-09-14T19:00:00"/>
        <d v="2015-08-20T11:00:00"/>
        <d v="2014-11-01T22:01:43"/>
        <d v="2015-07-05T17:00:17"/>
        <d v="2017-02-25T01:22:14"/>
        <d v="2015-06-22T05:00:00"/>
        <d v="2016-03-16T03:59:00"/>
        <d v="2017-03-01T02:00:00"/>
        <d v="2015-06-04T00:00:00"/>
        <d v="2014-01-19T20:00:30"/>
        <d v="2014-08-31T17:31:31"/>
        <d v="2015-07-05T16:43:23"/>
        <d v="2016-05-05T13:01:47"/>
        <d v="2013-07-26T01:30:35"/>
        <d v="2015-03-11T03:26:23"/>
        <d v="2013-10-18T03:59:00"/>
        <d v="2015-07-31T20:32:28"/>
        <d v="2014-11-05T17:34:00"/>
        <d v="2014-08-16T16:00:57"/>
        <d v="2011-09-24T08:10:54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7-04-09T11:49:54"/>
        <d v="2013-12-26T23:54:54"/>
        <d v="2015-02-03T02:00:00"/>
        <d v="2014-06-01T03:59:00"/>
        <d v="2015-07-20T22:46:32"/>
        <d v="2016-07-17T10:47:48"/>
        <d v="2013-03-08T03:02:08"/>
        <d v="2016-03-12T19:52:44"/>
        <d v="2016-06-19T19:12:56"/>
        <d v="2014-12-12T07:11:00"/>
        <d v="2014-11-09T19:47:51"/>
        <d v="2015-02-27T19:49:06"/>
        <d v="2016-02-14T02:39:31"/>
        <d v="2011-06-08T17:31:01"/>
        <d v="2014-11-11T21:13:28"/>
        <d v="2014-07-27T15:27:00"/>
        <d v="2012-05-30T19:00:00"/>
        <d v="2014-09-17T12:49:51"/>
        <d v="2015-08-16T23:00:50"/>
        <d v="2011-06-18T21:14:06"/>
        <d v="2014-08-12T22:50:11"/>
        <d v="2016-04-08T18:35:00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07-29T05:35:00"/>
        <d v="2016-05-07T22:50:51"/>
        <d v="2014-06-20T22:01:00"/>
        <d v="2016-02-02T14:58:48"/>
        <d v="2014-12-01T22:59:21"/>
        <d v="2015-07-30T12:30:22"/>
        <d v="2014-10-19T16:26:12"/>
        <d v="2015-10-26T00:13:17"/>
        <d v="2014-05-23T16:25:55"/>
        <d v="2012-10-30T07:42:18"/>
        <d v="2015-05-10T23:01:00"/>
        <d v="2014-09-21T02:00:00"/>
        <d v="2016-10-23T08:20:01"/>
        <d v="2015-06-14T00:20:55"/>
        <d v="2016-08-16T18:07:49"/>
        <d v="2012-01-14T06:01:26"/>
        <d v="2016-12-03T17:03:26"/>
        <d v="2012-03-21T20:48:00"/>
        <d v="2013-11-21T04:59:00"/>
        <d v="2011-07-16T17:32:54"/>
        <d v="2015-06-15T19:10:18"/>
        <d v="2017-02-05T16:25:39"/>
        <d v="2015-12-31T03:00:00"/>
        <d v="2013-04-02T15:52:45"/>
        <d v="2016-06-23T20:27:00"/>
        <d v="2013-01-14T21:20:00"/>
        <d v="2015-05-31T07:59:47"/>
        <d v="2013-10-24T23:42:49"/>
        <d v="2013-05-09T16:33:59"/>
        <d v="2016-07-31T11:00:00"/>
        <d v="2016-04-19T23:27:30"/>
        <d v="2012-05-16T19:00:00"/>
        <d v="2015-07-05T17:38:42"/>
        <d v="2015-07-14T19:32:39"/>
        <d v="2015-05-04T21:29:34"/>
        <d v="2016-04-13T21:02:45"/>
        <d v="2013-05-06T07:00:55"/>
        <d v="2012-03-05T03:00:00"/>
        <d v="2011-02-22T03:00:00"/>
        <d v="2011-09-15T22:00:03"/>
        <d v="2010-11-30T15:43:35"/>
        <d v="2013-04-23T05:01:12"/>
        <d v="2014-09-30T14:09:47"/>
        <d v="2012-05-16T04:59:00"/>
        <d v="2010-03-16T07:06:00"/>
        <d v="2011-04-08T10:55:55"/>
        <d v="2017-01-14T21:48:01"/>
        <d v="2013-10-05T05:00:00"/>
        <d v="2014-08-25T04:59:00"/>
        <d v="2016-10-20T02:48:16"/>
        <d v="2017-03-14T13:24:46"/>
        <d v="2016-06-01T17:12:49"/>
        <d v="2015-04-23T06:59:00"/>
        <d v="2014-12-01T20:25:15"/>
        <d v="2016-06-06T02:00:00"/>
        <d v="2013-09-26T10:46:58"/>
        <d v="2012-03-10T04:02:09"/>
        <d v="2015-10-28T17:33:36"/>
        <d v="2016-08-17T03:59:00"/>
        <d v="2016-10-24T21:00:00"/>
        <d v="2015-06-15T16:14:40"/>
        <d v="2016-01-04T04:20:07"/>
        <d v="2015-11-29T23:00:00"/>
        <d v="2016-04-08T18:52:01"/>
        <d v="2014-06-22T15:48:51"/>
        <d v="2015-03-31T12:52:00"/>
        <d v="2013-07-27T01:27:16"/>
        <d v="2011-01-25T04:00:00"/>
        <d v="2016-08-29T17:00:00"/>
        <d v="2014-07-21T03:59:00"/>
        <d v="2016-08-01T22:59:00"/>
        <d v="2014-09-10T20:09:34"/>
        <d v="2016-04-15T21:00:00"/>
        <d v="2013-01-24T18:38:30"/>
        <d v="2015-02-12T14:15:42"/>
        <d v="2015-06-27T21:59:00"/>
        <d v="2015-10-10T21:00:00"/>
        <d v="2016-04-20T21:11:16"/>
        <d v="2017-02-08T09:59:05"/>
        <d v="2015-11-25T23:00:00"/>
        <d v="2017-04-07T18:45:38"/>
        <d v="2016-01-14T18:16:56"/>
        <d v="2015-02-28T15:10:00"/>
        <d v="2016-09-07T01:21:53"/>
        <d v="2017-02-28T08:51:00"/>
        <d v="2015-03-01T21:47:19"/>
        <d v="2016-01-31T04:17:00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4-09-11T12:39:21"/>
        <d v="2015-03-24T03:59:00"/>
        <d v="2016-05-27T22:04:00"/>
        <d v="2016-12-04T06:00:00"/>
        <d v="2016-03-07T23:49:05"/>
        <d v="2015-05-27T19:47:19"/>
        <d v="2017-01-13T23:05:00"/>
        <d v="2015-06-22T17:48:15"/>
        <d v="2015-06-24T02:00:00"/>
        <d v="2012-09-01T02:00:00"/>
        <d v="2013-07-05T00:56:00"/>
        <d v="2014-03-11T06:59:00"/>
        <d v="2014-12-21T17:11:30"/>
        <d v="2014-06-11T04:00:00"/>
        <d v="2017-04-07T17:35:34"/>
        <d v="2014-07-03T16:03:01"/>
        <d v="2012-07-10T23:48:00"/>
        <d v="2016-06-12T17:00:00"/>
        <d v="2013-08-28T23:54:51"/>
        <d v="2014-11-18T00:00:00"/>
        <d v="2015-08-03T18:00:00"/>
        <d v="2014-02-26T20:13:40"/>
        <d v="2015-07-02T23:50:06"/>
        <d v="2016-04-28T05:59:00"/>
        <d v="2016-06-22T03:55:00"/>
        <d v="2015-07-16T17:24:36"/>
        <d v="2015-04-19T15:08:52"/>
        <d v="2014-03-14T04:40:31"/>
        <d v="2017-02-17T07:53:49"/>
        <d v="2010-10-22T05:00:00"/>
        <d v="2014-06-17T21:17:22"/>
        <d v="2016-04-21T04:00:00"/>
        <d v="2015-06-27T21:44:14"/>
        <d v="2011-08-13T23:00:00"/>
        <d v="2015-01-19T02:39:50"/>
        <d v="2014-12-13T11:19:29"/>
        <d v="2012-03-18T23:53:15"/>
        <d v="2015-05-27T02:45:00"/>
        <d v="2012-12-07T23:30:00"/>
        <d v="2014-11-03T08:52:50"/>
        <d v="2014-09-16T21:00:00"/>
        <d v="2011-07-05T00:31:06"/>
        <d v="2014-08-31T15:47:58"/>
        <d v="2013-05-30T16:53:45"/>
        <d v="2016-12-07T01:09:02"/>
        <d v="2013-02-04T11:55:27"/>
        <d v="2015-08-20T20:02:56"/>
        <d v="2015-02-21T11:00:00"/>
        <d v="2014-10-02T21:37:05"/>
        <d v="2015-10-17T04:00:00"/>
        <d v="2011-05-01T04:59:00"/>
        <d v="2017-02-01T00:00:00"/>
        <d v="2016-12-08T08:00:00"/>
        <d v="2013-11-15T23:15:03"/>
        <d v="2017-02-20T12:01:30"/>
        <d v="2013-12-01T21:17:32"/>
        <d v="2014-11-01T04:59:00"/>
        <d v="2014-08-01T06:59:00"/>
        <d v="2010-04-28T18:49:00"/>
        <d v="2015-06-03T06:59:00"/>
        <d v="2013-03-03T19:11:18"/>
        <d v="2017-02-02T16:36:49"/>
        <d v="2015-03-27T00:00:00"/>
        <d v="2016-08-18T02:38:45"/>
        <d v="2015-04-07T07:00:00"/>
        <d v="2015-08-02T16:00:00"/>
        <d v="2014-06-16T06:59:00"/>
        <d v="2014-07-06T18:31:06"/>
        <d v="2016-12-06T23:22:34"/>
        <d v="2012-06-02T01:42:26"/>
        <d v="2015-04-29T17:51:02"/>
        <d v="2016-06-01T18:57:00"/>
        <d v="2016-08-01T06:59:00"/>
        <d v="2015-07-02T03:40:00"/>
        <d v="2011-09-22T18:28:49"/>
        <d v="2016-08-14T14:30:57"/>
        <d v="2010-03-15T21:55:00"/>
        <d v="2012-06-01T03:59:00"/>
        <d v="2015-02-23T18:22:59"/>
        <d v="2016-09-11T20:19:26"/>
        <d v="2014-07-22T16:09:28"/>
        <d v="2015-06-01T03:59:00"/>
        <d v="2012-06-29T04:27:23"/>
        <d v="2015-04-17T16:00:00"/>
        <d v="2011-05-17T09:39:24"/>
        <d v="2012-10-05T22:44:10"/>
        <d v="2011-08-04T15:07:55"/>
        <d v="2015-06-21T22:25:00"/>
        <d v="2014-12-14T18:18:08"/>
        <d v="2015-10-14T22:01:03"/>
        <d v="2014-08-02T04:13:01"/>
        <d v="2010-09-11T03:59:00"/>
        <d v="2015-07-13T07:35:44"/>
        <d v="2012-04-21T03:59:00"/>
        <d v="2016-03-20T23:58:45"/>
        <d v="2014-01-15T19:33:00"/>
        <d v="2015-03-23T02:14:00"/>
        <d v="2016-04-29T06:59:00"/>
        <d v="2016-10-05T10:53:54"/>
        <d v="2013-09-13T17:28:12"/>
        <d v="2015-08-05T11:00:00"/>
        <d v="2016-01-25T23:52:00"/>
        <d v="2011-06-25T13:42:03"/>
        <d v="2015-12-03T21:30:00"/>
        <d v="2016-04-10T04:00:00"/>
        <d v="2012-07-19T04:28:16"/>
        <d v="2015-07-16T19:47:50"/>
        <d v="2015-01-05T20:26:00"/>
        <d v="2016-09-30T21:00:00"/>
        <d v="2014-04-04T22:00:00"/>
        <d v="2015-08-24T02:00:00"/>
        <d v="2014-08-08T18:53:24"/>
        <d v="2016-07-10T22:59:00"/>
        <d v="2015-12-14T00:00:00"/>
        <d v="2015-06-18T10:41:07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06-26T23:00:00"/>
        <d v="2015-06-21T03:31:22"/>
        <d v="2011-07-31T06:59:00"/>
        <d v="2011-11-16T16:11:48"/>
        <d v="2017-03-05T19:26:21"/>
        <d v="2014-11-21T04:55:00"/>
        <d v="2015-06-08T03:51:14"/>
        <d v="2015-02-11T22:31:43"/>
        <d v="2011-07-16T23:00:00"/>
        <d v="2016-08-23T18:34:50"/>
        <d v="2016-10-09T18:25:10"/>
        <d v="2014-11-29T23:52:58"/>
        <d v="2009-09-01T04:00:00"/>
        <d v="2016-12-01T07:59:00"/>
        <d v="2012-01-13T06:34:48"/>
        <d v="2015-12-04T19:01:26"/>
        <d v="2015-07-18T23:16:59"/>
        <d v="2014-11-08T10:00:46"/>
        <d v="2015-05-31T18:32:51"/>
        <d v="2015-07-02T15:39:37"/>
        <d v="2015-03-19T14:39:00"/>
        <d v="2015-10-29T04:01:00"/>
        <d v="2015-08-06T15:31:47"/>
        <d v="2016-01-29T05:59:00"/>
        <d v="2014-09-26T22:43:04"/>
        <d v="2014-08-23T17:37:2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11-14T12:14:02"/>
        <d v="2017-01-27T18:29:51"/>
        <d v="2015-10-04T15:45:46"/>
        <d v="2015-09-23T20:10:01"/>
        <d v="2014-08-29T20:43:05"/>
        <d v="2014-10-13T21:05:16"/>
        <d v="2015-01-01T16:48:55"/>
        <d v="2014-07-13T04:59:00"/>
        <d v="2014-08-29T18:45:11"/>
        <d v="2013-05-04T14:00:34"/>
        <d v="2016-10-27T06:40:34"/>
        <d v="2016-12-12T06:00:00"/>
        <d v="2016-10-22T22:08:58"/>
        <d v="2016-02-13T04:42:12"/>
        <d v="2014-11-20T16:04:00"/>
        <d v="2016-07-05T20:54:43"/>
        <d v="2014-07-01T19:00:00"/>
        <d v="2013-02-13T22:37:49"/>
        <d v="2015-12-10T22:12:46"/>
        <d v="2016-11-29T17:01:45"/>
        <d v="2017-04-09T20:00:00"/>
        <d v="2017-02-23T01:00:00"/>
        <d v="2012-03-26T08:01:39"/>
        <d v="2015-08-08T21:34:00"/>
        <d v="2013-10-22T21:44:38"/>
        <d v="2013-11-21T17:46:19"/>
        <d v="2015-01-29T17:46:05"/>
        <d v="2016-10-02T03:25:44"/>
        <d v="2015-02-24T03:15:40"/>
        <d v="2014-02-19T09:08:42"/>
        <d v="2015-08-04T04:30:03"/>
        <d v="2015-07-03T14:46:35"/>
        <d v="2017-03-03T05:00:00"/>
        <d v="2014-09-03T23:36:18"/>
        <d v="2014-10-05T19:13:32"/>
        <d v="2016-01-03T20:17:36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4-11-16T22:26:18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5-04-18T10:16:00"/>
        <d v="2016-09-22T21:47:47"/>
        <d v="2015-03-02T21:16:00"/>
        <d v="2015-04-05T11:00:00"/>
        <d v="2014-11-29T21:19:50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6-02-26T21:52:52"/>
        <d v="2012-09-23T03:59:00"/>
        <d v="2015-08-07T17:22:26"/>
        <d v="2013-10-02T13:27:54"/>
        <d v="2011-09-11T04:37:03"/>
        <d v="2015-01-06T02:44:19"/>
        <d v="2016-07-11T15:09:20"/>
        <d v="2016-04-03T00:10:00"/>
        <d v="2014-06-23T18:00:00"/>
        <d v="2016-08-29T03:55:00"/>
        <d v="2014-03-06T02:02:19"/>
        <d v="2016-02-01T14:48:43"/>
        <d v="2016-12-14T17:49:21"/>
        <d v="2012-03-17T19:17:15"/>
        <d v="2014-06-04T04:59:00"/>
        <d v="2016-04-28T15:24:05"/>
        <d v="2015-07-01T12:14:58"/>
        <d v="2015-04-27T17:12:00"/>
        <d v="2011-05-09T05:59:00"/>
        <d v="2013-05-01T21:42:37"/>
        <d v="2014-08-16T23:42:00"/>
        <d v="2016-04-06T21:30:00"/>
        <d v="2013-07-03T04:59:00"/>
        <d v="2016-04-10T20:00:00"/>
        <d v="2015-11-05T14:16:15"/>
        <d v="2017-03-19T11:18:59"/>
        <d v="2013-06-30T19:58:00"/>
        <d v="2012-04-16T16:00:00"/>
        <d v="2015-03-07T19:55:01"/>
        <d v="2015-12-03T17:00:00"/>
        <d v="2016-03-20T13:29:20"/>
        <d v="2015-10-11T02:00:00"/>
        <d v="2016-02-21T22:36:37"/>
        <d v="2017-04-09T20:29:29"/>
        <d v="2015-07-08T18:30:00"/>
        <d v="2016-08-18T16:52:18"/>
        <d v="2014-08-05T07:43:21"/>
        <d v="2015-03-13T06:59:00"/>
        <d v="2015-03-02T20:00:00"/>
        <d v="2013-05-07T15:33:14"/>
        <d v="2017-03-07T05:00:00"/>
        <d v="2013-06-25T05:00:00"/>
        <d v="2012-11-18T01:17:24"/>
        <d v="2016-06-19T23:00:00"/>
        <d v="2013-05-26T23:54:34"/>
        <d v="2016-11-12T04:00:00"/>
        <d v="2014-08-27T00:31:21"/>
        <d v="2014-03-26T23:24:10"/>
        <d v="2014-05-30T16:00:00"/>
        <d v="2011-02-26T05:57:08"/>
        <d v="2017-03-12T12:10:42"/>
        <d v="2014-04-10T06:59:00"/>
        <d v="2012-04-23T04:00:00"/>
        <d v="2010-06-01T04:59:00"/>
        <d v="2013-03-28T05:04:33"/>
        <d v="2014-06-13T06:59:00"/>
        <d v="2014-09-16T21:53:33"/>
        <d v="2016-04-08T15:00:35"/>
        <d v="2015-04-08T08:53:21"/>
        <d v="2012-03-03T07:39:27"/>
        <d v="2015-06-08T03:50:00"/>
        <d v="2015-11-27T01:00:00"/>
        <d v="2012-07-25T17:49:38"/>
        <d v="2015-10-24T21:29:00"/>
        <d v="2015-03-19T21:47:44"/>
        <d v="2014-06-13T22:00:00"/>
        <d v="2012-11-30T10:00:00"/>
        <d v="2012-03-16T03:59:00"/>
        <d v="2014-05-01T23:57:42"/>
        <d v="2015-04-21T05:40:32"/>
        <d v="2013-12-20T10:04:52"/>
        <d v="2013-08-02T01:49:54"/>
        <d v="2014-07-26T07:00:00"/>
        <d v="2014-07-26T04:59:00"/>
        <d v="2015-07-13T20:06:00"/>
        <d v="2014-02-23T12:00:57"/>
        <d v="2014-07-09T13:39:40"/>
        <d v="2014-06-21T16:00:09"/>
        <d v="2014-11-23T22:00:00"/>
        <d v="2016-06-15T18:14:59"/>
        <d v="2016-03-03T03:43:06"/>
        <d v="2015-10-30T21:00:00"/>
        <d v="2015-06-03T15:04:29"/>
        <d v="2014-10-10T21:00:00"/>
        <d v="2013-05-11T01:22:24"/>
        <d v="2015-10-17T07:00:10"/>
        <d v="2012-10-06T09:59:00"/>
        <d v="2015-05-01T00:16:51"/>
        <d v="2013-08-23T19:04:29"/>
        <d v="2014-06-21T04:59:00"/>
        <d v="2011-05-05T02:13:53"/>
        <d v="2014-06-15T15:16:04"/>
        <d v="2016-07-24T11:28:48"/>
        <d v="2015-01-18T18:33:38"/>
        <d v="2015-12-10T14:14:56"/>
        <d v="2014-06-09T19:20:15"/>
        <d v="2016-06-02T10:25:18"/>
        <d v="2015-07-20T03:59:00"/>
        <d v="2015-07-12T10:25:12"/>
        <d v="2016-05-02T21:26:38"/>
        <d v="2010-07-10T22:00:00"/>
        <d v="2010-06-03T01:41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6-03-30T14:39:00"/>
        <d v="2015-08-05T18:36:00"/>
        <d v="2015-03-07T15:18:45"/>
        <d v="2010-10-08T20:04:28"/>
        <d v="2015-07-29T17:00:00"/>
        <d v="2013-05-20T00:41:00"/>
        <d v="2013-04-12T01:01:27"/>
        <d v="2014-12-19T14:19:04"/>
        <d v="2016-06-22T01:05:57"/>
        <d v="2015-06-19T01:00:16"/>
        <d v="2014-10-15T14:26:56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11-29T14:59:00"/>
        <d v="2015-01-28T19:37:11"/>
        <d v="2015-05-10T22:59:00"/>
        <d v="2015-07-17T10:32:59"/>
        <d v="2014-12-05T00:03:01"/>
        <d v="2015-08-17T16:00:00"/>
        <d v="2015-01-29T20:21:04"/>
        <d v="2012-05-15T17:16:27"/>
        <d v="2016-02-11T17:05:53"/>
        <d v="2015-03-25T18:01:10"/>
        <d v="2014-08-01T02:50:38"/>
        <d v="2017-04-06T09:20:42"/>
        <d v="2014-10-18T12:07:39"/>
        <d v="2016-07-04T04:00:00"/>
        <d v="2014-07-05T14:22:27"/>
        <d v="2015-01-08T20:58:03"/>
        <d v="2016-02-03T18:49:00"/>
        <d v="2014-10-17T19:10:10"/>
        <d v="2015-07-16T07:56:00"/>
        <d v="2017-02-17T21:00:00"/>
        <d v="2016-01-08T22:54:35"/>
        <d v="2015-06-11T02:13:11"/>
        <d v="2016-11-13T10:17:40"/>
        <d v="2013-12-01T21:01:42"/>
        <d v="2016-02-28T23:59:00"/>
        <d v="2016-11-02T03:59:00"/>
        <d v="2014-09-20T15:40:33"/>
        <d v="2014-11-13T01:29:53"/>
        <d v="2014-05-14T18:11:35"/>
        <d v="2012-01-15T18:11:50"/>
        <d v="2015-07-08T15:17:02"/>
        <d v="2015-08-22T19:34:53"/>
        <d v="2015-11-22T15:03:41"/>
        <d v="2015-07-17T13:18:00"/>
        <d v="2015-08-14T06:16:59"/>
        <d v="2015-07-05T22:59:00"/>
        <d v="2014-08-09T06:25:04"/>
        <d v="2016-01-01T20:20:12"/>
        <d v="2014-06-12T19:08:05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5-08-15T07:50:59"/>
        <d v="2016-08-25T10:51:56"/>
        <d v="2014-08-30T05:30:00"/>
        <d v="2016-05-01T11:00:06"/>
        <d v="2015-02-14T19:39:40"/>
        <d v="2017-03-16T21:37:10"/>
        <d v="2016-11-17T11:36:34"/>
        <d v="2013-06-16T20:47:55"/>
        <d v="2014-12-01T03:00:00"/>
        <d v="2013-12-31T07:00:00"/>
        <d v="2011-05-25T04:00:00"/>
        <d v="2011-03-20T15:54:42"/>
        <d v="2011-05-29T01:00:00"/>
        <d v="2016-09-07T11:20:40"/>
        <d v="2014-11-22T13:13:54"/>
        <d v="2015-03-08T12:57:05"/>
        <d v="2013-05-03T13:44:05"/>
        <d v="2016-12-23T01:47:58"/>
        <d v="2015-06-11T18:01:27"/>
        <d v="2016-12-04T00:00:00"/>
        <d v="2012-11-15T00:00:00"/>
        <d v="2016-05-14T00:00:00"/>
        <d v="2013-01-26T05:09:34"/>
        <d v="2013-11-02T20:49:27"/>
        <d v="2014-08-17T15:35:24"/>
        <d v="2013-11-26T06:30:59"/>
        <d v="2013-01-16T18:33:17"/>
        <d v="2016-11-26T19:20:13"/>
        <d v="2014-07-03T17:02:44"/>
        <d v="2015-03-06T21:04:52"/>
        <d v="2014-12-17T02:51:29"/>
        <d v="2016-03-05T01:00:00"/>
        <d v="2016-06-14T21:43:00"/>
        <d v="2016-05-22T14:59:34"/>
        <d v="2012-05-29T19:55:05"/>
        <d v="2014-04-06T19:01:04"/>
        <d v="2016-04-30T12:00:00"/>
        <d v="2015-07-06T03:00:00"/>
        <d v="2016-09-12T11:35:49"/>
        <d v="2016-08-12T00:37:54"/>
        <d v="2012-12-15T22:11:50"/>
        <d v="2016-01-03T22:59:00"/>
        <d v="2014-11-21T04:00:00"/>
        <d v="2015-06-20T22:04:21"/>
        <d v="2014-08-23T18:31:23"/>
        <d v="2016-08-01T18:13:30"/>
        <d v="2015-02-27T00:30:00"/>
        <d v="2011-07-22T01:39:05"/>
        <d v="2015-03-10T02:39:49"/>
        <d v="2016-12-28T16:49:00"/>
        <d v="2016-06-30T10:00:00"/>
        <d v="2015-02-13T14:48:36"/>
        <d v="2017-02-21T00:07:33"/>
        <d v="2016-08-02T10:03:00"/>
        <d v="2014-12-05T21:06:58"/>
        <d v="2012-01-17T21:33:05"/>
        <d v="2014-09-27T04:00:00"/>
        <d v="2015-11-05T13:56:57"/>
        <d v="2013-10-09T10:27:17"/>
        <d v="2015-02-12T05:59:00"/>
        <d v="2016-05-31T21:14:36"/>
        <d v="2014-06-09T05:00:00"/>
        <d v="2015-06-09T20:10:05"/>
        <d v="2016-07-31T19:45:00"/>
        <d v="2016-08-17T10:05:40"/>
        <d v="2016-08-24T21:42:08"/>
        <d v="2015-06-24T22:34:12"/>
        <d v="2015-02-11T04:59:00"/>
        <d v="2016-04-11T02:30:00"/>
        <d v="2013-03-01T05:59:00"/>
        <d v="2016-07-11T20:51:01"/>
        <d v="2015-03-02T05:59:00"/>
        <d v="2012-08-29T00:00:00"/>
        <d v="2017-03-11T12:21:31"/>
        <d v="2012-05-22T03:30:00"/>
        <d v="2015-11-04T19:26:31"/>
        <d v="2014-06-14T14:23:54"/>
        <d v="2016-06-03T16:30:00"/>
        <d v="2014-08-13T22:00:00"/>
        <d v="2016-05-08T21:00:00"/>
        <d v="2016-07-18T20:23:40"/>
        <d v="2015-04-30T15:20:00"/>
        <d v="2012-05-19T03:00:00"/>
        <d v="2011-12-06T02:02:29"/>
        <d v="2012-11-26T04:59:00"/>
        <d v="2015-03-01T04:59:00"/>
        <d v="2012-07-15T14:00:04"/>
        <d v="2013-04-16T19:00:00"/>
        <d v="2016-01-27T01:00:00"/>
        <d v="2013-12-12T06:08:27"/>
        <d v="2012-02-14T17:31:08"/>
        <d v="2015-05-17T15:31:17"/>
        <d v="2014-12-31T07:00:00"/>
        <d v="2016-12-02T06:09:26"/>
        <d v="2013-12-28T04:59:00"/>
        <d v="2012-02-13T03:35:14"/>
        <d v="2015-03-16T21:00:00"/>
        <d v="2014-07-02T04:00:00"/>
        <d v="2011-07-01T19:05:20"/>
        <d v="2015-09-30T19:29:00"/>
        <d v="2016-06-01T21:42:00"/>
        <d v="2014-08-14T18:11:00"/>
        <d v="2014-07-01T04:59:00"/>
        <d v="2016-02-05T22:00:00"/>
        <d v="2015-09-24T20:38:02"/>
        <d v="2017-01-07T21:00:00"/>
        <d v="2014-07-30T22:41:41"/>
        <d v="2016-05-10T11:10:48"/>
        <d v="2015-03-01T12:00:00"/>
        <d v="2015-07-10T07:00:00"/>
        <d v="2014-11-12T18:03:13"/>
        <d v="2015-08-12T05:32:39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7-02-22T13:25:52"/>
        <d v="2015-07-01T06:59:0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5-01-16T23:58:02"/>
        <d v="2013-04-22T21:00:00"/>
        <d v="2013-01-05T17:58:41"/>
        <d v="2015-08-26T23:00:00"/>
        <d v="2011-10-12T23:57:59"/>
        <d v="2015-06-01T05:00:00"/>
        <d v="2015-08-09T16:00:00"/>
        <d v="2015-07-21T03:00:00"/>
        <d v="2015-02-28T17:00:00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4-06-19T04:00:00"/>
        <d v="2015-03-04T14:22:30"/>
        <d v="2014-01-29T08:13:47"/>
        <d v="2014-07-18T20:31:12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6-12-25T11:00:00"/>
        <d v="2013-12-19T18:56:00"/>
        <d v="2015-02-16T03:21:13"/>
        <d v="2014-10-22T04:59:00"/>
        <d v="2014-08-02T14:00:00"/>
        <d v="2016-02-20T21:05:00"/>
        <d v="2014-06-30T17:28:00"/>
        <d v="2014-06-05T22:31:40"/>
        <d v="2015-01-12T20:47:52"/>
        <d v="2017-02-26T13:05:58"/>
        <d v="2015-09-16T05:37:27"/>
        <d v="2015-04-29T14:07:06"/>
        <d v="2012-08-26T21:37:03"/>
        <d v="2014-08-12T01:53:58"/>
        <d v="2016-04-14T04:39:40"/>
        <d v="2016-02-12T04:33:11"/>
        <d v="2016-06-18T19:32:19"/>
        <d v="2016-03-10T00:35:00"/>
        <d v="2016-10-10T10:36:23"/>
        <d v="2010-07-21T19:00:00"/>
        <d v="2015-01-16T10:26:00"/>
        <d v="2015-01-31T15:25:53"/>
        <d v="2015-02-15T14:05:47"/>
        <d v="2015-04-01T20:32:43"/>
        <d v="2016-12-09T14:51:39"/>
        <d v="2015-07-03T21:26:26"/>
        <d v="2014-03-16T22:00:00"/>
        <d v="2015-04-19T16:19:46"/>
        <d v="2014-05-12T04:03:29"/>
        <d v="2016-02-20T10:29:30"/>
        <d v="2014-11-12T21:47:00"/>
        <d v="2012-02-12T02:49:26"/>
        <d v="2015-05-08T08:14:03"/>
        <d v="2013-10-17T13:38:05"/>
        <d v="2014-09-24T22:00:01"/>
        <d v="2015-10-16T08:41:44"/>
        <d v="2015-05-01T22:00:00"/>
        <d v="2015-02-16T07:13:43"/>
        <d v="2014-08-31T18:24:37"/>
        <d v="2013-01-06T00:37:18"/>
        <d v="2014-08-09T03:00:00"/>
        <d v="2012-05-12T02:31:00"/>
        <d v="2016-03-23T03:29:00"/>
        <d v="2016-07-14T07:51:34"/>
        <d v="2016-08-05T00:10:33"/>
        <d v="2015-05-15T19:14:28"/>
        <d v="2014-07-19T09:21:30"/>
        <d v="2014-08-26T16:28:00"/>
        <d v="2015-06-06T10:47:00"/>
        <d v="2016-08-15T12:44:52"/>
        <d v="2014-11-05T20:38:35"/>
        <d v="2016-03-14T09:24:43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05T19:15:28"/>
        <d v="2016-03-30T22:48:05"/>
        <d v="2014-09-09T16:49:20"/>
        <d v="2012-01-29T15:34:51"/>
        <d v="2013-08-18T15:00:00"/>
        <d v="2014-12-15T13:12:57"/>
        <d v="2010-09-02T02:00:00"/>
        <d v="2014-05-19T11:26:29"/>
        <d v="2017-02-09T05:00:00"/>
        <d v="2014-07-05T01:00:00"/>
        <d v="2014-10-01T04:00:00"/>
        <d v="2014-07-15T05:00:00"/>
        <d v="2012-05-28T06:30:57"/>
        <d v="2015-03-28T14:38:04"/>
        <d v="2015-05-17T03:00:00"/>
        <d v="2013-03-22T11:37:05"/>
        <d v="2015-07-12T12:47:45"/>
        <d v="2015-02-09T04:30:00"/>
        <d v="2012-03-03T15:39:25"/>
        <d v="2015-06-27T18:27:06"/>
        <d v="2016-05-10T11:17:00"/>
        <d v="2016-06-23T18:47:00"/>
        <d v="2015-09-16T17:56:11"/>
        <d v="2013-12-23T21:54:14"/>
        <d v="2015-11-28T21:22:21"/>
        <d v="2014-08-31T19:39:00"/>
        <d v="2016-04-24T21:59:00"/>
        <d v="2012-05-21T01:12:06"/>
        <d v="2012-06-04T15:45:30"/>
        <d v="2015-10-06T22:59:00"/>
        <d v="2013-01-21T07:59:00"/>
        <d v="2014-10-26T00:43:00"/>
        <d v="2017-03-06T06:58:27"/>
        <d v="2014-08-15T14:17:33"/>
        <d v="2016-05-28T21:44:00"/>
        <d v="2017-01-18T12:01:58"/>
        <d v="2016-02-02T16:38:00"/>
        <d v="2016-03-02T16:08:13"/>
        <d v="2014-05-10T03:59:00"/>
        <d v="2010-04-18T06:59:00"/>
        <d v="2016-09-04T01:36:22"/>
        <d v="2016-12-01T17:39:42"/>
        <d v="2015-01-16T12:09:11"/>
        <d v="2014-06-17T04:36:18"/>
        <d v="2016-08-02T23:00:00"/>
        <d v="2011-09-19T14:30:22"/>
        <d v="2013-05-31T17:00:00"/>
        <d v="2016-06-02T22:00:00"/>
        <d v="2015-06-02T00:47:00"/>
        <d v="2016-06-30T18:57:19"/>
        <d v="2016-04-27T02:00:00"/>
        <d v="2013-05-31T14:42:50"/>
        <d v="2012-04-27T15:31:34"/>
        <d v="2011-02-20T01:56:41"/>
        <d v="2010-11-02T00:26:00"/>
        <d v="2014-05-14T23:04:00"/>
        <d v="2016-03-25T02:53:08"/>
        <d v="2017-02-25T23:03:59"/>
        <d v="2016-06-10T03:00:00"/>
        <d v="2016-04-03T17:00:00"/>
        <d v="2012-08-02T21:37:00"/>
        <d v="2014-07-16T14:31:15"/>
        <d v="2015-11-05T21:44:40"/>
        <d v="2011-01-21T22:00:00"/>
        <d v="2012-07-20T23:02:45"/>
        <d v="2015-02-21T19:58:39"/>
        <d v="2012-09-21T04:46:47"/>
        <d v="2014-09-11T10:24:14"/>
        <d v="2012-04-27T22:00:00"/>
        <d v="2016-03-19T04:33:43"/>
        <d v="2015-11-22T22:00:00"/>
        <d v="2012-04-05T18:00:20"/>
        <d v="2015-07-10T21:00:00"/>
        <d v="2015-04-01T03:59:00"/>
        <d v="2012-03-11T04:59:00"/>
        <d v="2012-07-14T05:19:03"/>
        <d v="2012-01-18T23:00:00"/>
        <d v="2014-09-15T04:28:06"/>
        <d v="2014-07-13T10:58:33"/>
        <d v="2013-03-09T07:28:39"/>
        <d v="2016-12-30T17:50:16"/>
        <d v="2014-11-02T11:29:35"/>
        <d v="2015-10-06T16:30:47"/>
        <d v="2014-06-21T20:31:20"/>
        <d v="2012-06-06T22:42:55"/>
        <d v="2012-12-28T19:51:03"/>
        <d v="2017-01-04T03:14:05"/>
        <d v="2014-10-30T20:36:53"/>
        <d v="2015-03-21T19:22:38"/>
        <d v="2014-09-12T21:55:49"/>
        <d v="2012-03-01T23:30:39"/>
        <d v="2014-11-27T15:21:23"/>
        <d v="2014-07-17T16:33:43"/>
        <d v="2014-03-29T01:00:00"/>
        <d v="2014-02-06T20:31:11"/>
        <d v="2011-11-02T08:00:00"/>
        <d v="2016-12-17T08:00:00"/>
        <d v="2010-08-01T03:00:00"/>
        <d v="2015-08-07T17:00:00"/>
        <d v="2014-12-19T01:53:04"/>
        <d v="2014-07-24T18:51:44"/>
        <d v="2016-02-11T22:59:00"/>
        <d v="2011-11-24T03:53:16"/>
        <d v="2015-06-21T17:32:46"/>
        <d v="2016-02-10T22:13:36"/>
        <d v="2013-10-11T00:00:00"/>
        <d v="2014-10-02T14:21:00"/>
        <d v="2015-02-26T00:35:10"/>
        <d v="2015-07-07T17:30:33"/>
        <d v="2015-02-17T14:00:00"/>
        <d v="2015-05-09T09:35:15"/>
        <d v="2013-12-06T23:22:00"/>
        <d v="2014-12-01T04:59:00"/>
        <d v="2015-04-01T20:17:48"/>
        <d v="2014-01-22T21:39:59"/>
        <d v="2014-11-06T00:46:00"/>
        <d v="2013-03-08T15:42:15"/>
        <d v="2012-09-01T01:21:02"/>
        <d v="2015-06-25T18:07:39"/>
        <d v="2009-12-01T17:00:00"/>
        <d v="2015-06-18T11:04:01"/>
        <d v="2013-10-16T00:04:50"/>
        <d v="2011-09-08T04:54:18"/>
        <d v="2012-12-22T21:30:32"/>
        <d v="2014-07-10T18:35:45"/>
        <d v="2014-05-19T05:00:00"/>
        <d v="2014-05-22T22:07:00"/>
        <d v="2016-06-05T13:59:5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6-26T13:25:00"/>
        <d v="2016-07-03T19:59:00"/>
        <d v="2016-07-04T03:40:24"/>
        <d v="2015-04-03T21:48:59"/>
        <d v="2015-05-25T21:38:16"/>
        <d v="2011-09-06T20:39:10"/>
        <d v="2014-07-15T22:00:00"/>
        <d v="2015-06-11T23:00:00"/>
        <d v="2016-10-07T21:51:48"/>
        <d v="2014-11-08T00:00:00"/>
        <d v="2016-06-19T08:11:57"/>
        <d v="2014-11-09T12:00:00"/>
        <d v="2014-09-01T03:59:00"/>
        <d v="2014-08-09T14:44:07"/>
        <d v="2009-11-01T03:59:00"/>
        <d v="2017-05-03T19:12:00"/>
        <d v="2015-06-03T13:08:15"/>
        <d v="2017-03-29T17:44:10"/>
        <d v="2015-08-29T01:56:53"/>
        <d v="2016-03-13T20:45:24"/>
        <d v="2017-03-06T04:08:52"/>
        <d v="2014-09-15T20:09:00"/>
        <d v="2016-08-06T15:45:32"/>
        <d v="2014-09-26T16:18:55"/>
        <d v="2015-03-23T18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6-07-24T03:00:17"/>
        <d v="2014-03-21T21:01:52"/>
        <d v="2014-10-17T12:00:00"/>
        <d v="2015-11-28T14:54:54"/>
        <d v="2012-01-18T20:00:00"/>
        <d v="2015-09-15T10:06:00"/>
        <d v="2016-12-11T04:59:00"/>
        <d v="2016-12-12T17:34:40"/>
        <d v="2015-04-03T13:49:48"/>
        <d v="2013-11-14T05:59:00"/>
        <d v="2014-04-25T18:38:13"/>
        <d v="2017-02-03T04:11:00"/>
        <d v="2012-06-25T16:24:00"/>
        <d v="2014-03-07T19:20:30"/>
        <d v="2014-07-28T01:00:00"/>
        <d v="2014-08-01T07:00:00"/>
        <d v="2014-08-17T12:22:24"/>
        <d v="2015-05-01T13:59:00"/>
        <d v="2015-08-02T19:31:29"/>
        <d v="2015-02-12T07:00:00"/>
        <d v="2012-12-07T02:00:00"/>
        <d v="2014-06-28T14:09:34"/>
        <d v="2015-10-21T15:01:14"/>
        <d v="2015-03-28T22:07:06"/>
        <d v="2015-02-28T12:00:00"/>
        <d v="2014-09-27T01:02:41"/>
        <d v="2017-04-18T19:13:39"/>
        <d v="2016-04-21T22:00:00"/>
        <d v="2016-10-14T06:04:42"/>
        <d v="2010-05-15T08:10:00"/>
        <d v="2013-07-08T00:26:21"/>
        <d v="2012-06-07T13:14:17"/>
        <d v="2015-10-27T04:59:00"/>
        <d v="2015-04-15T22:59:00"/>
        <d v="2016-01-19T04:59:00"/>
        <d v="2017-01-11T05:00:00"/>
        <d v="2016-06-11T19:22:59"/>
        <d v="2016-03-15T16:00:00"/>
        <d v="2011-09-23T03:00:37"/>
        <d v="2013-01-26T22:54:16"/>
        <d v="2017-01-17T21:10:36"/>
        <d v="2014-06-20T09:54:09"/>
        <d v="2014-12-01T19:09:00"/>
        <d v="2013-11-01T15:03:46"/>
        <d v="2011-02-08T10:18:49"/>
        <d v="2015-06-10T15:04:31"/>
        <d v="2015-08-31T17:31:15"/>
        <d v="2016-02-20T02:45:35"/>
        <d v="2015-10-30T14:00:12"/>
        <d v="2015-02-21T22:05:25"/>
        <d v="2014-11-12T22:45:38"/>
        <d v="2014-01-01T05:26:00"/>
        <d v="2015-11-25T14:57:11"/>
        <d v="2011-06-14T00:35:27"/>
        <d v="2014-07-24T07:00:00"/>
        <d v="2015-06-16T17:47:29"/>
        <d v="2015-04-13T19:00:00"/>
        <d v="2014-09-28T18:55:56"/>
        <d v="2016-03-30T20:10:58"/>
        <d v="2015-02-15T15:38:00"/>
        <d v="2014-07-30T18:03:16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5-06-21T21:20:00"/>
        <d v="2014-12-13T21:02:41"/>
        <d v="2015-02-28T13:45:08"/>
        <d v="2014-05-05T21:18:37"/>
        <d v="2014-03-10T14:00:00"/>
        <d v="2012-04-18T21:22:40"/>
        <d v="2012-05-01T17:00:03"/>
        <d v="2014-08-26T17:09:42"/>
        <d v="2012-04-16T06:10:24"/>
        <d v="2016-04-15T14:21:19"/>
        <d v="2010-11-30T05:00:00"/>
        <d v="2015-03-13T17:57:36"/>
        <d v="2014-06-15T17:08:07"/>
        <d v="2016-05-29T01:28:59"/>
        <d v="2016-08-13T06:59:00"/>
        <d v="2016-06-08T00:57:04"/>
        <d v="2016-05-18T20:22:15"/>
        <d v="2016-12-08T19:18:56"/>
        <d v="2015-12-07T16:47:16"/>
        <d v="2015-08-16T06:40:36"/>
        <d v="2017-03-02T19:51:40"/>
        <d v="2017-02-14T17:23:40"/>
        <d v="2015-11-11T23:58:20"/>
        <d v="2013-03-01T19:59:48"/>
        <d v="2013-03-20T19:05:33"/>
        <d v="2016-04-05T02:18:02"/>
        <d v="2011-02-26T00:37:10"/>
        <d v="2013-03-11T04:00:00"/>
        <d v="2016-10-01T17:19:42"/>
        <d v="2012-07-07T03:59:00"/>
        <d v="2015-10-23T11:00:00"/>
        <d v="2016-10-16T01:00:00"/>
        <d v="2015-12-05T00:00:00"/>
        <d v="2016-07-22T05:26:00"/>
        <d v="2014-09-09T12:35:46"/>
        <d v="2015-11-09T14:32:00"/>
        <d v="2015-04-28T00:00:00"/>
        <d v="2015-05-03T22:51:00"/>
        <d v="2015-08-17T10:22:16"/>
        <d v="2015-04-11T04:06:32"/>
        <d v="2016-04-16T22:39:07"/>
        <d v="2015-02-04T04:00:00"/>
        <d v="2016-06-13T17:00:00"/>
        <d v="2014-07-23T03:59:00"/>
        <d v="2016-05-18T00:00:00"/>
        <d v="2010-04-23T03:51:00"/>
        <d v="2016-02-01T18:00:00"/>
        <d v="2015-06-11T16:12:17"/>
        <d v="2011-10-16T22:03:00"/>
        <d v="2011-05-05T20:50:48"/>
        <d v="2012-11-27T12:00:00"/>
        <d v="2011-07-24T20:08:56"/>
        <d v="2013-03-11T00:00:00"/>
        <d v="2015-01-04T13:16:06"/>
        <d v="2016-04-02T23:51:13"/>
        <d v="2016-05-04T03:59:00"/>
        <d v="2015-06-18T23:33:17"/>
        <d v="2014-10-13T04:59:00"/>
        <d v="2016-06-30T15:42:14"/>
        <d v="2016-04-13T19:15:24"/>
        <d v="2011-05-31T18:04:00"/>
        <d v="2015-09-11T01:04:19"/>
        <d v="2013-07-07T13:24:42"/>
        <d v="2014-09-19T00:00:00"/>
        <d v="2016-09-25T08:46:48"/>
        <d v="2015-03-01T06:59:00"/>
        <d v="2014-02-08T09:30:31"/>
        <d v="2015-02-17T04:59:00"/>
        <d v="2014-07-18T04:45:52"/>
        <d v="2012-05-10T17:00:00"/>
        <d v="2013-01-09T08:48:55"/>
        <d v="2014-07-12T18:11:07"/>
        <d v="2014-07-27T23:00:00"/>
        <d v="2014-09-29T10:53:10"/>
        <d v="2016-07-10T23:32:12"/>
        <d v="2016-07-14T22:56:32"/>
        <d v="2012-02-12T21:43:03"/>
        <d v="2015-04-23T12:50:46"/>
        <d v="2013-02-23T08:09:00"/>
        <d v="2016-11-19T22:00:00"/>
        <d v="2016-08-07T03:00:00"/>
        <d v="2016-01-15T15:38:10"/>
        <d v="2014-09-17T17:46:34"/>
        <d v="2012-07-03T21:00:00"/>
        <d v="2014-09-03T04:59:00"/>
        <d v="2011-08-01T15:34:15"/>
        <d v="2013-09-07T22:25:31"/>
        <d v="2015-06-10T19:27:24"/>
        <d v="2014-06-25T16:59:06"/>
        <d v="2015-02-05T12:20:00"/>
        <d v="2015-02-01T00:31:47"/>
        <d v="2016-03-18T20:20:12"/>
        <d v="2016-05-15T01:22:19"/>
        <d v="2015-07-17T21:02:00"/>
        <d v="2016-03-07T04:59:00"/>
        <d v="2015-01-27T23:13:07"/>
        <d v="2013-02-28T21:25:00"/>
        <d v="2015-01-01T05:00:00"/>
        <d v="2011-10-20T02:00:00"/>
        <d v="2011-05-03T16:10:25"/>
        <d v="2013-07-10T16:52:00"/>
        <d v="2015-07-31T08:58:00"/>
        <d v="2015-07-23T18:33:00"/>
        <d v="2012-05-24T01:47:35"/>
        <d v="2012-05-12T23:54:23"/>
        <d v="2010-07-05T04:00:00"/>
        <d v="2014-03-17T02:35:19"/>
        <d v="2015-05-18T05:00:00"/>
        <d v="2015-09-04T09:27:53"/>
        <d v="2012-04-07T04:00:00"/>
        <d v="2012-07-22T01:40:02"/>
        <d v="2015-08-19T17:15:12"/>
        <d v="2016-06-09T20:47:41"/>
        <d v="2012-03-14T03:59:00"/>
        <d v="2016-03-04T06:03:17"/>
        <d v="2015-10-05T16:00:00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6-12-30T22:35:11"/>
        <d v="2016-03-16T08:33:10"/>
        <d v="2015-05-07T17:11:59"/>
        <d v="2015-06-21T00:50:59"/>
        <d v="2016-06-02T13:07:28"/>
        <d v="2014-09-17T05:06:39"/>
        <d v="2015-11-08T12:00:00"/>
        <d v="2015-09-25T23:43:42"/>
        <d v="2017-03-27T16:16:59"/>
        <d v="2015-02-06T01:37:14"/>
        <d v="2016-05-15T16:21:00"/>
        <d v="2016-03-04T01:55:55"/>
        <d v="2011-08-06T14:38:56"/>
        <d v="2015-03-01T03:00:00"/>
        <d v="2014-10-26T20:08:00"/>
        <d v="2014-12-14T20:00:34"/>
        <d v="2015-03-27T02:39:00"/>
        <d v="2013-11-09T01:18:59"/>
        <d v="2012-02-21T22:46:14"/>
        <d v="2016-08-07T19:32:25"/>
        <d v="2016-07-16T08:47:46"/>
        <d v="2015-08-17T16:15:59"/>
        <d v="2015-08-26T18:32:00"/>
        <d v="2015-10-26T21:20:00"/>
        <d v="2015-12-25T14:21:53"/>
        <d v="2017-03-29T23:32:11"/>
        <d v="2015-07-16T21:38:56"/>
        <d v="2011-09-01T06:00:00"/>
        <d v="2015-11-13T21:55:56"/>
        <d v="2015-07-22T23:08:27"/>
        <d v="2015-05-10T18:45:30"/>
        <d v="2012-02-15T21:46:01"/>
        <d v="2016-08-06T23:44:54"/>
        <d v="2015-02-28T06:00:18"/>
        <d v="2015-11-21T04:00:00"/>
        <d v="2012-05-06T21:41:56"/>
        <d v="2016-04-02T08:06:57"/>
        <d v="2017-01-12T16:42:00"/>
        <d v="2015-09-16T22:00:00"/>
        <d v="2015-01-01T02:59:03"/>
        <d v="2015-08-07T15:00:00"/>
        <d v="2015-11-19T20:45:17"/>
        <d v="2015-03-26T22:17:51"/>
        <d v="2013-09-11T02:34:27"/>
        <d v="2011-04-24T06:59:00"/>
        <d v="2016-08-25T14:34:36"/>
        <d v="2015-03-04T18:57:27"/>
        <d v="2015-03-16T16:11:56"/>
        <d v="2015-12-13T18:44:57"/>
        <d v="2014-11-14T02:37:23"/>
        <d v="2014-08-14T23:27:00"/>
        <d v="2015-12-19T10:46:30"/>
        <d v="2015-03-16T17:28:00"/>
        <d v="2014-08-21T18:35:11"/>
        <d v="2014-08-07T15:35:17"/>
        <d v="2016-05-04T19:58:52"/>
        <d v="2016-06-24T17:27:49"/>
        <d v="2016-05-27T13:12:00"/>
        <d v="2016-11-22T00:17:18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4-05-19T02:49:19"/>
        <d v="2012-04-08T21:45:08"/>
        <d v="2015-02-03T04:27:00"/>
        <d v="2014-09-18T03:59:00"/>
        <d v="2016-09-29T15:45:21"/>
        <d v="2011-09-11T13:18:00"/>
        <d v="2014-11-18T00:24:52"/>
        <d v="2017-03-03T11:01:32"/>
        <d v="2015-03-25T21:36:06"/>
        <d v="2014-12-31T17:50:08"/>
        <d v="2014-05-15T17:53:06"/>
        <d v="2017-03-11T13:29:00"/>
        <d v="2013-05-07T04:59:00"/>
        <d v="2014-07-02T14:54:06"/>
        <d v="2011-05-03T03:59:00"/>
        <d v="2010-06-25T21:32:00"/>
        <d v="2016-04-21T10:44:38"/>
        <d v="2016-04-29T21:00:00"/>
        <d v="2015-07-20T19:35:34"/>
        <d v="2016-03-14T00:12:53"/>
        <d v="2012-09-25T03:59:00"/>
        <d v="2015-12-09T22:48:04"/>
        <d v="2015-07-07T19:26:20"/>
        <d v="2015-01-24T12:00:00"/>
        <d v="2016-06-30T18:45:06"/>
        <d v="2014-11-30T23:11:07"/>
        <d v="2015-05-08T20:05:00"/>
        <d v="2015-03-22T22:20:52"/>
        <d v="2016-07-09T04:00:00"/>
        <d v="2015-01-30T23:02:10"/>
        <d v="2016-01-21T21:18:29"/>
        <d v="2013-06-08T00:01:14"/>
        <d v="2014-08-11T20:27:47"/>
        <d v="2013-05-31T00:00:00"/>
        <d v="2014-09-12T19:34:44"/>
        <d v="2013-06-05T00:00:32"/>
        <d v="2016-01-10T00:51:36"/>
        <d v="2014-07-05T12:40:28"/>
        <d v="2016-08-03T04:09:00"/>
        <d v="2011-11-15T19:37:00"/>
        <d v="2016-06-16T05:58:09"/>
        <d v="2016-02-10T21:00:00"/>
        <d v="2012-11-14T02:26:57"/>
        <d v="2012-06-28T17:26:56"/>
        <d v="2016-05-08T08:59:26"/>
        <d v="2009-11-23T05:59:00"/>
        <d v="2016-06-17T14:00:00"/>
        <d v="2015-03-23T04:59:00"/>
        <d v="2014-08-23T22:08:38"/>
        <d v="2015-08-31T16:04:57"/>
        <d v="2014-06-05T19:49:50"/>
        <d v="2015-07-26T16:00:58"/>
        <d v="2015-11-29T01:49:04"/>
        <d v="2017-04-04T03:38:41"/>
        <d v="2014-06-28T14:05:24"/>
        <d v="2013-09-06T19:00:00"/>
        <d v="2013-03-13T20:00:00"/>
        <d v="2012-07-14T03:02:00"/>
        <d v="2016-01-14T04:11:26"/>
        <d v="2012-08-12T16:35:45"/>
        <d v="2012-06-01T19:43:09"/>
        <d v="2015-09-02T04:19:46"/>
        <d v="2014-02-06T17:01:24"/>
        <d v="2014-10-20T05:59:00"/>
        <d v="2017-03-01T03:00:00"/>
        <d v="2017-02-14T20:00:27"/>
        <d v="2015-08-01T22:24:54"/>
        <d v="2012-06-04T17:19:55"/>
        <d v="2014-09-15T06:08:00"/>
        <d v="2014-06-16T17:06:34"/>
        <d v="2013-08-27T16:31:29"/>
        <d v="2015-05-13T16:53:35"/>
        <d v="2015-04-01T12:22:05"/>
        <d v="2011-05-28T02:22:42"/>
        <d v="2016-05-01T14:18:38"/>
        <d v="2016-05-12T10:47:14"/>
        <d v="2014-07-29T03:14:56"/>
        <d v="2015-03-02T23:00:00"/>
        <d v="2015-08-28T12:12:00"/>
        <d v="2011-10-16T23:09:01"/>
        <d v="2015-02-07T21:42:19"/>
        <d v="2015-03-24T20:11:45"/>
        <d v="2015-09-17T17:00:00"/>
        <d v="2012-12-24T23:47:37"/>
        <d v="2017-02-28T00:00:00"/>
        <d v="2014-07-04T03:24:46"/>
        <d v="2016-07-21T00:13:06"/>
        <d v="2012-09-23T17:15:48"/>
        <d v="2015-01-24T04:59:00"/>
        <d v="2016-04-13T13:18:00"/>
        <d v="2016-02-14T00:00:00"/>
        <d v="2011-04-18T17:24:19"/>
        <d v="2012-10-24T16:26:16"/>
        <d v="2014-06-06T23:00:00"/>
        <d v="2013-10-01T03:59:00"/>
        <d v="2015-06-11T16:13:06"/>
        <d v="2016-09-26T10:37:09"/>
        <d v="2014-07-31T16:45:59"/>
        <d v="2012-08-25T18:11:42"/>
        <d v="2015-11-12T06:59:00"/>
        <d v="2016-05-24T14:25:00"/>
        <d v="2015-11-08T22:10:20"/>
        <d v="2015-11-30T17:00:00"/>
        <d v="2017-04-09T08:35:56"/>
        <d v="2014-10-21T19:51:00"/>
        <d v="2016-07-13T20:48:18"/>
        <d v="2014-11-17T07:59:00"/>
        <d v="2014-11-01T03:59:00"/>
        <d v="2011-07-06T19:33:10"/>
        <d v="2014-12-22T14:47:59"/>
        <d v="2011-06-15T03:59:00"/>
        <d v="2013-10-29T15:54:43"/>
        <d v="2015-06-13T01:43:00"/>
        <d v="2015-04-21T17:22:07"/>
        <d v="2015-02-08T19:38:49"/>
        <d v="2014-09-12T10:00:00"/>
        <d v="2015-10-28T19:54:00"/>
        <d v="2015-01-24T01:00:00"/>
        <d v="2012-03-18T00:08:55"/>
        <d v="2014-02-06T19:00:48"/>
        <d v="2012-09-06T17:01:40"/>
        <d v="2014-05-29T17:50:00"/>
        <d v="2012-06-15T03:59:00"/>
        <d v="2015-04-25T05:11:23"/>
        <d v="2013-03-01T13:58:00"/>
        <d v="2013-04-07T20:52:18"/>
        <d v="2012-06-30T03:59:00"/>
        <d v="2015-12-29T23:00:00"/>
        <d v="2016-01-09T00:36:01"/>
        <d v="2015-02-28T15:14:22"/>
        <d v="2015-04-26T06:28:00"/>
        <d v="2014-02-23T13:39:51"/>
        <d v="2012-06-16T09:59:00"/>
        <d v="2016-09-08T18:08:42"/>
        <d v="2015-05-07T10:09:54"/>
        <d v="2015-06-16T12:59:14"/>
        <d v="2012-06-23T18:32:55"/>
        <d v="2016-05-05T04:02:40"/>
        <d v="2012-03-08T04:59:00"/>
        <d v="2016-05-06T19:49:42"/>
        <d v="2012-10-26T03:59:00"/>
        <d v="2015-08-10T22:49:51"/>
        <d v="2015-01-30T17:00:00"/>
        <d v="2016-01-29T23:34:00"/>
        <d v="2015-04-10T05:00:00"/>
        <d v="2015-03-24T03:34:59"/>
        <d v="2014-08-05T14:52:09"/>
        <d v="2011-07-22T04:42:01"/>
        <d v="2015-08-28T22:30:00"/>
        <d v="2014-06-16T20:16:00"/>
        <d v="2017-01-25T21:41:22"/>
        <d v="2015-05-02T13:04:09"/>
        <d v="2012-03-13T06:59:00"/>
        <d v="2012-04-16T21:00:00"/>
        <d v="2014-07-27T14:17:25"/>
        <d v="2016-04-15T20:48:27"/>
        <d v="2014-08-31T13:08:00"/>
        <d v="2015-12-15T00:00:00"/>
        <d v="2017-03-03T13:05:19"/>
        <d v="2017-01-04T13:06:20"/>
        <d v="2013-06-02T20:19:27"/>
        <d v="2014-08-08T21:53:24"/>
        <d v="2016-04-24T20:45:21"/>
        <d v="2016-04-21T02:23:43"/>
        <d v="2015-01-31T20:12:00"/>
        <d v="2015-09-25T02:55:59"/>
        <d v="2014-06-27T02:52:54"/>
        <d v="2014-10-20T20:59:11"/>
        <d v="2012-09-13T03:59:00"/>
        <d v="2017-01-24T15:32:48"/>
        <d v="2016-05-02T23:00:00"/>
        <d v="2010-07-02T23:00:00"/>
        <d v="2015-02-27T17:11:15"/>
        <d v="2014-08-08T22:28:00"/>
        <d v="2015-05-13T01:37:17"/>
        <d v="2015-03-07T04:55:00"/>
        <d v="2014-08-31T20:00:00"/>
        <d v="2010-10-02T04:59:00"/>
        <d v="2014-07-18T23:48:24"/>
        <d v="2015-08-30T00:00:00"/>
        <d v="2014-08-15T12:39:12"/>
        <d v="2015-05-30T18:10:00"/>
        <d v="2013-02-28T14:15:15"/>
        <d v="2016-10-12T13:11:15"/>
        <d v="2012-01-28T18:54:07"/>
        <d v="2015-05-18T05:59:44"/>
        <d v="2015-04-02T15:54:31"/>
        <d v="2014-04-14T23:00:00"/>
        <d v="2016-04-27T13:16:00"/>
        <d v="2016-08-13T11:32:37"/>
        <d v="2016-10-29T03:00:00"/>
        <d v="2016-07-22T20:42:24"/>
        <d v="2011-06-07T15:18:01"/>
        <d v="2014-08-31T15:58:45"/>
        <d v="2014-10-10T11:00:00"/>
        <d v="2017-02-20T08:50:02"/>
        <d v="2015-07-13T01:00:00"/>
        <d v="2015-04-18T00:37:00"/>
        <d v="2015-02-28T04:59:00"/>
        <d v="2016-12-13T07:59:00"/>
        <d v="2012-01-25T23:49:52"/>
        <d v="2017-03-31T22:59:00"/>
        <d v="2011-09-04T21:30:45"/>
        <d v="2016-06-27T19:00:00"/>
        <d v="2016-05-20T11:31:00"/>
        <d v="2015-11-11T19:16:07"/>
        <d v="2016-04-17T02:29:04"/>
        <d v="2012-07-12T17:45:32"/>
        <d v="2016-07-31T20:58:00"/>
        <d v="2015-10-19T11:00:00"/>
        <d v="2015-06-17T12:05:02"/>
        <d v="2012-06-23T05:27:56"/>
        <d v="2014-09-30T16:00:00"/>
        <d v="2011-04-03T01:00:00"/>
        <d v="2014-03-01T17:18:00"/>
        <d v="2015-09-17T03:59:00"/>
        <d v="2014-06-15T16:00:00"/>
        <d v="2016-10-16T21:00:00"/>
        <d v="2016-01-21T11:41:35"/>
        <d v="2013-12-17T12:00:00"/>
        <d v="2015-08-22T04:59:00"/>
        <d v="2013-01-02T20:59:44"/>
        <d v="2015-02-02T04:59:00"/>
        <d v="2017-03-24T12:33:54"/>
        <d v="2015-01-31T14:03:06"/>
        <d v="2014-10-16T03:59:00"/>
        <d v="2014-11-05T21:22:25"/>
        <d v="2016-08-01T19:00:00"/>
        <d v="2016-02-15T16:51:23"/>
        <d v="2016-04-29T03:59:00"/>
        <d v="2016-07-13T19:14:00"/>
        <d v="2016-03-31T15:51:11"/>
        <d v="2014-08-10T15:59:00"/>
        <d v="2009-12-31T23:39:00"/>
        <d v="2011-01-16T01:51:00"/>
        <d v="2016-07-05T01:11:47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4-02-23T18:43:38"/>
        <d v="2015-12-01T05:59:00"/>
        <d v="2015-04-08T18:58:47"/>
        <d v="2017-04-16T20:00:00"/>
        <d v="2015-05-19T21:00:49"/>
        <d v="2016-09-15T20:53:33"/>
        <d v="2015-11-03T04:15:59"/>
        <d v="2012-06-16T03:10:00"/>
        <d v="2016-05-15T20:21:13"/>
        <d v="2013-12-21T20:32:11"/>
        <d v="2015-04-06T15:15:45"/>
        <d v="2014-11-15T20:00:00"/>
        <d v="2014-11-23T22:29:09"/>
        <d v="2015-05-31T15:28:02"/>
        <d v="2017-02-03T23:51:20"/>
        <d v="2014-09-17T20:56:40"/>
        <d v="2010-03-15T06:59:00"/>
        <d v="2016-09-30T17:58:47"/>
        <d v="2015-07-12T04:58:11"/>
        <d v="2017-02-20T00:26:39"/>
        <d v="2014-06-22T21:00:00"/>
        <d v="2015-06-30T23:55:00"/>
        <d v="2015-05-22T21:00:00"/>
        <d v="2014-09-02T01:10:22"/>
        <d v="2016-07-04T15:46:00"/>
        <d v="2016-04-23T10:16:40"/>
        <d v="2014-04-30T16:51:20"/>
        <d v="2017-01-03T06:04:27"/>
        <d v="2015-03-11T16:23:56"/>
        <d v="2014-10-08T03:54:17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5-05-24T20:29:36"/>
        <d v="2016-11-22T10:50:46"/>
        <d v="2012-04-12T17:02:45"/>
        <d v="2012-02-04T17:44:04"/>
        <d v="2017-02-18T04:59:00"/>
        <d v="2015-03-24T00:08:46"/>
        <d v="2014-08-21T21:50:26"/>
        <d v="2014-10-17T18:16:58"/>
        <d v="2015-11-02T08:00:00"/>
        <d v="2014-12-11T16:31:10"/>
        <d v="2012-05-21T02:59:00"/>
        <d v="2013-03-02T07:59:00"/>
        <d v="2015-07-29T15:31:29"/>
        <d v="2010-08-03T01:59:00"/>
        <d v="2015-09-23T20:27:39"/>
        <d v="2015-04-05T17:51:17"/>
        <d v="2015-08-22T12:07:53"/>
        <d v="2013-12-21T04:44:00"/>
        <d v="2016-08-31T05:36:00"/>
        <d v="2011-07-12T03:14:42"/>
        <d v="2010-02-15T05:00:00"/>
        <d v="2016-11-26T06:00:00"/>
        <d v="2012-04-04T16:46:15"/>
        <d v="2014-05-16T22:11:30"/>
        <d v="2015-03-14T00:50:01"/>
        <d v="2013-11-02T19:03:16"/>
        <d v="2015-08-02T00:18:24"/>
        <d v="2015-12-09T19:26:43"/>
        <d v="2015-08-22T18:00:22"/>
        <d v="2014-09-29T08:40:20"/>
        <d v="2016-06-12T05:30:00"/>
        <d v="2016-10-16T15:36:18"/>
        <d v="2012-08-07T17:01:00"/>
        <d v="2015-06-26T21:00:00"/>
        <d v="2011-03-04T12:57:07"/>
        <d v="2016-03-01T23:59:00"/>
        <d v="2012-02-26T00:07:21"/>
        <d v="2015-01-01T07:59:00"/>
        <d v="2017-03-24T05:00:23"/>
        <d v="2015-08-29T03:59:00"/>
        <d v="2015-01-15T21:54:55"/>
        <d v="2015-11-30T22:30:00"/>
        <d v="2016-03-13T22:00:00"/>
        <d v="2014-10-03T11:29:32"/>
        <d v="2011-02-06T00:46:49"/>
        <d v="2016-06-08T13:59:00"/>
        <d v="2012-04-22T16:59:36"/>
        <d v="2016-08-25T03:59:00"/>
        <d v="2011-07-25T06:50:00"/>
        <d v="2016-04-20T18:45:50"/>
        <d v="2014-10-07T18:26:15"/>
        <d v="2015-02-19T20:45:48"/>
        <d v="2011-12-27T17:35:58"/>
        <d v="2015-07-05T15:38:37"/>
        <d v="2016-05-31T16:33:14"/>
        <d v="2012-07-28T02:00:00"/>
        <d v="2016-08-13T23:29:16"/>
        <d v="2016-02-18T21:30:00"/>
        <d v="2016-04-05T16:00:00"/>
        <d v="2014-07-14T19:32:39"/>
        <d v="2015-12-23T22:59:00"/>
        <d v="2016-06-26T00:04:51"/>
        <d v="2014-11-03T00:00:00"/>
        <d v="2015-07-23T18:02:25"/>
        <d v="2014-10-27T03:00:00"/>
        <d v="2012-02-14T19:49:00"/>
        <d v="2015-03-11T23:45:52"/>
        <d v="2012-10-17T20:17:39"/>
        <d v="2015-04-14T19:00:33"/>
        <d v="2015-02-16T19:58:29"/>
        <d v="2014-01-31T19:01:00"/>
        <d v="2013-04-15T22:16:33"/>
        <d v="2015-01-24T03:00:00"/>
        <d v="2016-07-21T15:02:31"/>
        <d v="2016-02-11T23:22:17"/>
        <d v="2015-03-02T01:04:00"/>
        <d v="2014-11-20T22:58:45"/>
        <d v="2014-06-16T06:50:05"/>
        <d v="2014-10-25T02:59:50"/>
        <d v="2016-05-31T11:00:00"/>
        <d v="2015-06-12T14:54:16"/>
        <d v="2016-08-07T18:38:29"/>
        <d v="2012-12-06T01:18:34"/>
        <d v="2015-03-12T19:13:02"/>
        <d v="2016-10-25T19:00:00"/>
        <d v="2015-07-10T18:00:00"/>
        <d v="2016-02-13T19:02:06"/>
        <d v="2011-01-02T03:00:00"/>
        <d v="2016-07-15T21:38:00"/>
        <d v="2015-04-24T21:52:21"/>
        <d v="2016-02-18T22:00:00"/>
        <d v="2016-08-01T13:41:00"/>
        <d v="2014-04-07T17:13:42"/>
        <d v="2015-04-11T19:22:39"/>
        <d v="2016-04-05T08:34:06"/>
        <d v="2015-05-30T20:11:12"/>
        <d v="2014-12-23T21:08:45"/>
        <d v="2017-03-20T18:07:27"/>
        <d v="2015-09-24T14:10:48"/>
        <d v="2015-01-28T13:04:38"/>
        <d v="2014-01-28T15:10:27"/>
        <d v="2015-11-22T20:48:56"/>
        <d v="2017-01-27T18:54:02"/>
        <d v="2016-12-21T11:50:30"/>
        <d v="2015-05-31T23:00:00"/>
        <d v="2016-11-22T20:28:27"/>
        <d v="2015-06-22T17:31:06"/>
        <d v="2016-04-21T22:36:48"/>
        <d v="2015-12-02T20:59:25"/>
        <d v="2016-02-26T00:00:00"/>
        <d v="2015-02-22T11:30:00"/>
        <d v="2015-04-29T23:00:00"/>
        <d v="2016-02-15T07:59:00"/>
        <d v="2016-04-17T23:30:00"/>
        <d v="2015-06-10T09:58:22"/>
        <d v="2015-02-14T11:27:00"/>
        <d v="2016-04-10T18:41:12"/>
        <d v="2015-09-19T03:59:00"/>
        <d v="2016-04-08T22:04:14"/>
        <d v="2016-04-30T22:00:00"/>
        <d v="2017-04-03T15:30:07"/>
        <d v="2016-07-12T19:22:21"/>
        <d v="2016-11-09T23:22:12"/>
        <d v="2017-03-02T16:49:11"/>
        <d v="2016-11-09T20:26:48"/>
        <d v="2015-11-26T20:54:21"/>
        <d v="2015-12-20T11:59:00"/>
        <d v="2016-11-02T00:31:01"/>
        <d v="2012-09-15T01:35:37"/>
        <d v="2015-05-28T16:38:09"/>
        <d v="2014-07-30T20:53:59"/>
        <d v="2015-11-14T23:00:00"/>
        <d v="2015-10-26T22:25:56"/>
        <d v="2011-09-27T04:59:00"/>
        <d v="2013-01-16T20:19:25"/>
        <d v="2016-06-28T16:01:26"/>
        <d v="2015-12-04T19:29:08"/>
        <d v="2017-01-05T19:47:27"/>
        <d v="2016-03-11T23:34:05"/>
        <d v="2017-02-11T12:09:38"/>
        <d v="2016-05-27T17:46:51"/>
        <d v="2016-05-10T21:00:00"/>
        <d v="2015-09-12T13:37:40"/>
        <d v="2014-09-25T21:16:44"/>
        <d v="2015-03-31T22:59:00"/>
        <d v="2016-12-05T14:10:54"/>
        <d v="2014-08-10T16:45:02"/>
        <d v="2015-04-02T16:36:22"/>
        <d v="2015-11-17T19:04:53"/>
        <d v="2016-04-30T21:59:00"/>
        <d v="2016-03-13T12:00:00"/>
        <d v="2016-11-24T23:00:00"/>
        <d v="2015-03-01T00:42:05"/>
        <d v="2016-09-01T17:32:01"/>
        <d v="2016-03-03T19:00:00"/>
        <d v="2016-05-15T23:00:00"/>
        <d v="2014-07-31T01:26:32"/>
        <d v="2013-09-29T10:11:01"/>
        <d v="2015-06-09T02:00:00"/>
        <d v="2015-10-05T18:56:01"/>
        <d v="2013-07-30T02:32:46"/>
        <d v="2015-03-28T00:44:45"/>
        <d v="2017-02-23T10:14:42"/>
        <d v="2016-01-25T19:00:34"/>
        <d v="2014-09-03T18:48:27"/>
        <d v="2016-10-13T20:22:44"/>
        <d v="2015-07-10T19:09:36"/>
        <d v="2015-05-15T19:49:39"/>
        <d v="2014-08-08T21:31:03"/>
        <d v="2016-10-13T21:59:00"/>
        <d v="2017-03-13T03:00:00"/>
        <d v="2016-03-28T15:50:29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1" maxValue="2017" count="8">
        <n v="2016"/>
        <n v="2014"/>
        <n v="2015"/>
        <n v="2017"/>
        <n v="2013"/>
        <n v="2012"/>
        <n v="2011"/>
        <m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7"/>
    <n v="0"/>
    <n v="0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n v="20"/>
    <n v="202.23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10"/>
    <n v="6"/>
    <n v="603.53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10"/>
    <n v="0"/>
    <n v="1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6"/>
    <n v="0"/>
    <n v="10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7"/>
    <n v="0"/>
    <n v="13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10"/>
    <n v="8"/>
    <n v="292.08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6"/>
    <n v="1"/>
    <n v="501.25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16"/>
    <n v="0"/>
    <n v="22.5"/>
    <x v="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10"/>
    <n v="1"/>
    <n v="30.31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7"/>
    <n v="0"/>
    <n v="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12"/>
    <n v="115"/>
    <n v="566.39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2"/>
    <n v="9"/>
    <n v="29.24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10"/>
    <n v="1"/>
    <n v="61.29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6"/>
    <n v="0"/>
    <n v="62.5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7"/>
    <n v="0"/>
    <n v="4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n v="0"/>
    <n v="0"/>
    <x v="5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16"/>
    <n v="0"/>
    <n v="0"/>
    <x v="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7"/>
    <n v="0"/>
    <n v="60.71"/>
    <x v="4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2"/>
    <n v="0"/>
    <n v="250"/>
    <x v="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n v="10"/>
    <n v="744.5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6"/>
    <n v="4"/>
    <n v="176.94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16"/>
    <n v="0"/>
    <n v="17.5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10"/>
    <n v="59"/>
    <n v="153.43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16"/>
    <n v="5"/>
    <n v="640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3"/>
    <n v="2"/>
    <n v="510"/>
    <x v="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10"/>
    <n v="1"/>
    <n v="120.2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n v="0"/>
    <n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14"/>
    <n v="166"/>
    <n v="97.73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14"/>
    <n v="130"/>
    <n v="358.97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9"/>
    <n v="28"/>
    <n v="26.6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7"/>
    <n v="1"/>
    <n v="76.67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9"/>
    <n v="1"/>
    <n v="410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4"/>
    <n v="0"/>
    <n v="42.5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n v="0"/>
    <n v="50.33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16"/>
    <n v="0"/>
    <n v="5"/>
    <x v="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3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7"/>
    <n v="0"/>
    <n v="23.25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n v="0"/>
    <n v="50"/>
    <x v="5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7"/>
    <n v="0"/>
    <n v="0"/>
    <x v="3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31"/>
    <n v="119"/>
    <n v="346.04"/>
    <x v="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12"/>
    <n v="145"/>
    <n v="511.65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2"/>
    <n v="0"/>
    <n v="0"/>
    <x v="8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7"/>
    <n v="0"/>
    <n v="0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16"/>
    <n v="0"/>
    <n v="0"/>
    <x v="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n v="0"/>
    <n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12"/>
    <n v="198"/>
    <n v="101.86"/>
    <x v="3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16"/>
    <n v="24"/>
    <n v="305.77999999999997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n v="5"/>
    <n v="11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7"/>
    <n v="2"/>
    <n v="25.43"/>
    <x v="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7"/>
    <n v="0"/>
    <n v="31.2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7"/>
    <n v="9"/>
    <n v="389.29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n v="7"/>
    <n v="82.58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9"/>
    <n v="3"/>
    <n v="11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7"/>
    <n v="1"/>
    <n v="30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6"/>
    <n v="0"/>
    <n v="36.67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n v="0"/>
    <n v="30"/>
    <x v="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7"/>
    <n v="0"/>
    <n v="0"/>
    <x v="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6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n v="21"/>
    <n v="189.33"/>
    <x v="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7"/>
    <n v="40"/>
    <n v="253.2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7"/>
    <n v="5"/>
    <n v="71.59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7"/>
    <n v="1"/>
    <n v="62.5"/>
    <x v="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6"/>
    <n v="0"/>
    <n v="5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7"/>
    <n v="0"/>
    <n v="1"/>
    <x v="4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7"/>
    <n v="0"/>
    <n v="0"/>
    <x v="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16"/>
    <n v="0"/>
    <n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8"/>
    <n v="0"/>
    <n v="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n v="0"/>
    <n v="52.5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4"/>
    <n v="105"/>
    <n v="373.56"/>
    <x v="3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n v="104"/>
    <n v="266.08999999999997"/>
    <x v="5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n v="3"/>
    <n v="75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7"/>
    <n v="1"/>
    <n v="16.309999999999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n v="1"/>
    <n v="1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4"/>
    <n v="0"/>
    <n v="12.4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7"/>
    <n v="0"/>
    <n v="10.5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3"/>
    <n v="0"/>
    <n v="1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7"/>
    <n v="0"/>
    <n v="10"/>
    <x v="4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3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n v="0"/>
    <n v="0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9"/>
    <n v="0"/>
    <n v="0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32"/>
    <n v="106"/>
    <n v="206.3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n v="113"/>
    <n v="109.96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20"/>
    <n v="10"/>
    <n v="53.5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7"/>
    <n v="8"/>
    <n v="90.94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9"/>
    <n v="0"/>
    <n v="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n v="3"/>
    <n v="65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21"/>
    <n v="114"/>
    <n v="108.01"/>
    <x v="0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n v="110"/>
    <n v="128.9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14"/>
    <n v="108"/>
    <n v="462.86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n v="31"/>
    <n v="231.75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n v="2"/>
    <n v="55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2"/>
    <n v="1"/>
    <n v="53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9"/>
    <n v="0"/>
    <n v="50"/>
    <x v="6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9"/>
    <n v="0"/>
    <n v="25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n v="0"/>
    <n v="0"/>
    <x v="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6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n v="11"/>
    <n v="56.2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3"/>
    <n v="29"/>
    <n v="44.48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n v="18"/>
    <n v="52.92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5"/>
    <n v="15"/>
    <n v="163.85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32"/>
    <n v="153"/>
    <n v="135.59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n v="109"/>
    <n v="103.6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</r>
  <r>
    <n v="1049"/>
    <s v="J1 (Canceled)"/>
    <s v="------"/>
    <n v="12000"/>
    <n v="0"/>
    <x v="0"/>
    <x v="0"/>
    <s v="USD"/>
    <n v="1455272445"/>
    <n v="1452680445"/>
    <b v="0"/>
    <n v="0"/>
    <b v="0"/>
    <x v="22"/>
    <n v="0"/>
    <n v="0"/>
    <x v="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8"/>
    <n v="100"/>
    <n v="136.9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20"/>
    <n v="3"/>
    <n v="40.14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8"/>
    <n v="103"/>
    <n v="90.6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n v="100"/>
    <n v="169.92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7"/>
    <n v="14"/>
    <n v="110.6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8"/>
    <n v="3"/>
    <n v="5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2"/>
    <n v="3"/>
    <n v="33.25"/>
    <x v="8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8"/>
    <n v="3"/>
    <n v="35.7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7"/>
    <n v="1"/>
    <n v="23.33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6"/>
    <n v="1"/>
    <n v="2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7"/>
    <n v="1"/>
    <n v="17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6"/>
    <n v="1"/>
    <n v="5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3"/>
    <n v="0"/>
    <n v="5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2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2"/>
    <n v="0"/>
    <n v="0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7"/>
    <n v="0"/>
    <n v="0"/>
    <x v="4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8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n v="15"/>
    <n v="46.03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8"/>
    <n v="0"/>
    <n v="0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35"/>
    <n v="2"/>
    <n v="74.33"/>
    <x v="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n v="12"/>
    <n v="346.67"/>
    <x v="5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31"/>
    <n v="154"/>
    <n v="70.58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9"/>
    <n v="126"/>
    <n v="187.19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14"/>
    <n v="111"/>
    <n v="104.39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12"/>
    <n v="123"/>
    <n v="169.52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n v="108"/>
    <n v="88.87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8"/>
    <n v="101"/>
    <n v="202.85"/>
    <x v="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n v="100"/>
    <n v="100.33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n v="1"/>
    <n v="32.5"/>
    <x v="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7"/>
    <n v="0"/>
    <n v="18"/>
    <x v="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7"/>
    <n v="0"/>
    <n v="5"/>
    <x v="4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7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6"/>
    <n v="0"/>
    <n v="0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n v="111"/>
    <n v="61.03"/>
    <x v="5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n v="102"/>
    <n v="177.21"/>
    <x v="5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n v="28"/>
    <n v="55.95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19"/>
    <n v="5"/>
    <n v="31.7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40"/>
    <n v="108"/>
    <n v="132.05000000000001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n v="0"/>
    <n v="25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2"/>
    <n v="0"/>
    <n v="3"/>
    <x v="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3"/>
    <n v="0"/>
    <n v="0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n v="0"/>
    <n v="0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31"/>
    <n v="125"/>
    <n v="77.64"/>
    <x v="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n v="101"/>
    <n v="43.7"/>
    <x v="5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n v="100"/>
    <n v="135.41999999999999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7"/>
    <n v="72"/>
    <n v="49.12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7"/>
    <n v="43"/>
    <n v="58.0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n v="42"/>
    <n v="34.18"/>
    <x v="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n v="6"/>
    <n v="4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n v="3"/>
    <n v="32.67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n v="0"/>
    <n v="0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n v="104"/>
    <n v="82.33"/>
    <x v="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8"/>
    <n v="102"/>
    <n v="165.16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n v="5"/>
    <n v="27.08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n v="3"/>
    <n v="32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6"/>
    <n v="0"/>
    <n v="0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9"/>
    <n v="0"/>
    <n v="0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n v="120"/>
    <n v="49.19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n v="0"/>
    <n v="0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9"/>
    <n v="204"/>
    <n v="59.36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8"/>
    <n v="144"/>
    <n v="126.67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8"/>
    <n v="113"/>
    <n v="68.25"/>
    <x v="1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8"/>
    <n v="107"/>
    <n v="74.209999999999994"/>
    <x v="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40"/>
    <n v="105"/>
    <n v="122.3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n v="101"/>
    <n v="88.44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n v="100"/>
    <n v="185.19"/>
    <x v="5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10"/>
    <n v="46"/>
    <n v="164"/>
    <x v="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n v="30"/>
    <n v="50.67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10"/>
    <n v="28"/>
    <n v="58.4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n v="24"/>
    <n v="109.18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7"/>
    <n v="20"/>
    <n v="41.83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19"/>
    <n v="13"/>
    <n v="2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n v="3"/>
    <n v="40"/>
    <x v="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34"/>
    <n v="2"/>
    <n v="17.5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n v="1"/>
    <n v="32.5"/>
    <x v="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2"/>
    <n v="1"/>
    <n v="5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7"/>
    <n v="1"/>
    <n v="8.75"/>
    <x v="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n v="1"/>
    <n v="30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n v="0"/>
    <n v="10.5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15"/>
    <n v="0"/>
    <n v="18"/>
    <x v="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7"/>
    <n v="0"/>
    <n v="3.67"/>
    <x v="4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6"/>
    <n v="0"/>
    <n v="5"/>
    <x v="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7"/>
    <n v="0"/>
    <n v="3"/>
    <x v="4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7"/>
    <n v="0"/>
    <n v="2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n v="0"/>
    <n v="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7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8"/>
    <n v="117"/>
    <n v="52.58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n v="100"/>
    <n v="74.069999999999993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31"/>
    <n v="100"/>
    <n v="104.65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n v="2"/>
    <n v="50.5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2"/>
    <n v="0"/>
    <n v="0"/>
    <x v="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9"/>
    <n v="49"/>
    <n v="132.19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7"/>
    <n v="6"/>
    <n v="45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14"/>
    <n v="280"/>
    <n v="81.27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n v="126"/>
    <n v="84.0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n v="113"/>
    <n v="136.91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8"/>
    <n v="107"/>
    <n v="52.96"/>
    <x v="5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31"/>
    <n v="104"/>
    <n v="76.67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n v="102"/>
    <n v="57.54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n v="23"/>
    <n v="53.53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n v="1"/>
    <n v="11.3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34"/>
    <n v="0"/>
    <n v="0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2"/>
    <n v="0"/>
    <n v="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7"/>
    <n v="0"/>
    <n v="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6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4"/>
    <n v="5"/>
    <n v="19.600000000000001"/>
    <x v="5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n v="103"/>
    <n v="67.42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n v="112"/>
    <n v="60.15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8"/>
    <n v="107"/>
    <n v="59.4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8"/>
    <n v="107"/>
    <n v="71.73"/>
    <x v="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n v="18"/>
    <n v="58.18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14"/>
    <n v="11"/>
    <n v="42.2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7"/>
    <n v="10"/>
    <n v="32.82"/>
    <x v="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n v="1"/>
    <n v="25"/>
    <x v="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n v="1"/>
    <n v="9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n v="1"/>
    <n v="20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n v="1"/>
    <n v="15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2"/>
    <n v="0"/>
    <n v="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9"/>
    <n v="0"/>
    <n v="0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6"/>
    <n v="7"/>
    <n v="108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n v="0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3"/>
    <n v="2"/>
    <n v="25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8"/>
    <n v="108"/>
    <n v="46.89"/>
    <x v="1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4"/>
    <n v="41"/>
    <n v="28.58"/>
    <x v="5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32"/>
    <n v="524"/>
    <n v="44.17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n v="123"/>
    <n v="54.99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21"/>
    <n v="112"/>
    <n v="40.4"/>
    <x v="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n v="107"/>
    <n v="177.5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8"/>
    <n v="100"/>
    <n v="143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n v="24"/>
    <n v="34.76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n v="11"/>
    <n v="21.8"/>
    <x v="5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7"/>
    <n v="1"/>
    <n v="2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6"/>
    <n v="0"/>
    <n v="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9"/>
    <n v="0"/>
    <n v="1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2"/>
    <n v="0"/>
    <n v="0"/>
    <x v="8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7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6"/>
    <n v="0"/>
    <n v="0"/>
    <x v="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n v="0"/>
    <n v="0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n v="1"/>
    <n v="20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n v="7"/>
    <n v="3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32"/>
    <n v="220"/>
    <n v="37.479999999999997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6"/>
    <n v="108"/>
    <n v="72.97"/>
    <x v="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36"/>
    <n v="104"/>
    <n v="66.87"/>
    <x v="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n v="103"/>
    <n v="95.74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8"/>
    <n v="100"/>
    <n v="73.53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6"/>
    <n v="100"/>
    <n v="1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8"/>
    <n v="27"/>
    <n v="51.62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9"/>
    <n v="4"/>
    <n v="100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9"/>
    <n v="4"/>
    <n v="23.5"/>
    <x v="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8"/>
    <n v="1"/>
    <n v="12"/>
    <x v="3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7"/>
    <n v="1"/>
    <n v="20"/>
    <x v="3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7"/>
    <n v="0"/>
    <n v="5"/>
    <x v="4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n v="0"/>
    <n v="0"/>
    <x v="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2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2"/>
    <n v="0"/>
    <n v="0"/>
    <x v="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7"/>
    <n v="0"/>
    <n v="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8"/>
    <n v="27"/>
    <n v="46.43"/>
    <x v="1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9"/>
    <n v="0"/>
    <n v="1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31"/>
    <n v="212"/>
    <n v="50.25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n v="2"/>
    <n v="22.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4"/>
    <n v="50"/>
    <n v="117.56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n v="31"/>
    <n v="21.47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n v="195"/>
    <n v="64.03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14"/>
    <n v="161"/>
    <n v="37.7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8"/>
    <n v="126"/>
    <n v="78.5"/>
    <x v="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28"/>
    <n v="111"/>
    <n v="51.67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8"/>
    <n v="111"/>
    <n v="110.75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26"/>
    <n v="110"/>
    <n v="43.82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8"/>
    <n v="110"/>
    <n v="199.18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n v="107"/>
    <n v="61.3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10"/>
    <n v="107"/>
    <n v="125.94"/>
    <x v="3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n v="105"/>
    <n v="150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23"/>
    <n v="79"/>
    <n v="131.66999999999999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n v="68"/>
    <n v="46.59"/>
    <x v="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4"/>
    <n v="7"/>
    <n v="18.71"/>
    <x v="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n v="6"/>
    <n v="6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n v="5"/>
    <n v="18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7"/>
    <n v="1"/>
    <n v="5"/>
    <x v="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2"/>
    <n v="0"/>
    <n v="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8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8"/>
    <n v="102"/>
    <n v="40.2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8"/>
    <n v="103"/>
    <n v="43.62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26"/>
    <n v="206"/>
    <n v="106.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9"/>
    <n v="378"/>
    <n v="40.76"/>
    <x v="2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n v="156"/>
    <n v="38.880000000000003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8"/>
    <n v="111"/>
    <n v="47.66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39"/>
    <n v="45"/>
    <n v="56.42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6"/>
    <n v="6"/>
    <n v="12.14"/>
    <x v="7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5"/>
    <n v="3"/>
    <n v="25.5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3"/>
    <n v="3"/>
    <n v="16.67000000000000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2"/>
    <n v="1"/>
    <n v="15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n v="1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n v="0"/>
    <n v="0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21"/>
    <n v="102"/>
    <n v="68.09999999999999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n v="0"/>
    <n v="0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n v="109"/>
    <n v="75.61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8"/>
    <n v="130"/>
    <n v="86.94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8"/>
    <n v="117"/>
    <n v="70"/>
    <x v="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6"/>
    <n v="17"/>
    <n v="16.829999999999998"/>
    <x v="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10"/>
    <n v="0"/>
    <n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8"/>
    <n v="108"/>
    <n v="7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2"/>
    <n v="0"/>
    <n v="0"/>
    <x v="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4"/>
    <n v="171"/>
    <n v="60.96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8"/>
    <n v="163"/>
    <n v="95.5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21"/>
    <n v="128"/>
    <n v="183.29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6"/>
    <n v="115"/>
    <n v="115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n v="110"/>
    <n v="100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14"/>
    <n v="101"/>
    <n v="168.5"/>
    <x v="6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9"/>
    <n v="29"/>
    <n v="26.27"/>
    <x v="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19"/>
    <n v="8"/>
    <n v="26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7"/>
    <n v="5"/>
    <n v="50"/>
    <x v="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3"/>
    <n v="1"/>
    <n v="5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</r>
  <r>
    <n v="1128"/>
    <s v="Flying Turds"/>
    <s v="#havingfunFTW"/>
    <n v="1000"/>
    <n v="1"/>
    <x v="1"/>
    <x v="9"/>
    <s v="GBP"/>
    <n v="1407425717"/>
    <n v="1404833717"/>
    <b v="0"/>
    <n v="1"/>
    <b v="0"/>
    <x v="17"/>
    <n v="0"/>
    <n v="1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7"/>
    <n v="0"/>
    <n v="1"/>
    <x v="3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6"/>
    <n v="0"/>
    <n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2"/>
    <n v="0"/>
    <n v="0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9"/>
    <n v="0"/>
    <n v="0"/>
    <x v="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n v="156"/>
    <n v="54.1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8"/>
    <n v="118"/>
    <n v="29.61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n v="38"/>
    <n v="69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8"/>
    <n v="100"/>
    <n v="40.479999999999997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n v="111"/>
    <n v="35.6"/>
    <x v="5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6"/>
    <n v="106"/>
    <n v="88.3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8"/>
    <n v="104"/>
    <n v="97.5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9"/>
    <n v="13"/>
    <n v="14.43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9"/>
    <n v="5"/>
    <n v="11.67"/>
    <x v="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9"/>
    <n v="0"/>
    <n v="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n v="106"/>
    <n v="23.1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n v="104"/>
    <n v="55.77"/>
    <x v="5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9"/>
    <n v="9"/>
    <n v="60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8"/>
    <n v="180"/>
    <n v="43.5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2"/>
    <n v="2"/>
    <n v="10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4"/>
    <n v="22"/>
    <n v="24.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n v="0"/>
    <n v="1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9"/>
    <n v="34"/>
    <n v="28.33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n v="14"/>
    <n v="11.67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39"/>
    <n v="4"/>
    <n v="2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2"/>
    <n v="0"/>
    <n v="0"/>
    <x v="8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7"/>
    <n v="0"/>
    <n v="0"/>
    <x v="4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3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8"/>
    <n v="251"/>
    <n v="44.24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31"/>
    <n v="100"/>
    <n v="27.27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9"/>
    <n v="14"/>
    <n v="10.56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8"/>
    <n v="0"/>
    <n v="0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7"/>
    <n v="0"/>
    <n v="0"/>
    <x v="4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8"/>
    <n v="242"/>
    <n v="43.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n v="156"/>
    <n v="30.08"/>
    <x v="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7"/>
    <n v="0"/>
    <n v="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2"/>
    <n v="95"/>
    <n v="47.5"/>
    <x v="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7"/>
    <n v="0"/>
    <n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2"/>
    <n v="0"/>
    <n v="0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n v="116"/>
    <n v="7.25"/>
    <x v="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9"/>
    <n v="0"/>
    <n v="0"/>
    <x v="6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16"/>
    <n v="0"/>
    <n v="0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x v="4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5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6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x v="7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x v="8"/>
    <x v="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x v="9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x v="10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11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12"/>
    <x v="1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13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14"/>
    <x v="1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x v="15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x v="16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x v="17"/>
    <x v="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x v="18"/>
    <x v="1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x v="19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x v="20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21"/>
    <x v="2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22"/>
    <x v="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x v="23"/>
    <x v="2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24"/>
    <x v="2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x v="25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x v="26"/>
    <x v="2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x v="27"/>
    <x v="2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x v="28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29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x v="30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x v="31"/>
    <x v="3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x v="32"/>
    <x v="3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x v="3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x v="34"/>
    <x v="3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35"/>
    <x v="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x v="36"/>
    <x v="3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x v="37"/>
    <x v="37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38"/>
    <x v="3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39"/>
    <x v="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40"/>
    <x v="4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x v="41"/>
    <x v="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x v="42"/>
    <x v="4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x v="43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x v="44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x v="45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x v="46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x v="47"/>
    <x v="47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x v="48"/>
    <x v="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x v="49"/>
    <x v="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x v="50"/>
    <x v="5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x v="51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x v="52"/>
    <x v="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x v="53"/>
    <x v="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x v="54"/>
    <x v="54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55"/>
    <x v="5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x v="56"/>
    <x v="5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x v="57"/>
    <x v="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58"/>
    <x v="58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x v="59"/>
    <x v="5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x v="60"/>
    <x v="6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x v="61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x v="62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x v="63"/>
    <x v="6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x v="64"/>
    <x v="6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x v="65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x v="66"/>
    <x v="6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x v="67"/>
    <x v="6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x v="68"/>
    <x v="6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x v="69"/>
    <x v="6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x v="70"/>
    <x v="7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x v="71"/>
    <x v="7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x v="72"/>
    <x v="7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x v="73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x v="74"/>
    <x v="7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x v="75"/>
    <x v="7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76"/>
    <x v="7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x v="77"/>
    <x v="77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x v="78"/>
    <x v="78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x v="79"/>
    <x v="7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x v="80"/>
    <x v="8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x v="81"/>
    <x v="8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x v="82"/>
    <x v="8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x v="83"/>
    <x v="8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x v="84"/>
    <x v="8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x v="85"/>
    <x v="8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x v="86"/>
    <x v="8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x v="87"/>
    <x v="8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88"/>
    <x v="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x v="89"/>
    <x v="8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x v="90"/>
    <x v="9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x v="91"/>
    <x v="9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92"/>
    <x v="9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93"/>
    <x v="9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94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x v="95"/>
    <x v="9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x v="96"/>
    <x v="9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x v="97"/>
    <x v="9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x v="98"/>
    <x v="98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x v="99"/>
    <x v="99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100"/>
    <x v="1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x v="101"/>
    <x v="1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x v="102"/>
    <x v="1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x v="103"/>
    <x v="10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x v="104"/>
    <x v="10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x v="105"/>
    <x v="105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x v="106"/>
    <x v="10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x v="107"/>
    <x v="107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x v="108"/>
    <x v="10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x v="109"/>
    <x v="10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x v="110"/>
    <x v="11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x v="111"/>
    <x v="11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x v="112"/>
    <x v="11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x v="113"/>
    <x v="1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114"/>
    <x v="1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x v="115"/>
    <x v="1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x v="116"/>
    <x v="1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x v="117"/>
    <x v="1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x v="118"/>
    <x v="11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x v="119"/>
    <x v="11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x v="120"/>
    <x v="12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x v="121"/>
    <x v="12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0"/>
    <x v="1"/>
    <x v="122"/>
    <x v="1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123"/>
    <x v="1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124"/>
    <x v="124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125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x v="126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x v="127"/>
    <x v="1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x v="128"/>
    <x v="1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x v="129"/>
    <x v="129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x v="130"/>
    <x v="1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131"/>
    <x v="13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x v="132"/>
    <x v="1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x v="133"/>
    <x v="13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x v="134"/>
    <x v="13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x v="135"/>
    <x v="13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x v="136"/>
    <x v="13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x v="137"/>
    <x v="1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x v="138"/>
    <x v="13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x v="139"/>
    <x v="13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x v="140"/>
    <x v="14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141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x v="142"/>
    <x v="14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x v="143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x v="144"/>
    <x v="1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x v="145"/>
    <x v="1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x v="146"/>
    <x v="14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x v="147"/>
    <x v="147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x v="148"/>
    <x v="148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149"/>
    <x v="14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x v="150"/>
    <x v="15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151"/>
    <x v="15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x v="152"/>
    <x v="15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x v="153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x v="154"/>
    <x v="15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x v="155"/>
    <x v="155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x v="156"/>
    <x v="1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x v="157"/>
    <x v="15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x v="158"/>
    <x v="1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x v="159"/>
    <x v="15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x v="160"/>
    <x v="16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x v="161"/>
    <x v="1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x v="162"/>
    <x v="16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x v="163"/>
    <x v="16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x v="164"/>
    <x v="16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x v="165"/>
    <x v="1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x v="166"/>
    <x v="16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x v="167"/>
    <x v="16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x v="168"/>
    <x v="168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x v="169"/>
    <x v="16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x v="170"/>
    <x v="17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x v="171"/>
    <x v="17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x v="172"/>
    <x v="17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x v="173"/>
    <x v="17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x v="174"/>
    <x v="17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175"/>
    <x v="1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x v="176"/>
    <x v="17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x v="177"/>
    <x v="17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x v="178"/>
    <x v="17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x v="179"/>
    <x v="179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x v="180"/>
    <x v="18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x v="181"/>
    <x v="18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x v="182"/>
    <x v="18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x v="183"/>
    <x v="18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x v="184"/>
    <x v="18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x v="185"/>
    <x v="18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x v="186"/>
    <x v="18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x v="187"/>
    <x v="18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x v="188"/>
    <x v="1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x v="189"/>
    <x v="18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x v="190"/>
    <x v="19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x v="191"/>
    <x v="19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x v="192"/>
    <x v="19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x v="193"/>
    <x v="19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x v="194"/>
    <x v="19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x v="195"/>
    <x v="19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x v="196"/>
    <x v="19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x v="197"/>
    <x v="19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x v="198"/>
    <x v="198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x v="199"/>
    <x v="19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x v="200"/>
    <x v="2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x v="201"/>
    <x v="20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x v="202"/>
    <x v="20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x v="203"/>
    <x v="20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x v="204"/>
    <x v="20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205"/>
    <x v="20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206"/>
    <x v="20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207"/>
    <x v="207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x v="208"/>
    <x v="20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x v="209"/>
    <x v="209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x v="210"/>
    <x v="2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x v="211"/>
    <x v="21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212"/>
    <x v="21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213"/>
    <x v="213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x v="214"/>
    <x v="21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15"/>
    <x v="2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x v="216"/>
    <x v="21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217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x v="218"/>
    <x v="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x v="219"/>
    <x v="2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x v="220"/>
    <x v="22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221"/>
    <x v="22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x v="222"/>
    <x v="22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x v="223"/>
    <x v="223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224"/>
    <x v="22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225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x v="226"/>
    <x v="22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x v="227"/>
    <x v="2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x v="228"/>
    <x v="22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x v="229"/>
    <x v="2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x v="230"/>
    <x v="23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231"/>
    <x v="2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x v="232"/>
    <x v="2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x v="233"/>
    <x v="2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x v="234"/>
    <x v="2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x v="235"/>
    <x v="2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x v="236"/>
    <x v="2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x v="237"/>
    <x v="2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x v="238"/>
    <x v="23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x v="239"/>
    <x v="2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x v="240"/>
    <x v="24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x v="241"/>
    <x v="24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x v="242"/>
    <x v="24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x v="243"/>
    <x v="243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x v="244"/>
    <x v="2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x v="245"/>
    <x v="2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x v="246"/>
    <x v="24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x v="247"/>
    <x v="24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x v="248"/>
    <x v="24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249"/>
    <x v="24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x v="250"/>
    <x v="2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x v="251"/>
    <x v="25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x v="252"/>
    <x v="25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253"/>
    <x v="25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x v="254"/>
    <x v="25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x v="255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x v="256"/>
    <x v="256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x v="257"/>
    <x v="25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x v="259"/>
    <x v="25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x v="260"/>
    <x v="26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x v="261"/>
    <x v="26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x v="262"/>
    <x v="26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x v="263"/>
    <x v="26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x v="264"/>
    <x v="26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x v="265"/>
    <x v="26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x v="266"/>
    <x v="266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x v="267"/>
    <x v="26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x v="268"/>
    <x v="26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x v="269"/>
    <x v="26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x v="270"/>
    <x v="27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x v="271"/>
    <x v="27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x v="272"/>
    <x v="27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x v="273"/>
    <x v="27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x v="274"/>
    <x v="27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275"/>
    <x v="27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276"/>
    <x v="27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277"/>
    <x v="27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278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x v="279"/>
    <x v="279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x v="280"/>
    <x v="28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x v="281"/>
    <x v="28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x v="282"/>
    <x v="28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x v="283"/>
    <x v="283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x v="284"/>
    <x v="28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x v="285"/>
    <x v="28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x v="286"/>
    <x v="28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x v="287"/>
    <x v="287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x v="288"/>
    <x v="28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x v="289"/>
    <x v="28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x v="290"/>
    <x v="29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291"/>
    <x v="29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x v="292"/>
    <x v="29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x v="293"/>
    <x v="29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x v="294"/>
    <x v="29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x v="295"/>
    <x v="29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x v="296"/>
    <x v="29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x v="297"/>
    <x v="29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298"/>
    <x v="298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x v="299"/>
    <x v="2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x v="300"/>
    <x v="3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x v="301"/>
    <x v="30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x v="302"/>
    <x v="30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x v="303"/>
    <x v="3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x v="304"/>
    <x v="30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x v="305"/>
    <x v="3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x v="306"/>
    <x v="3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x v="307"/>
    <x v="307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x v="308"/>
    <x v="3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x v="309"/>
    <x v="30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x v="310"/>
    <x v="3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x v="311"/>
    <x v="31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x v="312"/>
    <x v="3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x v="313"/>
    <x v="31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x v="314"/>
    <x v="314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x v="315"/>
    <x v="3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x v="316"/>
    <x v="3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x v="317"/>
    <x v="31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x v="318"/>
    <x v="31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x v="319"/>
    <x v="319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x v="320"/>
    <x v="3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321"/>
    <x v="32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322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x v="323"/>
    <x v="3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x v="324"/>
    <x v="32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x v="325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x v="326"/>
    <x v="326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x v="327"/>
    <x v="327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x v="328"/>
    <x v="32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x v="329"/>
    <x v="3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330"/>
    <x v="33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331"/>
    <x v="3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x v="332"/>
    <x v="33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x v="333"/>
    <x v="33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334"/>
    <x v="33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x v="335"/>
    <x v="33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x v="336"/>
    <x v="33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x v="337"/>
    <x v="33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x v="338"/>
    <x v="338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x v="339"/>
    <x v="33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x v="340"/>
    <x v="3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x v="341"/>
    <x v="341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x v="342"/>
    <x v="342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x v="343"/>
    <x v="343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x v="344"/>
    <x v="34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x v="345"/>
    <x v="3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x v="346"/>
    <x v="346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x v="347"/>
    <x v="34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x v="348"/>
    <x v="34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x v="349"/>
    <x v="34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x v="350"/>
    <x v="3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x v="351"/>
    <x v="3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x v="352"/>
    <x v="35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x v="353"/>
    <x v="353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x v="354"/>
    <x v="35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x v="355"/>
    <x v="355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x v="356"/>
    <x v="356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x v="357"/>
    <x v="357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x v="358"/>
    <x v="35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x v="359"/>
    <x v="359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x v="360"/>
    <x v="36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x v="361"/>
    <x v="361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x v="362"/>
    <x v="36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x v="363"/>
    <x v="36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x v="364"/>
    <x v="3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x v="365"/>
    <x v="36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x v="366"/>
    <x v="36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x v="367"/>
    <x v="36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x v="368"/>
    <x v="36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x v="369"/>
    <x v="36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x v="370"/>
    <x v="37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371"/>
    <x v="37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x v="372"/>
    <x v="37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x v="373"/>
    <x v="37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x v="374"/>
    <x v="37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x v="375"/>
    <x v="37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x v="376"/>
    <x v="37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x v="377"/>
    <x v="37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x v="378"/>
    <x v="37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x v="379"/>
    <x v="379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x v="380"/>
    <x v="38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381"/>
    <x v="38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382"/>
    <x v="38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x v="383"/>
    <x v="38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x v="384"/>
    <x v="38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x v="385"/>
    <x v="38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x v="386"/>
    <x v="38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x v="387"/>
    <x v="38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388"/>
    <x v="38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x v="389"/>
    <x v="3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x v="390"/>
    <x v="39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x v="391"/>
    <x v="39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x v="392"/>
    <x v="39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393"/>
    <x v="39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x v="394"/>
    <x v="39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x v="395"/>
    <x v="39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x v="396"/>
    <x v="39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x v="397"/>
    <x v="39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x v="398"/>
    <x v="39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x v="399"/>
    <x v="39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x v="400"/>
    <x v="4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x v="401"/>
    <x v="40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x v="402"/>
    <x v="4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x v="403"/>
    <x v="40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x v="404"/>
    <x v="40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x v="405"/>
    <x v="40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406"/>
    <x v="40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407"/>
    <x v="407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408"/>
    <x v="408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x v="409"/>
    <x v="40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x v="410"/>
    <x v="41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x v="411"/>
    <x v="41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x v="412"/>
    <x v="41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x v="413"/>
    <x v="41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x v="414"/>
    <x v="41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x v="415"/>
    <x v="4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x v="416"/>
    <x v="41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x v="417"/>
    <x v="4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x v="418"/>
    <x v="418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x v="419"/>
    <x v="41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x v="420"/>
    <x v="42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x v="421"/>
    <x v="42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x v="422"/>
    <x v="42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x v="423"/>
    <x v="42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x v="424"/>
    <x v="4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x v="425"/>
    <x v="42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426"/>
    <x v="42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x v="427"/>
    <x v="42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x v="428"/>
    <x v="42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x v="429"/>
    <x v="42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430"/>
    <x v="43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431"/>
    <x v="43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x v="432"/>
    <x v="43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x v="433"/>
    <x v="43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x v="434"/>
    <x v="43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435"/>
    <x v="43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436"/>
    <x v="43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437"/>
    <x v="43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438"/>
    <x v="438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439"/>
    <x v="43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440"/>
    <x v="4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x v="441"/>
    <x v="44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x v="442"/>
    <x v="4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443"/>
    <x v="44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x v="444"/>
    <x v="4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x v="445"/>
    <x v="44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446"/>
    <x v="44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447"/>
    <x v="44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448"/>
    <x v="44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x v="449"/>
    <x v="44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x v="450"/>
    <x v="45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x v="451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x v="452"/>
    <x v="45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x v="453"/>
    <x v="45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x v="454"/>
    <x v="45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x v="455"/>
    <x v="45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x v="456"/>
    <x v="45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x v="457"/>
    <x v="45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x v="458"/>
    <x v="458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x v="459"/>
    <x v="45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x v="460"/>
    <x v="46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x v="461"/>
    <x v="46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x v="462"/>
    <x v="46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x v="463"/>
    <x v="46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x v="464"/>
    <x v="46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x v="465"/>
    <x v="46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x v="466"/>
    <x v="46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x v="467"/>
    <x v="4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x v="468"/>
    <x v="46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x v="469"/>
    <x v="46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x v="470"/>
    <x v="47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x v="471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x v="472"/>
    <x v="47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473"/>
    <x v="47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x v="474"/>
    <x v="47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x v="475"/>
    <x v="47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x v="476"/>
    <x v="47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x v="477"/>
    <x v="47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x v="478"/>
    <x v="47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x v="479"/>
    <x v="47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x v="480"/>
    <x v="48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x v="481"/>
    <x v="48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x v="482"/>
    <x v="48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x v="483"/>
    <x v="483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x v="484"/>
    <x v="48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x v="485"/>
    <x v="48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x v="486"/>
    <x v="486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x v="487"/>
    <x v="48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x v="488"/>
    <x v="48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x v="489"/>
    <x v="48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x v="490"/>
    <x v="49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x v="491"/>
    <x v="491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x v="492"/>
    <x v="4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493"/>
    <x v="49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x v="494"/>
    <x v="49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x v="495"/>
    <x v="49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x v="496"/>
    <x v="49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x v="497"/>
    <x v="497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x v="498"/>
    <x v="49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x v="499"/>
    <x v="49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x v="500"/>
    <x v="50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501"/>
    <x v="50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x v="502"/>
    <x v="50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503"/>
    <x v="50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x v="504"/>
    <x v="50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x v="505"/>
    <x v="50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506"/>
    <x v="50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x v="507"/>
    <x v="5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x v="508"/>
    <x v="5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x v="509"/>
    <x v="50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x v="510"/>
    <x v="51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x v="511"/>
    <x v="51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512"/>
    <x v="51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x v="513"/>
    <x v="51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x v="514"/>
    <x v="51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x v="515"/>
    <x v="5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516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x v="517"/>
    <x v="517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x v="518"/>
    <x v="518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x v="519"/>
    <x v="519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x v="520"/>
    <x v="52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x v="521"/>
    <x v="52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522"/>
    <x v="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x v="523"/>
    <x v="5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x v="524"/>
    <x v="52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525"/>
    <x v="52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x v="526"/>
    <x v="52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x v="527"/>
    <x v="527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x v="528"/>
    <x v="5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x v="529"/>
    <x v="52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x v="530"/>
    <x v="53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x v="531"/>
    <x v="53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x v="532"/>
    <x v="5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x v="533"/>
    <x v="53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x v="534"/>
    <x v="53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x v="535"/>
    <x v="535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x v="536"/>
    <x v="536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x v="537"/>
    <x v="53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x v="538"/>
    <x v="538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x v="539"/>
    <x v="5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x v="540"/>
    <x v="54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x v="541"/>
    <x v="54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x v="542"/>
    <x v="5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x v="543"/>
    <x v="543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x v="544"/>
    <x v="54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x v="545"/>
    <x v="545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x v="546"/>
    <x v="54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x v="547"/>
    <x v="547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x v="548"/>
    <x v="54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x v="549"/>
    <x v="54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x v="550"/>
    <x v="55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x v="551"/>
    <x v="55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x v="552"/>
    <x v="5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x v="553"/>
    <x v="55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x v="554"/>
    <x v="55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x v="555"/>
    <x v="55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x v="556"/>
    <x v="5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x v="557"/>
    <x v="5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x v="558"/>
    <x v="55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x v="559"/>
    <x v="55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x v="560"/>
    <x v="56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x v="561"/>
    <x v="56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x v="562"/>
    <x v="56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x v="563"/>
    <x v="563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x v="564"/>
    <x v="564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565"/>
    <x v="56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566"/>
    <x v="56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567"/>
    <x v="567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x v="568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x v="569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x v="570"/>
    <x v="57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x v="571"/>
    <x v="57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x v="572"/>
    <x v="57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x v="573"/>
    <x v="57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x v="574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x v="575"/>
    <x v="57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x v="576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x v="577"/>
    <x v="57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x v="578"/>
    <x v="57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x v="579"/>
    <x v="57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x v="580"/>
    <x v="58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x v="581"/>
    <x v="58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x v="582"/>
    <x v="582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x v="583"/>
    <x v="58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x v="584"/>
    <x v="58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x v="585"/>
    <x v="58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x v="586"/>
    <x v="58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x v="587"/>
    <x v="58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x v="588"/>
    <x v="588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x v="589"/>
    <x v="58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x v="590"/>
    <x v="59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x v="591"/>
    <x v="59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x v="592"/>
    <x v="592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x v="593"/>
    <x v="59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x v="594"/>
    <x v="594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x v="595"/>
    <x v="59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x v="596"/>
    <x v="59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x v="597"/>
    <x v="597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x v="598"/>
    <x v="598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x v="599"/>
    <x v="599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x v="600"/>
    <x v="6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x v="601"/>
    <x v="60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x v="602"/>
    <x v="60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x v="603"/>
    <x v="60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x v="604"/>
    <x v="60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x v="605"/>
    <x v="60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x v="606"/>
    <x v="606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x v="607"/>
    <x v="6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x v="608"/>
    <x v="60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x v="609"/>
    <x v="60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x v="610"/>
    <x v="6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x v="611"/>
    <x v="6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x v="612"/>
    <x v="61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x v="613"/>
    <x v="613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x v="614"/>
    <x v="6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x v="615"/>
    <x v="61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x v="616"/>
    <x v="61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x v="617"/>
    <x v="6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x v="618"/>
    <x v="6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x v="619"/>
    <x v="6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x v="620"/>
    <x v="62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621"/>
    <x v="62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x v="622"/>
    <x v="62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x v="623"/>
    <x v="6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x v="624"/>
    <x v="6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x v="625"/>
    <x v="6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x v="626"/>
    <x v="62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627"/>
    <x v="62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x v="628"/>
    <x v="62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x v="629"/>
    <x v="62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x v="630"/>
    <x v="6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x v="631"/>
    <x v="63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x v="632"/>
    <x v="63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x v="633"/>
    <x v="633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x v="634"/>
    <x v="6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x v="635"/>
    <x v="63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x v="636"/>
    <x v="63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x v="637"/>
    <x v="63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38"/>
    <x v="63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639"/>
    <x v="6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x v="640"/>
    <x v="6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641"/>
    <x v="64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642"/>
    <x v="64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643"/>
    <x v="643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644"/>
    <x v="64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x v="645"/>
    <x v="645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x v="646"/>
    <x v="646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x v="647"/>
    <x v="64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648"/>
    <x v="64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649"/>
    <x v="64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x v="650"/>
    <x v="65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x v="651"/>
    <x v="65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652"/>
    <x v="65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x v="653"/>
    <x v="65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654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x v="655"/>
    <x v="65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x v="656"/>
    <x v="656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x v="657"/>
    <x v="65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x v="658"/>
    <x v="658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x v="659"/>
    <x v="65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x v="660"/>
    <x v="66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x v="661"/>
    <x v="66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x v="662"/>
    <x v="662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663"/>
    <x v="66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x v="664"/>
    <x v="66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x v="665"/>
    <x v="66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x v="666"/>
    <x v="666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x v="667"/>
    <x v="667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x v="668"/>
    <x v="668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x v="669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x v="670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x v="671"/>
    <x v="67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x v="672"/>
    <x v="67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x v="673"/>
    <x v="67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x v="674"/>
    <x v="67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x v="675"/>
    <x v="67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676"/>
    <x v="67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x v="677"/>
    <x v="67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x v="678"/>
    <x v="67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x v="679"/>
    <x v="67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x v="680"/>
    <x v="68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x v="681"/>
    <x v="68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x v="682"/>
    <x v="68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x v="683"/>
    <x v="68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x v="684"/>
    <x v="68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x v="685"/>
    <x v="68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x v="686"/>
    <x v="686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x v="687"/>
    <x v="68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x v="688"/>
    <x v="688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x v="689"/>
    <x v="689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x v="690"/>
    <x v="69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x v="691"/>
    <x v="69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x v="692"/>
    <x v="69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x v="693"/>
    <x v="69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x v="694"/>
    <x v="694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x v="695"/>
    <x v="695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x v="696"/>
    <x v="696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x v="697"/>
    <x v="697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x v="698"/>
    <x v="69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x v="699"/>
    <x v="69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x v="700"/>
    <x v="70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x v="701"/>
    <x v="7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x v="702"/>
    <x v="702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x v="703"/>
    <x v="7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x v="704"/>
    <x v="7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x v="705"/>
    <x v="705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x v="706"/>
    <x v="706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x v="707"/>
    <x v="707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x v="708"/>
    <x v="70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x v="709"/>
    <x v="709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x v="710"/>
    <x v="71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x v="711"/>
    <x v="71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x v="712"/>
    <x v="7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x v="713"/>
    <x v="713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x v="714"/>
    <x v="714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x v="715"/>
    <x v="71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x v="716"/>
    <x v="716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x v="717"/>
    <x v="7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x v="718"/>
    <x v="718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x v="719"/>
    <x v="7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x v="720"/>
    <x v="72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x v="721"/>
    <x v="7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x v="722"/>
    <x v="72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x v="723"/>
    <x v="7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x v="724"/>
    <x v="7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x v="725"/>
    <x v="72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x v="726"/>
    <x v="72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x v="727"/>
    <x v="7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x v="728"/>
    <x v="72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x v="729"/>
    <x v="72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x v="730"/>
    <x v="73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x v="731"/>
    <x v="73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x v="732"/>
    <x v="73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x v="733"/>
    <x v="7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x v="734"/>
    <x v="7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x v="735"/>
    <x v="7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x v="736"/>
    <x v="73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x v="737"/>
    <x v="7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x v="738"/>
    <x v="73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x v="739"/>
    <x v="7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x v="740"/>
    <x v="7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x v="741"/>
    <x v="74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x v="742"/>
    <x v="7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x v="743"/>
    <x v="74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x v="744"/>
    <x v="74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x v="745"/>
    <x v="74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x v="746"/>
    <x v="74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x v="747"/>
    <x v="74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x v="748"/>
    <x v="74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x v="749"/>
    <x v="749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x v="750"/>
    <x v="7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x v="751"/>
    <x v="75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752"/>
    <x v="75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x v="753"/>
    <x v="7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x v="754"/>
    <x v="75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x v="755"/>
    <x v="7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x v="756"/>
    <x v="7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x v="757"/>
    <x v="75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x v="758"/>
    <x v="75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x v="759"/>
    <x v="75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x v="760"/>
    <x v="76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x v="761"/>
    <x v="76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x v="762"/>
    <x v="76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x v="763"/>
    <x v="76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x v="764"/>
    <x v="76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x v="765"/>
    <x v="76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x v="766"/>
    <x v="76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x v="767"/>
    <x v="76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x v="768"/>
    <x v="7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x v="769"/>
    <x v="76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x v="770"/>
    <x v="77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x v="771"/>
    <x v="77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x v="772"/>
    <x v="77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x v="773"/>
    <x v="77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x v="774"/>
    <x v="77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775"/>
    <x v="77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776"/>
    <x v="77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777"/>
    <x v="77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778"/>
    <x v="778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x v="779"/>
    <x v="77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x v="780"/>
    <x v="78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x v="781"/>
    <x v="78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782"/>
    <x v="78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783"/>
    <x v="78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x v="784"/>
    <x v="78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785"/>
    <x v="78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x v="786"/>
    <x v="78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787"/>
    <x v="78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788"/>
    <x v="788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789"/>
    <x v="78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790"/>
    <x v="79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x v="791"/>
    <x v="79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792"/>
    <x v="79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x v="793"/>
    <x v="79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x v="794"/>
    <x v="794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x v="795"/>
    <x v="795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x v="796"/>
    <x v="79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x v="797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x v="798"/>
    <x v="79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x v="799"/>
    <x v="79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x v="800"/>
    <x v="8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x v="801"/>
    <x v="801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x v="802"/>
    <x v="8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x v="803"/>
    <x v="80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x v="804"/>
    <x v="80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x v="805"/>
    <x v="8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x v="806"/>
    <x v="80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807"/>
    <x v="8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x v="808"/>
    <x v="808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x v="809"/>
    <x v="80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x v="810"/>
    <x v="8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x v="811"/>
    <x v="81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x v="812"/>
    <x v="8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x v="813"/>
    <x v="81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x v="814"/>
    <x v="8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x v="815"/>
    <x v="81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816"/>
    <x v="8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x v="817"/>
    <x v="8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x v="818"/>
    <x v="818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x v="819"/>
    <x v="819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x v="820"/>
    <x v="82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821"/>
    <x v="8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x v="822"/>
    <x v="82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x v="823"/>
    <x v="8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x v="824"/>
    <x v="82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x v="825"/>
    <x v="8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x v="826"/>
    <x v="826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x v="827"/>
    <x v="8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x v="828"/>
    <x v="82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x v="829"/>
    <x v="8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x v="830"/>
    <x v="8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x v="831"/>
    <x v="8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x v="832"/>
    <x v="8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x v="833"/>
    <x v="8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x v="834"/>
    <x v="83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x v="835"/>
    <x v="835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x v="836"/>
    <x v="8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x v="837"/>
    <x v="837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x v="838"/>
    <x v="8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x v="839"/>
    <x v="8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x v="840"/>
    <x v="84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x v="841"/>
    <x v="84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x v="842"/>
    <x v="842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x v="843"/>
    <x v="84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x v="844"/>
    <x v="844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x v="845"/>
    <x v="845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x v="846"/>
    <x v="846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x v="847"/>
    <x v="84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x v="848"/>
    <x v="8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x v="849"/>
    <x v="84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x v="850"/>
    <x v="85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x v="851"/>
    <x v="85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x v="852"/>
    <x v="85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x v="853"/>
    <x v="85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x v="854"/>
    <x v="854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x v="855"/>
    <x v="85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x v="856"/>
    <x v="856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x v="857"/>
    <x v="85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x v="858"/>
    <x v="858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x v="859"/>
    <x v="859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x v="860"/>
    <x v="86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x v="861"/>
    <x v="861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x v="862"/>
    <x v="86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x v="863"/>
    <x v="86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x v="864"/>
    <x v="86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x v="865"/>
    <x v="86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x v="866"/>
    <x v="86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x v="867"/>
    <x v="86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x v="868"/>
    <x v="868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x v="869"/>
    <x v="86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x v="870"/>
    <x v="8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x v="871"/>
    <x v="8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x v="872"/>
    <x v="87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x v="873"/>
    <x v="87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x v="874"/>
    <x v="8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875"/>
    <x v="87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x v="876"/>
    <x v="87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x v="877"/>
    <x v="877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x v="878"/>
    <x v="87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x v="879"/>
    <x v="879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x v="880"/>
    <x v="88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x v="881"/>
    <x v="88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x v="882"/>
    <x v="88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883"/>
    <x v="88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884"/>
    <x v="88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x v="885"/>
    <x v="88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x v="886"/>
    <x v="88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x v="887"/>
    <x v="88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x v="888"/>
    <x v="88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889"/>
    <x v="8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x v="890"/>
    <x v="89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891"/>
    <x v="89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x v="892"/>
    <x v="89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893"/>
    <x v="89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x v="894"/>
    <x v="894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x v="895"/>
    <x v="89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x v="896"/>
    <x v="89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x v="897"/>
    <x v="89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x v="898"/>
    <x v="8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x v="899"/>
    <x v="89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x v="900"/>
    <x v="9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901"/>
    <x v="90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x v="902"/>
    <x v="90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x v="903"/>
    <x v="90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904"/>
    <x v="90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x v="905"/>
    <x v="90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x v="906"/>
    <x v="90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x v="907"/>
    <x v="90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x v="908"/>
    <x v="90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x v="909"/>
    <x v="9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x v="910"/>
    <x v="9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x v="911"/>
    <x v="9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x v="912"/>
    <x v="9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x v="913"/>
    <x v="91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914"/>
    <x v="91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x v="915"/>
    <x v="91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x v="916"/>
    <x v="916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x v="917"/>
    <x v="9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x v="918"/>
    <x v="9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x v="919"/>
    <x v="9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x v="920"/>
    <x v="9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x v="921"/>
    <x v="92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x v="922"/>
    <x v="92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x v="923"/>
    <x v="92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x v="924"/>
    <x v="92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x v="925"/>
    <x v="92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x v="926"/>
    <x v="926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927"/>
    <x v="927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928"/>
    <x v="928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929"/>
    <x v="92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x v="930"/>
    <x v="93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x v="931"/>
    <x v="93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x v="932"/>
    <x v="93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933"/>
    <x v="93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934"/>
    <x v="9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x v="935"/>
    <x v="935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936"/>
    <x v="93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937"/>
    <x v="937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938"/>
    <x v="93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939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940"/>
    <x v="94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x v="941"/>
    <x v="94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x v="942"/>
    <x v="94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x v="943"/>
    <x v="94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x v="944"/>
    <x v="94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x v="945"/>
    <x v="94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x v="946"/>
    <x v="946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x v="947"/>
    <x v="94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948"/>
    <x v="94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x v="949"/>
    <x v="94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x v="950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x v="951"/>
    <x v="95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x v="952"/>
    <x v="952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x v="953"/>
    <x v="95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x v="954"/>
    <x v="95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x v="955"/>
    <x v="955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x v="956"/>
    <x v="95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x v="957"/>
    <x v="95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x v="958"/>
    <x v="958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x v="959"/>
    <x v="959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x v="960"/>
    <x v="96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x v="961"/>
    <x v="96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x v="962"/>
    <x v="962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x v="963"/>
    <x v="963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x v="964"/>
    <x v="96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x v="965"/>
    <x v="965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x v="966"/>
    <x v="966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x v="967"/>
    <x v="96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x v="968"/>
    <x v="96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x v="969"/>
    <x v="969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x v="970"/>
    <x v="97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x v="971"/>
    <x v="97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x v="972"/>
    <x v="97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x v="973"/>
    <x v="97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x v="974"/>
    <x v="97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x v="975"/>
    <x v="97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x v="976"/>
    <x v="97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x v="977"/>
    <x v="97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x v="978"/>
    <x v="978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x v="979"/>
    <x v="9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980"/>
    <x v="98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981"/>
    <x v="98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x v="982"/>
    <x v="98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x v="983"/>
    <x v="98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x v="984"/>
    <x v="98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x v="985"/>
    <x v="9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986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x v="987"/>
    <x v="98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x v="988"/>
    <x v="988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x v="989"/>
    <x v="98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x v="990"/>
    <x v="99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x v="991"/>
    <x v="99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992"/>
    <x v="99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x v="993"/>
    <x v="993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x v="994"/>
    <x v="99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x v="995"/>
    <x v="99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996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x v="997"/>
    <x v="99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x v="998"/>
    <x v="99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999"/>
    <x v="99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x v="1000"/>
    <x v="10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x v="1001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x v="1002"/>
    <x v="100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x v="1003"/>
    <x v="100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x v="1004"/>
    <x v="100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x v="1005"/>
    <x v="10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x v="1006"/>
    <x v="100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x v="1007"/>
    <x v="100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x v="1008"/>
    <x v="100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x v="1009"/>
    <x v="10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x v="1010"/>
    <x v="101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x v="1011"/>
    <x v="10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x v="1012"/>
    <x v="10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x v="1013"/>
    <x v="1013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x v="1014"/>
    <x v="101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x v="1015"/>
    <x v="10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x v="1016"/>
    <x v="10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x v="1017"/>
    <x v="1017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x v="1018"/>
    <x v="1018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x v="1019"/>
    <x v="10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x v="1020"/>
    <x v="102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x v="1021"/>
    <x v="10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x v="1022"/>
    <x v="102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x v="1023"/>
    <x v="102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x v="1024"/>
    <x v="1024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x v="1025"/>
    <x v="102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x v="1026"/>
    <x v="102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x v="1027"/>
    <x v="10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x v="1028"/>
    <x v="10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x v="1029"/>
    <x v="10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x v="1030"/>
    <x v="103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x v="1031"/>
    <x v="10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x v="1032"/>
    <x v="103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x v="1033"/>
    <x v="10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x v="1034"/>
    <x v="10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x v="1035"/>
    <x v="1035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x v="1036"/>
    <x v="10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x v="1037"/>
    <x v="1037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x v="1038"/>
    <x v="1038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x v="1039"/>
    <x v="1039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x v="1040"/>
    <x v="104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x v="1041"/>
    <x v="104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x v="1042"/>
    <x v="104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x v="1043"/>
    <x v="104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1044"/>
    <x v="1044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x v="1045"/>
    <x v="104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x v="1046"/>
    <x v="104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x v="1047"/>
    <x v="1047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x v="1048"/>
    <x v="104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x v="1049"/>
    <x v="1049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x v="1050"/>
    <x v="105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x v="1051"/>
    <x v="10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x v="1052"/>
    <x v="105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x v="1053"/>
    <x v="1053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x v="1054"/>
    <x v="10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x v="1055"/>
    <x v="105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x v="1056"/>
    <x v="1056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x v="1057"/>
    <x v="105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x v="1058"/>
    <x v="105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x v="1059"/>
    <x v="105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x v="1060"/>
    <x v="106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x v="1061"/>
    <x v="106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x v="1062"/>
    <x v="106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x v="1063"/>
    <x v="106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x v="1064"/>
    <x v="106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x v="1065"/>
    <x v="106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x v="1066"/>
    <x v="106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x v="1067"/>
    <x v="106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x v="1068"/>
    <x v="1068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x v="1069"/>
    <x v="106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x v="1070"/>
    <x v="107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x v="1071"/>
    <x v="107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x v="1072"/>
    <x v="107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1073"/>
    <x v="107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x v="1074"/>
    <x v="107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x v="1075"/>
    <x v="107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1076"/>
    <x v="107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x v="1077"/>
    <x v="107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x v="1078"/>
    <x v="107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x v="1079"/>
    <x v="107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x v="1080"/>
    <x v="108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x v="1081"/>
    <x v="108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x v="1082"/>
    <x v="108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x v="1083"/>
    <x v="108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x v="1084"/>
    <x v="108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x v="1085"/>
    <x v="108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x v="1086"/>
    <x v="108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x v="1087"/>
    <x v="108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x v="1088"/>
    <x v="108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x v="1089"/>
    <x v="108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x v="1090"/>
    <x v="109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x v="1091"/>
    <x v="109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x v="1092"/>
    <x v="109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x v="1093"/>
    <x v="109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x v="1094"/>
    <x v="109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x v="1095"/>
    <x v="109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x v="1096"/>
    <x v="109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x v="1097"/>
    <x v="109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x v="1098"/>
    <x v="109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x v="1099"/>
    <x v="10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x v="1100"/>
    <x v="11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x v="1101"/>
    <x v="110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x v="1102"/>
    <x v="110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x v="1103"/>
    <x v="11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1104"/>
    <x v="110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x v="1105"/>
    <x v="1105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x v="1106"/>
    <x v="1106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x v="1107"/>
    <x v="110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x v="1108"/>
    <x v="110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1109"/>
    <x v="110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x v="1110"/>
    <x v="11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x v="1111"/>
    <x v="111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x v="1112"/>
    <x v="11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1113"/>
    <x v="111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x v="1114"/>
    <x v="111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x v="1115"/>
    <x v="111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x v="1116"/>
    <x v="111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1117"/>
    <x v="111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x v="1118"/>
    <x v="1118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x v="1119"/>
    <x v="1119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1120"/>
    <x v="112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x v="1121"/>
    <x v="112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x v="1122"/>
    <x v="112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x v="1123"/>
    <x v="1123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x v="1124"/>
    <x v="112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x v="1125"/>
    <x v="11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x v="1126"/>
    <x v="112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x v="1127"/>
    <x v="11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x v="1128"/>
    <x v="112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x v="1129"/>
    <x v="112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x v="1130"/>
    <x v="113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x v="1131"/>
    <x v="113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x v="1132"/>
    <x v="113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x v="1133"/>
    <x v="1133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x v="1134"/>
    <x v="113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x v="1135"/>
    <x v="1135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1136"/>
    <x v="11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1137"/>
    <x v="113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x v="1138"/>
    <x v="1138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1139"/>
    <x v="11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x v="1140"/>
    <x v="11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1141"/>
    <x v="114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x v="1142"/>
    <x v="114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x v="1143"/>
    <x v="114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x v="1144"/>
    <x v="114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x v="1145"/>
    <x v="114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x v="1146"/>
    <x v="114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x v="1147"/>
    <x v="114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x v="1148"/>
    <x v="114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x v="1149"/>
    <x v="114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x v="1150"/>
    <x v="115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x v="1151"/>
    <x v="115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x v="1152"/>
    <x v="115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x v="1153"/>
    <x v="1153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x v="1154"/>
    <x v="1154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x v="1155"/>
    <x v="11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x v="1156"/>
    <x v="115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x v="1157"/>
    <x v="115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x v="1158"/>
    <x v="1158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1159"/>
    <x v="1159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x v="1160"/>
    <x v="116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x v="1161"/>
    <x v="116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1162"/>
    <x v="116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1163"/>
    <x v="116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x v="1164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x v="1165"/>
    <x v="11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x v="1166"/>
    <x v="116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x v="1167"/>
    <x v="1167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x v="1168"/>
    <x v="1168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x v="1169"/>
    <x v="1169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x v="1170"/>
    <x v="117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x v="1171"/>
    <x v="117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x v="1172"/>
    <x v="117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x v="1173"/>
    <x v="1173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x v="1174"/>
    <x v="11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x v="1175"/>
    <x v="11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x v="1176"/>
    <x v="117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x v="1177"/>
    <x v="117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x v="1178"/>
    <x v="117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1179"/>
    <x v="117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1180"/>
    <x v="118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x v="1181"/>
    <x v="118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x v="1182"/>
    <x v="118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x v="1183"/>
    <x v="118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x v="1184"/>
    <x v="118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1185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x v="1186"/>
    <x v="118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x v="1187"/>
    <x v="118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x v="1188"/>
    <x v="118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x v="1189"/>
    <x v="11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x v="1190"/>
    <x v="119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x v="1191"/>
    <x v="119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x v="1192"/>
    <x v="119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1193"/>
    <x v="119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x v="1194"/>
    <x v="119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x v="1195"/>
    <x v="119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1196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x v="1197"/>
    <x v="119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x v="1198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x v="1199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1200"/>
    <x v="12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x v="1201"/>
    <x v="120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x v="1202"/>
    <x v="120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x v="1203"/>
    <x v="12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x v="1204"/>
    <x v="120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x v="1205"/>
    <x v="120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x v="1206"/>
    <x v="1206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x v="1207"/>
    <x v="12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x v="1208"/>
    <x v="12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x v="1209"/>
    <x v="120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x v="1210"/>
    <x v="121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x v="1211"/>
    <x v="121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x v="1212"/>
    <x v="121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x v="1213"/>
    <x v="12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x v="1214"/>
    <x v="121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x v="1215"/>
    <x v="12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x v="1216"/>
    <x v="1216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x v="1217"/>
    <x v="12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x v="1218"/>
    <x v="12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x v="1219"/>
    <x v="12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x v="1220"/>
    <x v="122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x v="1221"/>
    <x v="122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x v="1222"/>
    <x v="122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x v="1223"/>
    <x v="1223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x v="1224"/>
    <x v="122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x v="1225"/>
    <x v="12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x v="1226"/>
    <x v="122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x v="1227"/>
    <x v="1227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x v="1228"/>
    <x v="122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1229"/>
    <x v="12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x v="1230"/>
    <x v="123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x v="1231"/>
    <x v="123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x v="1232"/>
    <x v="123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x v="1233"/>
    <x v="12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x v="1234"/>
    <x v="12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x v="1235"/>
    <x v="123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x v="1236"/>
    <x v="123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x v="1237"/>
    <x v="123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x v="1238"/>
    <x v="12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x v="1239"/>
    <x v="123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1240"/>
    <x v="124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x v="1241"/>
    <x v="124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x v="1242"/>
    <x v="124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x v="1243"/>
    <x v="124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x v="1244"/>
    <x v="124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x v="1245"/>
    <x v="124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x v="1246"/>
    <x v="124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1247"/>
    <x v="1247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x v="1248"/>
    <x v="124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1249"/>
    <x v="124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x v="1250"/>
    <x v="125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x v="1251"/>
    <x v="125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x v="1252"/>
    <x v="1252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1253"/>
    <x v="1253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x v="1254"/>
    <x v="125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x v="1255"/>
    <x v="12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x v="1256"/>
    <x v="12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x v="1257"/>
    <x v="12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x v="1258"/>
    <x v="125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x v="1259"/>
    <x v="125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x v="1260"/>
    <x v="126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x v="1261"/>
    <x v="126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x v="1262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x v="1263"/>
    <x v="126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x v="1264"/>
    <x v="126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x v="1265"/>
    <x v="1265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x v="1266"/>
    <x v="1266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x v="1267"/>
    <x v="126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x v="1268"/>
    <x v="126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x v="1269"/>
    <x v="126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x v="1270"/>
    <x v="127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x v="1271"/>
    <x v="127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1272"/>
    <x v="127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x v="1273"/>
    <x v="12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1274"/>
    <x v="127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x v="1275"/>
    <x v="127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x v="1276"/>
    <x v="1276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x v="1277"/>
    <x v="127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x v="1278"/>
    <x v="1278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1279"/>
    <x v="12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x v="1280"/>
    <x v="128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x v="1281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x v="1282"/>
    <x v="128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x v="1283"/>
    <x v="128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x v="1284"/>
    <x v="128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x v="1285"/>
    <x v="128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x v="1286"/>
    <x v="128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x v="1287"/>
    <x v="1287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x v="1288"/>
    <x v="128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x v="1289"/>
    <x v="12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x v="1290"/>
    <x v="129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x v="1291"/>
    <x v="129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x v="1292"/>
    <x v="1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x v="1293"/>
    <x v="1293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x v="1294"/>
    <x v="129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x v="1295"/>
    <x v="129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x v="1296"/>
    <x v="129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x v="1297"/>
    <x v="12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x v="1298"/>
    <x v="129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x v="1299"/>
    <x v="12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x v="1300"/>
    <x v="13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x v="1301"/>
    <x v="130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x v="1302"/>
    <x v="130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x v="1303"/>
    <x v="130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x v="1304"/>
    <x v="1304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x v="1305"/>
    <x v="130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x v="1306"/>
    <x v="130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x v="1307"/>
    <x v="130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x v="1308"/>
    <x v="130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x v="1309"/>
    <x v="130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x v="1310"/>
    <x v="13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x v="1311"/>
    <x v="13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x v="1312"/>
    <x v="13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x v="1313"/>
    <x v="1313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x v="1314"/>
    <x v="13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x v="1315"/>
    <x v="13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x v="1316"/>
    <x v="1316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x v="1317"/>
    <x v="1317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x v="1318"/>
    <x v="131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x v="1319"/>
    <x v="13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x v="1320"/>
    <x v="132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x v="1321"/>
    <x v="13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x v="1322"/>
    <x v="132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x v="1323"/>
    <x v="1323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x v="1324"/>
    <x v="132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x v="1325"/>
    <x v="132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x v="1326"/>
    <x v="1326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x v="1327"/>
    <x v="13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x v="1328"/>
    <x v="132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x v="1329"/>
    <x v="1329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x v="1330"/>
    <x v="133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x v="1331"/>
    <x v="13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x v="1332"/>
    <x v="133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x v="1333"/>
    <x v="13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x v="1334"/>
    <x v="133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x v="1335"/>
    <x v="1335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x v="1336"/>
    <x v="1336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x v="1337"/>
    <x v="1337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x v="1338"/>
    <x v="133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x v="1339"/>
    <x v="133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x v="1340"/>
    <x v="134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x v="1341"/>
    <x v="134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x v="1342"/>
    <x v="134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x v="1343"/>
    <x v="134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x v="1344"/>
    <x v="134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x v="1345"/>
    <x v="134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x v="1346"/>
    <x v="134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x v="1347"/>
    <x v="1347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x v="1348"/>
    <x v="1348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x v="1349"/>
    <x v="13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x v="1350"/>
    <x v="135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x v="1351"/>
    <x v="135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x v="1352"/>
    <x v="135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x v="1353"/>
    <x v="135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x v="1354"/>
    <x v="1354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x v="1355"/>
    <x v="1355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x v="1356"/>
    <x v="1356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x v="1357"/>
    <x v="135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x v="1358"/>
    <x v="13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x v="1359"/>
    <x v="13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x v="1360"/>
    <x v="136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x v="1361"/>
    <x v="13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x v="1362"/>
    <x v="136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x v="1363"/>
    <x v="1363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x v="1364"/>
    <x v="136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x v="1365"/>
    <x v="136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x v="1366"/>
    <x v="1366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x v="1367"/>
    <x v="136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x v="1368"/>
    <x v="1368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x v="1369"/>
    <x v="136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x v="1370"/>
    <x v="137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x v="1371"/>
    <x v="137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x v="1372"/>
    <x v="137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x v="1373"/>
    <x v="137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x v="1374"/>
    <x v="137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x v="1375"/>
    <x v="137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x v="1376"/>
    <x v="137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x v="1377"/>
    <x v="13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x v="1378"/>
    <x v="137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x v="1379"/>
    <x v="1379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x v="1380"/>
    <x v="138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x v="1381"/>
    <x v="138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x v="1382"/>
    <x v="138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x v="1383"/>
    <x v="1383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x v="1384"/>
    <x v="138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x v="1385"/>
    <x v="1385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x v="1386"/>
    <x v="138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1387"/>
    <x v="138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x v="1388"/>
    <x v="138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x v="1389"/>
    <x v="138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x v="1390"/>
    <x v="139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x v="1391"/>
    <x v="139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1392"/>
    <x v="139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x v="1393"/>
    <x v="139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x v="1394"/>
    <x v="139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x v="1395"/>
    <x v="139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x v="1396"/>
    <x v="139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x v="1397"/>
    <x v="139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x v="1398"/>
    <x v="139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x v="1399"/>
    <x v="13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x v="1400"/>
    <x v="14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x v="1401"/>
    <x v="140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x v="1402"/>
    <x v="140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x v="1403"/>
    <x v="140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x v="1404"/>
    <x v="140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x v="1405"/>
    <x v="14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x v="1406"/>
    <x v="140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x v="1407"/>
    <x v="140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x v="1408"/>
    <x v="140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x v="1409"/>
    <x v="140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x v="1410"/>
    <x v="14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x v="1411"/>
    <x v="141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x v="1412"/>
    <x v="14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1413"/>
    <x v="14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x v="1414"/>
    <x v="141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1415"/>
    <x v="14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x v="1416"/>
    <x v="14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x v="1417"/>
    <x v="141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x v="1418"/>
    <x v="14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x v="1419"/>
    <x v="14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x v="1420"/>
    <x v="142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x v="1421"/>
    <x v="142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x v="1422"/>
    <x v="142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x v="1423"/>
    <x v="14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1424"/>
    <x v="142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x v="1425"/>
    <x v="142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1426"/>
    <x v="1426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x v="1427"/>
    <x v="142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1428"/>
    <x v="142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x v="1429"/>
    <x v="142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x v="1430"/>
    <x v="143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x v="1431"/>
    <x v="143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x v="1432"/>
    <x v="143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x v="1433"/>
    <x v="14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x v="1434"/>
    <x v="143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x v="1435"/>
    <x v="143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1436"/>
    <x v="143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x v="1437"/>
    <x v="143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x v="1438"/>
    <x v="143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x v="1439"/>
    <x v="14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x v="1440"/>
    <x v="144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x v="1441"/>
    <x v="144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x v="1442"/>
    <x v="144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1443"/>
    <x v="144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1444"/>
    <x v="144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x v="1445"/>
    <x v="144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x v="1446"/>
    <x v="1446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x v="1447"/>
    <x v="144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1448"/>
    <x v="144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x v="1449"/>
    <x v="1449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1450"/>
    <x v="145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x v="1451"/>
    <x v="145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x v="1452"/>
    <x v="145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x v="1453"/>
    <x v="145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x v="1454"/>
    <x v="145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x v="1455"/>
    <x v="145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x v="1456"/>
    <x v="145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x v="1457"/>
    <x v="145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x v="1458"/>
    <x v="145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x v="1459"/>
    <x v="145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x v="1460"/>
    <x v="146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x v="1461"/>
    <x v="146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x v="1462"/>
    <x v="146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x v="1463"/>
    <x v="146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1464"/>
    <x v="146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1465"/>
    <x v="146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x v="1466"/>
    <x v="146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x v="1467"/>
    <x v="146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x v="1468"/>
    <x v="14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x v="1469"/>
    <x v="146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x v="1470"/>
    <x v="147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x v="1471"/>
    <x v="147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1472"/>
    <x v="147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1473"/>
    <x v="147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1474"/>
    <x v="1474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1475"/>
    <x v="147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1476"/>
    <x v="147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x v="1477"/>
    <x v="147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x v="1478"/>
    <x v="1478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x v="1479"/>
    <x v="1479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x v="1480"/>
    <x v="148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x v="1481"/>
    <x v="148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x v="1482"/>
    <x v="148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1483"/>
    <x v="148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1484"/>
    <x v="148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1485"/>
    <x v="148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x v="1486"/>
    <x v="148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x v="1487"/>
    <x v="148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x v="1488"/>
    <x v="148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x v="1489"/>
    <x v="148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x v="1490"/>
    <x v="149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1491"/>
    <x v="149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1492"/>
    <x v="149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1493"/>
    <x v="149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x v="1494"/>
    <x v="14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x v="1495"/>
    <x v="149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1496"/>
    <x v="149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1497"/>
    <x v="149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1498"/>
    <x v="149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1499"/>
    <x v="149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x v="1500"/>
    <x v="150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x v="1501"/>
    <x v="150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x v="1502"/>
    <x v="150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1503"/>
    <x v="150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1504"/>
    <x v="15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1505"/>
    <x v="1505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x v="1506"/>
    <x v="150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x v="1507"/>
    <x v="150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x v="1508"/>
    <x v="150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x v="1509"/>
    <x v="15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x v="1510"/>
    <x v="15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x v="1511"/>
    <x v="151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x v="1512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x v="1513"/>
    <x v="151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1514"/>
    <x v="15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x v="1515"/>
    <x v="15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x v="1516"/>
    <x v="15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x v="1517"/>
    <x v="1517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x v="1518"/>
    <x v="15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x v="1519"/>
    <x v="1519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x v="1520"/>
    <x v="152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x v="1521"/>
    <x v="15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x v="1522"/>
    <x v="15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1523"/>
    <x v="152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1524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x v="1525"/>
    <x v="152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1526"/>
    <x v="152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x v="1527"/>
    <x v="1527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x v="1528"/>
    <x v="1528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x v="1529"/>
    <x v="15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x v="1530"/>
    <x v="153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x v="1531"/>
    <x v="15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x v="1532"/>
    <x v="153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x v="1533"/>
    <x v="153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x v="1534"/>
    <x v="1534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x v="1535"/>
    <x v="1535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x v="1536"/>
    <x v="153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x v="1537"/>
    <x v="153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x v="1538"/>
    <x v="1538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x v="1539"/>
    <x v="153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x v="1540"/>
    <x v="154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x v="1541"/>
    <x v="154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x v="1542"/>
    <x v="154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x v="1543"/>
    <x v="154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x v="1544"/>
    <x v="154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1545"/>
    <x v="154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1546"/>
    <x v="154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1547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x v="1548"/>
    <x v="15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1549"/>
    <x v="15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1550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1551"/>
    <x v="155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x v="1552"/>
    <x v="155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x v="1553"/>
    <x v="15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x v="1554"/>
    <x v="1554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x v="1555"/>
    <x v="155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x v="1556"/>
    <x v="155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x v="1557"/>
    <x v="15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x v="1558"/>
    <x v="1558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x v="1559"/>
    <x v="155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x v="1560"/>
    <x v="156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x v="1561"/>
    <x v="156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x v="1562"/>
    <x v="156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x v="1563"/>
    <x v="156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x v="1564"/>
    <x v="156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x v="1565"/>
    <x v="156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x v="1566"/>
    <x v="1566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x v="1567"/>
    <x v="156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x v="1568"/>
    <x v="156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x v="1569"/>
    <x v="156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x v="1570"/>
    <x v="157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x v="1571"/>
    <x v="157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1572"/>
    <x v="157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x v="1573"/>
    <x v="1573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x v="1574"/>
    <x v="157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x v="1575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x v="1576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x v="1577"/>
    <x v="157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x v="1578"/>
    <x v="1578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x v="1579"/>
    <x v="157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x v="1580"/>
    <x v="158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x v="1581"/>
    <x v="158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x v="1582"/>
    <x v="158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x v="1583"/>
    <x v="1583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x v="1584"/>
    <x v="1584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x v="1585"/>
    <x v="158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x v="1586"/>
    <x v="158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x v="1587"/>
    <x v="15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x v="1588"/>
    <x v="1588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x v="1589"/>
    <x v="1589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x v="1590"/>
    <x v="159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x v="1591"/>
    <x v="159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x v="1592"/>
    <x v="159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x v="1593"/>
    <x v="159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x v="1594"/>
    <x v="1594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x v="1595"/>
    <x v="1595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x v="1596"/>
    <x v="1596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x v="1597"/>
    <x v="159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x v="1598"/>
    <x v="1598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x v="1599"/>
    <x v="159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x v="1600"/>
    <x v="16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x v="1601"/>
    <x v="1601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x v="1602"/>
    <x v="160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x v="1603"/>
    <x v="1603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x v="1604"/>
    <x v="16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x v="1605"/>
    <x v="1605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x v="1606"/>
    <x v="16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x v="1607"/>
    <x v="16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x v="1608"/>
    <x v="160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x v="1609"/>
    <x v="160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x v="1610"/>
    <x v="16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x v="1611"/>
    <x v="16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x v="1612"/>
    <x v="161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x v="1613"/>
    <x v="161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x v="1614"/>
    <x v="161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x v="1615"/>
    <x v="16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x v="1616"/>
    <x v="1616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x v="1617"/>
    <x v="16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x v="1618"/>
    <x v="1618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x v="1619"/>
    <x v="1619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x v="1620"/>
    <x v="16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x v="1621"/>
    <x v="162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x v="1622"/>
    <x v="162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x v="1623"/>
    <x v="162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x v="1624"/>
    <x v="162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x v="1625"/>
    <x v="16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x v="1626"/>
    <x v="162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1627"/>
    <x v="162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x v="1628"/>
    <x v="16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1629"/>
    <x v="162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x v="1630"/>
    <x v="16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x v="1631"/>
    <x v="16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x v="1632"/>
    <x v="163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x v="1633"/>
    <x v="163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x v="1634"/>
    <x v="163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x v="1635"/>
    <x v="163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x v="1636"/>
    <x v="163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x v="1637"/>
    <x v="1637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x v="1638"/>
    <x v="16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x v="1639"/>
    <x v="16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x v="1640"/>
    <x v="164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x v="1641"/>
    <x v="164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x v="1642"/>
    <x v="164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x v="1643"/>
    <x v="164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x v="1644"/>
    <x v="1644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x v="1645"/>
    <x v="164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x v="1646"/>
    <x v="164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x v="1647"/>
    <x v="164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1648"/>
    <x v="164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x v="1649"/>
    <x v="1649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x v="1650"/>
    <x v="165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1651"/>
    <x v="165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x v="1652"/>
    <x v="16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1653"/>
    <x v="165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1654"/>
    <x v="165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x v="1655"/>
    <x v="165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1656"/>
    <x v="165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1657"/>
    <x v="165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1658"/>
    <x v="1658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1659"/>
    <x v="165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x v="1660"/>
    <x v="166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x v="1661"/>
    <x v="166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x v="1662"/>
    <x v="166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x v="1663"/>
    <x v="166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x v="1664"/>
    <x v="16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x v="1665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x v="1666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x v="1667"/>
    <x v="166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x v="1668"/>
    <x v="1668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x v="1669"/>
    <x v="166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x v="1670"/>
    <x v="167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x v="1671"/>
    <x v="16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x v="1672"/>
    <x v="167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x v="1673"/>
    <x v="1673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x v="1674"/>
    <x v="167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x v="1675"/>
    <x v="167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x v="1676"/>
    <x v="167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x v="1677"/>
    <x v="167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x v="1678"/>
    <x v="167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x v="1679"/>
    <x v="167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x v="1680"/>
    <x v="168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x v="1681"/>
    <x v="168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x v="1682"/>
    <x v="168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x v="1683"/>
    <x v="1683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x v="1684"/>
    <x v="168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x v="1685"/>
    <x v="168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x v="1686"/>
    <x v="168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x v="1687"/>
    <x v="168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x v="1688"/>
    <x v="168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x v="1689"/>
    <x v="168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x v="1690"/>
    <x v="169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x v="1691"/>
    <x v="169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x v="1692"/>
    <x v="169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x v="1693"/>
    <x v="169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x v="1694"/>
    <x v="169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x v="1695"/>
    <x v="169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x v="1696"/>
    <x v="169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1697"/>
    <x v="169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x v="1698"/>
    <x v="169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x v="1699"/>
    <x v="169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x v="1700"/>
    <x v="17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x v="1701"/>
    <x v="17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x v="1702"/>
    <x v="170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x v="1703"/>
    <x v="170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x v="1704"/>
    <x v="170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x v="1705"/>
    <x v="170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x v="1706"/>
    <x v="170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x v="1707"/>
    <x v="170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x v="1708"/>
    <x v="1708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x v="1709"/>
    <x v="170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x v="1710"/>
    <x v="171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x v="1711"/>
    <x v="17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1712"/>
    <x v="1712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x v="1713"/>
    <x v="17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x v="1714"/>
    <x v="17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x v="1715"/>
    <x v="1715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x v="1716"/>
    <x v="171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x v="1717"/>
    <x v="17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1718"/>
    <x v="171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x v="1719"/>
    <x v="1719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x v="1720"/>
    <x v="172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x v="1721"/>
    <x v="1721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x v="1722"/>
    <x v="17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x v="1723"/>
    <x v="1723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x v="1724"/>
    <x v="17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x v="1725"/>
    <x v="17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x v="1726"/>
    <x v="172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x v="1727"/>
    <x v="17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x v="1728"/>
    <x v="172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x v="1729"/>
    <x v="1729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x v="1730"/>
    <x v="17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x v="1731"/>
    <x v="173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x v="1732"/>
    <x v="173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x v="1733"/>
    <x v="1733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x v="1734"/>
    <x v="17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x v="1735"/>
    <x v="173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x v="1736"/>
    <x v="1736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x v="1737"/>
    <x v="173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x v="1738"/>
    <x v="1738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x v="1739"/>
    <x v="173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x v="1740"/>
    <x v="17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x v="1741"/>
    <x v="174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x v="1742"/>
    <x v="174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x v="1743"/>
    <x v="17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x v="1744"/>
    <x v="17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x v="1745"/>
    <x v="174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x v="1746"/>
    <x v="174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x v="1747"/>
    <x v="174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x v="1748"/>
    <x v="174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x v="1749"/>
    <x v="174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x v="1750"/>
    <x v="175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x v="1751"/>
    <x v="175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x v="1752"/>
    <x v="175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x v="1753"/>
    <x v="175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x v="1754"/>
    <x v="175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1755"/>
    <x v="175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1756"/>
    <x v="175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1757"/>
    <x v="175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x v="1758"/>
    <x v="175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x v="1759"/>
    <x v="175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1760"/>
    <x v="176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1761"/>
    <x v="17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x v="176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x v="1763"/>
    <x v="176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1764"/>
    <x v="176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x v="1765"/>
    <x v="176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x v="1766"/>
    <x v="1766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x v="1767"/>
    <x v="176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x v="1768"/>
    <x v="176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x v="1769"/>
    <x v="1769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x v="1770"/>
    <x v="177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x v="1771"/>
    <x v="177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x v="1772"/>
    <x v="177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x v="1773"/>
    <x v="177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x v="1774"/>
    <x v="177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x v="1775"/>
    <x v="17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x v="1776"/>
    <x v="177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x v="1777"/>
    <x v="177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x v="1778"/>
    <x v="177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x v="1779"/>
    <x v="1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x v="1780"/>
    <x v="178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1781"/>
    <x v="178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x v="1782"/>
    <x v="178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x v="1783"/>
    <x v="178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1784"/>
    <x v="178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1785"/>
    <x v="178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x v="1786"/>
    <x v="178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1787"/>
    <x v="178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x v="1788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x v="1789"/>
    <x v="178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x v="1790"/>
    <x v="179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x v="1791"/>
    <x v="179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1792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x v="1793"/>
    <x v="1793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x v="1794"/>
    <x v="179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x v="1795"/>
    <x v="179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x v="1796"/>
    <x v="1796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x v="1797"/>
    <x v="17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x v="1798"/>
    <x v="1798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x v="1799"/>
    <x v="17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x v="1800"/>
    <x v="18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x v="1801"/>
    <x v="180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x v="1802"/>
    <x v="180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x v="1803"/>
    <x v="1803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x v="1804"/>
    <x v="18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x v="1805"/>
    <x v="180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x v="1806"/>
    <x v="180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x v="1807"/>
    <x v="180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x v="1808"/>
    <x v="1808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x v="1809"/>
    <x v="18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x v="1810"/>
    <x v="181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x v="1811"/>
    <x v="181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x v="1812"/>
    <x v="18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x v="1813"/>
    <x v="1813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x v="1814"/>
    <x v="181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x v="1815"/>
    <x v="181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x v="1816"/>
    <x v="18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x v="1817"/>
    <x v="1817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x v="1818"/>
    <x v="18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x v="1819"/>
    <x v="181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x v="1820"/>
    <x v="182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x v="1821"/>
    <x v="1821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x v="1822"/>
    <x v="182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x v="1823"/>
    <x v="1823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x v="1824"/>
    <x v="18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x v="1825"/>
    <x v="18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x v="1826"/>
    <x v="182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x v="1827"/>
    <x v="1827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x v="1828"/>
    <x v="1828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x v="1829"/>
    <x v="18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x v="1830"/>
    <x v="18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x v="1831"/>
    <x v="183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x v="1832"/>
    <x v="18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x v="1833"/>
    <x v="176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x v="1834"/>
    <x v="183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x v="1835"/>
    <x v="183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x v="1836"/>
    <x v="1835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x v="1837"/>
    <x v="1836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x v="1838"/>
    <x v="1837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x v="1839"/>
    <x v="1838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x v="1840"/>
    <x v="1839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x v="1841"/>
    <x v="184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x v="1842"/>
    <x v="18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x v="1843"/>
    <x v="184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x v="1844"/>
    <x v="184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x v="1845"/>
    <x v="184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x v="1846"/>
    <x v="184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x v="1847"/>
    <x v="184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1848"/>
    <x v="18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x v="1849"/>
    <x v="184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x v="1850"/>
    <x v="184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x v="1851"/>
    <x v="18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1852"/>
    <x v="185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x v="1853"/>
    <x v="185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x v="1854"/>
    <x v="18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x v="1855"/>
    <x v="185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x v="1856"/>
    <x v="185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x v="1857"/>
    <x v="185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x v="1858"/>
    <x v="185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x v="1859"/>
    <x v="185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x v="1860"/>
    <x v="185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x v="1861"/>
    <x v="186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x v="1862"/>
    <x v="18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x v="1863"/>
    <x v="186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x v="1864"/>
    <x v="186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x v="1865"/>
    <x v="186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x v="1866"/>
    <x v="186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x v="1867"/>
    <x v="186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x v="1868"/>
    <x v="186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1869"/>
    <x v="1868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1870"/>
    <x v="186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1871"/>
    <x v="187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1872"/>
    <x v="187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1873"/>
    <x v="18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x v="1874"/>
    <x v="187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x v="1875"/>
    <x v="18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x v="1876"/>
    <x v="187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1877"/>
    <x v="187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1878"/>
    <x v="187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x v="1879"/>
    <x v="18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x v="1880"/>
    <x v="187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x v="1881"/>
    <x v="188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x v="1882"/>
    <x v="188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x v="1883"/>
    <x v="188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x v="1884"/>
    <x v="188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x v="1885"/>
    <x v="188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x v="1886"/>
    <x v="188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x v="1887"/>
    <x v="188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x v="1888"/>
    <x v="1887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x v="1889"/>
    <x v="188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x v="1890"/>
    <x v="188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x v="1891"/>
    <x v="189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x v="1892"/>
    <x v="189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x v="1893"/>
    <x v="189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x v="1894"/>
    <x v="1893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x v="1895"/>
    <x v="1894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x v="1896"/>
    <x v="189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x v="1897"/>
    <x v="189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x v="1898"/>
    <x v="1897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x v="1899"/>
    <x v="1898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x v="1900"/>
    <x v="1899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x v="1901"/>
    <x v="19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x v="1902"/>
    <x v="190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x v="1903"/>
    <x v="190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x v="1904"/>
    <x v="190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x v="1905"/>
    <x v="190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x v="1906"/>
    <x v="19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x v="1907"/>
    <x v="190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x v="1908"/>
    <x v="190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x v="1909"/>
    <x v="1908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x v="1910"/>
    <x v="19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x v="1911"/>
    <x v="19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x v="1912"/>
    <x v="191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x v="1913"/>
    <x v="19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x v="1914"/>
    <x v="19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1915"/>
    <x v="191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x v="1916"/>
    <x v="191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x v="1917"/>
    <x v="191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x v="1918"/>
    <x v="191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1919"/>
    <x v="19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x v="1920"/>
    <x v="191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1921"/>
    <x v="19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x v="1922"/>
    <x v="19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x v="1923"/>
    <x v="19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x v="1924"/>
    <x v="19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x v="1925"/>
    <x v="192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x v="1926"/>
    <x v="19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1927"/>
    <x v="19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x v="1928"/>
    <x v="19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x v="1929"/>
    <x v="19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x v="1930"/>
    <x v="19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x v="1931"/>
    <x v="192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x v="1932"/>
    <x v="193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x v="1933"/>
    <x v="193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x v="1934"/>
    <x v="193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x v="1935"/>
    <x v="1933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x v="1936"/>
    <x v="193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x v="1937"/>
    <x v="193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x v="1938"/>
    <x v="193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x v="1939"/>
    <x v="193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x v="1940"/>
    <x v="19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x v="1941"/>
    <x v="19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x v="1942"/>
    <x v="194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x v="1943"/>
    <x v="194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x v="1944"/>
    <x v="194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x v="1945"/>
    <x v="194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x v="1946"/>
    <x v="194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x v="1947"/>
    <x v="194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x v="1948"/>
    <x v="194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x v="1949"/>
    <x v="194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x v="1950"/>
    <x v="1948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x v="1951"/>
    <x v="194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x v="1952"/>
    <x v="195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x v="1953"/>
    <x v="1951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x v="1954"/>
    <x v="19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x v="1955"/>
    <x v="195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x v="1956"/>
    <x v="195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x v="1957"/>
    <x v="195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x v="1958"/>
    <x v="195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x v="1959"/>
    <x v="1957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x v="1960"/>
    <x v="1958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x v="1961"/>
    <x v="1959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x v="1962"/>
    <x v="196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x v="1963"/>
    <x v="196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x v="1964"/>
    <x v="19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x v="1965"/>
    <x v="196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x v="1966"/>
    <x v="196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x v="1967"/>
    <x v="1965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x v="1968"/>
    <x v="1966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x v="1969"/>
    <x v="196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x v="1970"/>
    <x v="196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x v="1971"/>
    <x v="1969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x v="1972"/>
    <x v="197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x v="1973"/>
    <x v="1971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x v="1974"/>
    <x v="197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x v="1975"/>
    <x v="1973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x v="1976"/>
    <x v="1974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x v="1977"/>
    <x v="197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x v="1978"/>
    <x v="1976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x v="1979"/>
    <x v="1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x v="1980"/>
    <x v="197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x v="1981"/>
    <x v="197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x v="1982"/>
    <x v="198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x v="1983"/>
    <x v="198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x v="1984"/>
    <x v="198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x v="1985"/>
    <x v="1983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x v="1986"/>
    <x v="1984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x v="1987"/>
    <x v="198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x v="1988"/>
    <x v="1986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x v="1989"/>
    <x v="198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x v="1990"/>
    <x v="198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x v="1991"/>
    <x v="1989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x v="1992"/>
    <x v="199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x v="1993"/>
    <x v="1991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x v="1994"/>
    <x v="199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x v="1995"/>
    <x v="199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x v="1996"/>
    <x v="1994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x v="1997"/>
    <x v="1995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x v="1998"/>
    <x v="19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x v="1999"/>
    <x v="1997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x v="2000"/>
    <x v="199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x v="2001"/>
    <x v="1999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x v="2002"/>
    <x v="20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x v="2003"/>
    <x v="20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x v="2004"/>
    <x v="200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x v="2005"/>
    <x v="2003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x v="2006"/>
    <x v="2004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x v="2007"/>
    <x v="200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x v="2008"/>
    <x v="200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x v="2009"/>
    <x v="2007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x v="2010"/>
    <x v="200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x v="2011"/>
    <x v="2009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x v="2012"/>
    <x v="201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x v="2013"/>
    <x v="20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x v="2014"/>
    <x v="20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x v="2015"/>
    <x v="201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x v="2016"/>
    <x v="2014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x v="2017"/>
    <x v="201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x v="2018"/>
    <x v="201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x v="2019"/>
    <x v="2017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x v="2020"/>
    <x v="20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x v="2021"/>
    <x v="201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x v="2022"/>
    <x v="20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x v="2023"/>
    <x v="20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x v="2024"/>
    <x v="202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x v="2025"/>
    <x v="20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x v="2026"/>
    <x v="202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x v="2027"/>
    <x v="2025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x v="2028"/>
    <x v="20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x v="2029"/>
    <x v="202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x v="2030"/>
    <x v="202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x v="2031"/>
    <x v="2029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x v="2032"/>
    <x v="20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x v="2033"/>
    <x v="203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x v="2034"/>
    <x v="2032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x v="2035"/>
    <x v="2033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x v="2036"/>
    <x v="2034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x v="2037"/>
    <x v="2035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x v="2038"/>
    <x v="203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x v="2039"/>
    <x v="203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x v="2040"/>
    <x v="203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x v="2041"/>
    <x v="20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x v="2042"/>
    <x v="204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x v="2043"/>
    <x v="204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x v="2044"/>
    <x v="204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x v="2045"/>
    <x v="204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x v="2046"/>
    <x v="2044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x v="2047"/>
    <x v="204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x v="2048"/>
    <x v="2046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x v="2049"/>
    <x v="204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x v="2050"/>
    <x v="2048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x v="2051"/>
    <x v="204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x v="2052"/>
    <x v="205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x v="2053"/>
    <x v="205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x v="2054"/>
    <x v="205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x v="2055"/>
    <x v="205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x v="2056"/>
    <x v="205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x v="2057"/>
    <x v="205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x v="2058"/>
    <x v="2056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x v="2059"/>
    <x v="20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x v="2060"/>
    <x v="2058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x v="2061"/>
    <x v="20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x v="2062"/>
    <x v="206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x v="2063"/>
    <x v="206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x v="2064"/>
    <x v="206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x v="2065"/>
    <x v="206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x v="2066"/>
    <x v="206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x v="2067"/>
    <x v="206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x v="2068"/>
    <x v="206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x v="2069"/>
    <x v="2067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x v="2070"/>
    <x v="20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x v="2071"/>
    <x v="206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x v="2072"/>
    <x v="207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x v="2073"/>
    <x v="207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x v="2074"/>
    <x v="207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x v="2075"/>
    <x v="20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x v="2076"/>
    <x v="2074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x v="2077"/>
    <x v="207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x v="2078"/>
    <x v="207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x v="2079"/>
    <x v="2077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x v="2080"/>
    <x v="207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x v="2081"/>
    <x v="207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x v="2082"/>
    <x v="208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x v="2083"/>
    <x v="208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x v="2084"/>
    <x v="208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2085"/>
    <x v="20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x v="2086"/>
    <x v="208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x v="2087"/>
    <x v="208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x v="2088"/>
    <x v="208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x v="2089"/>
    <x v="208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x v="2090"/>
    <x v="208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x v="2091"/>
    <x v="208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x v="2092"/>
    <x v="209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x v="2093"/>
    <x v="209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2094"/>
    <x v="209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x v="2095"/>
    <x v="20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x v="2096"/>
    <x v="209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x v="2097"/>
    <x v="209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x v="2098"/>
    <x v="2096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x v="2099"/>
    <x v="209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x v="2100"/>
    <x v="209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x v="2101"/>
    <x v="209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x v="2102"/>
    <x v="21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x v="2103"/>
    <x v="210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x v="2104"/>
    <x v="210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x v="2105"/>
    <x v="210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x v="2106"/>
    <x v="210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x v="2107"/>
    <x v="210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x v="2108"/>
    <x v="21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x v="2109"/>
    <x v="210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x v="2110"/>
    <x v="210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2111"/>
    <x v="210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x v="2112"/>
    <x v="21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2113"/>
    <x v="211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x v="2114"/>
    <x v="211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2115"/>
    <x v="211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x v="2116"/>
    <x v="211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x v="2117"/>
    <x v="211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x v="2118"/>
    <x v="211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2119"/>
    <x v="2117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x v="2120"/>
    <x v="21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x v="2121"/>
    <x v="211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x v="2122"/>
    <x v="21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x v="2123"/>
    <x v="212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x v="2124"/>
    <x v="212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x v="2125"/>
    <x v="212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x v="2126"/>
    <x v="212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x v="2127"/>
    <x v="21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x v="2128"/>
    <x v="212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x v="2129"/>
    <x v="21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x v="2130"/>
    <x v="21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x v="2131"/>
    <x v="212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x v="2132"/>
    <x v="213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x v="2133"/>
    <x v="213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x v="2134"/>
    <x v="213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2135"/>
    <x v="21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2136"/>
    <x v="21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x v="2137"/>
    <x v="213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x v="2138"/>
    <x v="213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x v="2139"/>
    <x v="21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x v="2140"/>
    <x v="213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x v="2141"/>
    <x v="213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x v="2142"/>
    <x v="214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x v="2143"/>
    <x v="214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2144"/>
    <x v="214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2145"/>
    <x v="21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x v="2146"/>
    <x v="214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x v="2147"/>
    <x v="214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x v="2148"/>
    <x v="21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x v="2149"/>
    <x v="21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x v="2150"/>
    <x v="214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2151"/>
    <x v="21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x v="2152"/>
    <x v="215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2153"/>
    <x v="215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2154"/>
    <x v="215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x v="2155"/>
    <x v="215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x v="2156"/>
    <x v="215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x v="2157"/>
    <x v="215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x v="2158"/>
    <x v="215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x v="2159"/>
    <x v="215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x v="2160"/>
    <x v="215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2161"/>
    <x v="2159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x v="2162"/>
    <x v="216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x v="2163"/>
    <x v="216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x v="2164"/>
    <x v="216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2165"/>
    <x v="216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x v="2166"/>
    <x v="216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x v="2167"/>
    <x v="216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x v="2168"/>
    <x v="216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x v="2169"/>
    <x v="216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x v="2170"/>
    <x v="216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x v="2171"/>
    <x v="216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x v="2172"/>
    <x v="217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x v="2173"/>
    <x v="217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x v="2174"/>
    <x v="217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x v="2175"/>
    <x v="217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x v="2176"/>
    <x v="217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x v="2177"/>
    <x v="217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x v="2178"/>
    <x v="2176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x v="2179"/>
    <x v="2177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x v="2180"/>
    <x v="217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x v="2181"/>
    <x v="217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x v="2182"/>
    <x v="218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x v="2183"/>
    <x v="218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x v="2184"/>
    <x v="218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x v="2185"/>
    <x v="218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x v="2186"/>
    <x v="218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2187"/>
    <x v="2185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x v="2188"/>
    <x v="218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x v="2189"/>
    <x v="2187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x v="2190"/>
    <x v="218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x v="2191"/>
    <x v="218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x v="2192"/>
    <x v="219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x v="2193"/>
    <x v="219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2194"/>
    <x v="219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x v="2195"/>
    <x v="219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x v="2196"/>
    <x v="219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x v="2197"/>
    <x v="2195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x v="2198"/>
    <x v="219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x v="2199"/>
    <x v="219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x v="2200"/>
    <x v="2198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x v="2201"/>
    <x v="21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x v="2202"/>
    <x v="22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x v="2203"/>
    <x v="220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2204"/>
    <x v="220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2205"/>
    <x v="220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2206"/>
    <x v="220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2207"/>
    <x v="220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2208"/>
    <x v="220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2209"/>
    <x v="220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x v="2210"/>
    <x v="2208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x v="2211"/>
    <x v="220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x v="2212"/>
    <x v="221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2213"/>
    <x v="22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x v="2214"/>
    <x v="221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x v="2215"/>
    <x v="2213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x v="2216"/>
    <x v="22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x v="2217"/>
    <x v="22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2218"/>
    <x v="22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2219"/>
    <x v="2217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x v="2220"/>
    <x v="2218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x v="2221"/>
    <x v="2219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x v="2222"/>
    <x v="222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2223"/>
    <x v="222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224"/>
    <x v="222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2225"/>
    <x v="22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2226"/>
    <x v="222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2227"/>
    <x v="2225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x v="2228"/>
    <x v="222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2229"/>
    <x v="22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x v="2230"/>
    <x v="2228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x v="2231"/>
    <x v="2229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x v="2232"/>
    <x v="223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x v="2233"/>
    <x v="223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x v="2234"/>
    <x v="223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x v="2235"/>
    <x v="22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x v="2236"/>
    <x v="2234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x v="2237"/>
    <x v="22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x v="2238"/>
    <x v="223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x v="2239"/>
    <x v="22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x v="2240"/>
    <x v="22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x v="2241"/>
    <x v="22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x v="2242"/>
    <x v="22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x v="2243"/>
    <x v="224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x v="2244"/>
    <x v="224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x v="2245"/>
    <x v="22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x v="2246"/>
    <x v="224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x v="2247"/>
    <x v="224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x v="2248"/>
    <x v="224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x v="2249"/>
    <x v="2247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x v="2250"/>
    <x v="2248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x v="2251"/>
    <x v="2249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x v="2252"/>
    <x v="225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x v="2253"/>
    <x v="225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x v="2254"/>
    <x v="225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x v="2255"/>
    <x v="225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x v="2256"/>
    <x v="225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x v="2257"/>
    <x v="22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x v="2258"/>
    <x v="225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x v="2259"/>
    <x v="225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x v="2260"/>
    <x v="225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x v="2261"/>
    <x v="2259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x v="2262"/>
    <x v="226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x v="2263"/>
    <x v="226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x v="2264"/>
    <x v="226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x v="2265"/>
    <x v="226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x v="2266"/>
    <x v="226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x v="2267"/>
    <x v="226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x v="2268"/>
    <x v="226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x v="2269"/>
    <x v="226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2270"/>
    <x v="2268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2271"/>
    <x v="22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x v="2272"/>
    <x v="227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x v="2273"/>
    <x v="227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x v="2274"/>
    <x v="227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2275"/>
    <x v="227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x v="2276"/>
    <x v="2274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x v="2277"/>
    <x v="22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x v="2278"/>
    <x v="227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x v="2279"/>
    <x v="227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x v="2280"/>
    <x v="227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x v="2281"/>
    <x v="227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x v="2282"/>
    <x v="228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x v="2283"/>
    <x v="228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x v="2284"/>
    <x v="228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x v="2285"/>
    <x v="228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x v="2286"/>
    <x v="228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2287"/>
    <x v="228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x v="2288"/>
    <x v="228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x v="2289"/>
    <x v="2287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x v="2290"/>
    <x v="2288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x v="2291"/>
    <x v="228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x v="2292"/>
    <x v="229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x v="2293"/>
    <x v="229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x v="2294"/>
    <x v="22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x v="2295"/>
    <x v="229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x v="2296"/>
    <x v="229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x v="2297"/>
    <x v="229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x v="2298"/>
    <x v="2296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x v="2299"/>
    <x v="229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x v="2300"/>
    <x v="2298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x v="2301"/>
    <x v="229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x v="2302"/>
    <x v="23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x v="2303"/>
    <x v="230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x v="2304"/>
    <x v="230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x v="2305"/>
    <x v="230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x v="2306"/>
    <x v="230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x v="2307"/>
    <x v="2305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x v="2308"/>
    <x v="230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x v="2309"/>
    <x v="230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x v="2310"/>
    <x v="2308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x v="2311"/>
    <x v="2309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x v="2312"/>
    <x v="23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x v="2313"/>
    <x v="23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x v="2314"/>
    <x v="23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x v="2315"/>
    <x v="231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x v="2316"/>
    <x v="2314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x v="2317"/>
    <x v="2315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x v="2318"/>
    <x v="2316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x v="2319"/>
    <x v="231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x v="2320"/>
    <x v="231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x v="2321"/>
    <x v="2319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x v="2322"/>
    <x v="232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x v="2323"/>
    <x v="232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x v="2324"/>
    <x v="23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x v="2325"/>
    <x v="2323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x v="2326"/>
    <x v="232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x v="2327"/>
    <x v="2325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x v="2328"/>
    <x v="2326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x v="2329"/>
    <x v="2327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x v="2330"/>
    <x v="2328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x v="2331"/>
    <x v="2329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x v="2332"/>
    <x v="233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x v="2333"/>
    <x v="233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x v="2334"/>
    <x v="233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x v="2335"/>
    <x v="233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x v="2336"/>
    <x v="2334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x v="2337"/>
    <x v="233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x v="2338"/>
    <x v="233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x v="2339"/>
    <x v="2337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x v="2340"/>
    <x v="2338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x v="2341"/>
    <x v="23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x v="2342"/>
    <x v="234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x v="2343"/>
    <x v="234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x v="2344"/>
    <x v="234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x v="2345"/>
    <x v="2343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x v="2346"/>
    <x v="2344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x v="2347"/>
    <x v="2345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x v="2348"/>
    <x v="2346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x v="2349"/>
    <x v="2347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x v="2350"/>
    <x v="2348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x v="2351"/>
    <x v="234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x v="2352"/>
    <x v="235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x v="2353"/>
    <x v="235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x v="2354"/>
    <x v="235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x v="2355"/>
    <x v="235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x v="2356"/>
    <x v="235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x v="2357"/>
    <x v="235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x v="2358"/>
    <x v="235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x v="2359"/>
    <x v="235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x v="2360"/>
    <x v="2358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x v="2361"/>
    <x v="235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x v="2362"/>
    <x v="236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x v="2363"/>
    <x v="236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x v="2364"/>
    <x v="236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x v="2365"/>
    <x v="236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x v="2366"/>
    <x v="23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x v="2367"/>
    <x v="236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x v="2368"/>
    <x v="236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x v="2369"/>
    <x v="236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x v="2370"/>
    <x v="236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x v="2371"/>
    <x v="236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x v="2372"/>
    <x v="237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2373"/>
    <x v="237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x v="2374"/>
    <x v="237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x v="2375"/>
    <x v="237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x v="2376"/>
    <x v="237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x v="2377"/>
    <x v="237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x v="2378"/>
    <x v="237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x v="2379"/>
    <x v="237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x v="2380"/>
    <x v="2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x v="2381"/>
    <x v="237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x v="2382"/>
    <x v="238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x v="2383"/>
    <x v="238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2384"/>
    <x v="238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2385"/>
    <x v="238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x v="2386"/>
    <x v="238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x v="2387"/>
    <x v="238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2388"/>
    <x v="238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2389"/>
    <x v="238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x v="2390"/>
    <x v="2388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x v="2391"/>
    <x v="238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392"/>
    <x v="239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2393"/>
    <x v="239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2394"/>
    <x v="23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x v="2395"/>
    <x v="2393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x v="2396"/>
    <x v="239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x v="2397"/>
    <x v="239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x v="2398"/>
    <x v="239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x v="2399"/>
    <x v="2397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x v="2400"/>
    <x v="239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x v="2401"/>
    <x v="239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x v="2402"/>
    <x v="240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x v="2403"/>
    <x v="240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x v="2404"/>
    <x v="240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x v="2405"/>
    <x v="240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x v="2406"/>
    <x v="240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x v="2407"/>
    <x v="240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x v="2408"/>
    <x v="240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x v="2409"/>
    <x v="240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x v="2410"/>
    <x v="224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x v="2411"/>
    <x v="2408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x v="2412"/>
    <x v="24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x v="2413"/>
    <x v="241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x v="2414"/>
    <x v="24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x v="2415"/>
    <x v="241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x v="2416"/>
    <x v="24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x v="2417"/>
    <x v="24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x v="2418"/>
    <x v="2415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x v="2419"/>
    <x v="241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x v="2420"/>
    <x v="241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x v="2421"/>
    <x v="2418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x v="2422"/>
    <x v="241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x v="2423"/>
    <x v="242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x v="2424"/>
    <x v="242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x v="2425"/>
    <x v="242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x v="2426"/>
    <x v="2423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x v="2427"/>
    <x v="2424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x v="2428"/>
    <x v="2425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x v="2429"/>
    <x v="24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x v="2430"/>
    <x v="2427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x v="2431"/>
    <x v="2428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x v="2432"/>
    <x v="242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x v="2433"/>
    <x v="243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x v="2434"/>
    <x v="24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x v="2435"/>
    <x v="24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x v="2436"/>
    <x v="2433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x v="2437"/>
    <x v="24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x v="2438"/>
    <x v="243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x v="2439"/>
    <x v="2436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x v="2440"/>
    <x v="243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x v="2441"/>
    <x v="2438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x v="2442"/>
    <x v="2439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x v="2443"/>
    <x v="244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x v="2444"/>
    <x v="244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x v="2445"/>
    <x v="2442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x v="2446"/>
    <x v="244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x v="2447"/>
    <x v="2444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x v="2448"/>
    <x v="244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x v="2449"/>
    <x v="244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x v="2450"/>
    <x v="24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x v="2451"/>
    <x v="244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x v="2452"/>
    <x v="244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x v="2453"/>
    <x v="2277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x v="2454"/>
    <x v="245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x v="2455"/>
    <x v="245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x v="2456"/>
    <x v="245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x v="2457"/>
    <x v="245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x v="2458"/>
    <x v="2454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x v="2459"/>
    <x v="245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x v="2460"/>
    <x v="245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x v="2461"/>
    <x v="2457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x v="2462"/>
    <x v="2458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x v="2463"/>
    <x v="24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x v="2464"/>
    <x v="246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x v="2465"/>
    <x v="246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x v="2466"/>
    <x v="246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x v="2467"/>
    <x v="2463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x v="2468"/>
    <x v="246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x v="2469"/>
    <x v="246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x v="2470"/>
    <x v="246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x v="2471"/>
    <x v="246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x v="2472"/>
    <x v="2468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2473"/>
    <x v="246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x v="2474"/>
    <x v="247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x v="2475"/>
    <x v="247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x v="2476"/>
    <x v="247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x v="2477"/>
    <x v="247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x v="2478"/>
    <x v="2474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x v="2479"/>
    <x v="247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x v="2480"/>
    <x v="247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x v="2481"/>
    <x v="247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x v="2482"/>
    <x v="247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x v="2483"/>
    <x v="2479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x v="2484"/>
    <x v="248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x v="2485"/>
    <x v="248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x v="2486"/>
    <x v="248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x v="2487"/>
    <x v="248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x v="2488"/>
    <x v="248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x v="2489"/>
    <x v="248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x v="2490"/>
    <x v="248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x v="2491"/>
    <x v="248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x v="2492"/>
    <x v="248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x v="2493"/>
    <x v="248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2494"/>
    <x v="249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x v="2495"/>
    <x v="249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x v="2496"/>
    <x v="249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2497"/>
    <x v="249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2498"/>
    <x v="249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x v="2499"/>
    <x v="2495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x v="2500"/>
    <x v="249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x v="2501"/>
    <x v="249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x v="2502"/>
    <x v="2498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x v="2503"/>
    <x v="2499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x v="2504"/>
    <x v="25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2505"/>
    <x v="2501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x v="2506"/>
    <x v="250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x v="2507"/>
    <x v="2503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x v="2508"/>
    <x v="250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x v="2509"/>
    <x v="2505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x v="2510"/>
    <x v="250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x v="2511"/>
    <x v="25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x v="2512"/>
    <x v="2508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x v="2513"/>
    <x v="2509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x v="2514"/>
    <x v="25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x v="2515"/>
    <x v="251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x v="2516"/>
    <x v="251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x v="2517"/>
    <x v="25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2518"/>
    <x v="251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2519"/>
    <x v="25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x v="2520"/>
    <x v="25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521"/>
    <x v="25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x v="2522"/>
    <x v="25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x v="2523"/>
    <x v="25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x v="2524"/>
    <x v="252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x v="2525"/>
    <x v="252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x v="2526"/>
    <x v="252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x v="2527"/>
    <x v="2523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x v="2528"/>
    <x v="2524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x v="2529"/>
    <x v="252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x v="2530"/>
    <x v="252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x v="2531"/>
    <x v="25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x v="2532"/>
    <x v="25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x v="2533"/>
    <x v="2529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x v="2534"/>
    <x v="25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x v="2535"/>
    <x v="253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x v="2536"/>
    <x v="253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x v="2537"/>
    <x v="25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x v="2538"/>
    <x v="2534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x v="2539"/>
    <x v="253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x v="2540"/>
    <x v="2536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x v="2541"/>
    <x v="253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x v="2542"/>
    <x v="2538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x v="2543"/>
    <x v="2539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x v="2544"/>
    <x v="254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x v="2545"/>
    <x v="254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x v="2546"/>
    <x v="254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x v="2547"/>
    <x v="2543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x v="2548"/>
    <x v="254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x v="2549"/>
    <x v="254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x v="2550"/>
    <x v="254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x v="2551"/>
    <x v="25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x v="2552"/>
    <x v="254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x v="2553"/>
    <x v="254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x v="2554"/>
    <x v="25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x v="2555"/>
    <x v="255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x v="2556"/>
    <x v="255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x v="2557"/>
    <x v="2553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x v="2558"/>
    <x v="255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x v="2559"/>
    <x v="2555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x v="2560"/>
    <x v="255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x v="2561"/>
    <x v="2557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x v="2562"/>
    <x v="255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x v="2563"/>
    <x v="2559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x v="2564"/>
    <x v="256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x v="2565"/>
    <x v="256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x v="2566"/>
    <x v="256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x v="2567"/>
    <x v="256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x v="2568"/>
    <x v="2564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x v="2569"/>
    <x v="2565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x v="2570"/>
    <x v="256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x v="2571"/>
    <x v="256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x v="2572"/>
    <x v="256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x v="2573"/>
    <x v="256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x v="2574"/>
    <x v="257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x v="2575"/>
    <x v="257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x v="2576"/>
    <x v="257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x v="2577"/>
    <x v="257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x v="2578"/>
    <x v="257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x v="2579"/>
    <x v="257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x v="2580"/>
    <x v="257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x v="2581"/>
    <x v="257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x v="2582"/>
    <x v="257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x v="2583"/>
    <x v="2579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x v="2584"/>
    <x v="258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x v="2585"/>
    <x v="258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x v="2586"/>
    <x v="258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x v="2587"/>
    <x v="25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x v="2588"/>
    <x v="258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x v="2589"/>
    <x v="258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x v="2590"/>
    <x v="2586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x v="2591"/>
    <x v="2587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x v="2592"/>
    <x v="2588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x v="2593"/>
    <x v="258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x v="2594"/>
    <x v="259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x v="2595"/>
    <x v="25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x v="2596"/>
    <x v="259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x v="2597"/>
    <x v="259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x v="2598"/>
    <x v="259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x v="2599"/>
    <x v="2595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x v="2600"/>
    <x v="2596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x v="2601"/>
    <x v="2597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x v="2602"/>
    <x v="259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x v="2603"/>
    <x v="25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x v="2604"/>
    <x v="26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x v="2605"/>
    <x v="26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x v="2606"/>
    <x v="260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x v="2607"/>
    <x v="2603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x v="2608"/>
    <x v="260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x v="2609"/>
    <x v="260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x v="2610"/>
    <x v="260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x v="2611"/>
    <x v="260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x v="2612"/>
    <x v="2608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x v="2613"/>
    <x v="260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x v="2614"/>
    <x v="26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x v="2615"/>
    <x v="26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x v="2616"/>
    <x v="261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x v="2617"/>
    <x v="261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x v="2618"/>
    <x v="2614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x v="2619"/>
    <x v="1014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x v="2620"/>
    <x v="26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x v="2621"/>
    <x v="26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x v="2622"/>
    <x v="26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x v="2623"/>
    <x v="2618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x v="2624"/>
    <x v="2619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x v="2625"/>
    <x v="262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x v="2626"/>
    <x v="262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x v="2627"/>
    <x v="262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x v="2628"/>
    <x v="2623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x v="2629"/>
    <x v="262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x v="2630"/>
    <x v="2625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x v="2631"/>
    <x v="262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x v="2632"/>
    <x v="262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x v="2633"/>
    <x v="2628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x v="2634"/>
    <x v="2629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x v="2635"/>
    <x v="263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x v="2636"/>
    <x v="263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x v="2637"/>
    <x v="26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x v="2638"/>
    <x v="263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x v="2639"/>
    <x v="263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x v="2640"/>
    <x v="2635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x v="2641"/>
    <x v="263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x v="2642"/>
    <x v="2637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x v="2643"/>
    <x v="2638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x v="2644"/>
    <x v="26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x v="2645"/>
    <x v="26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x v="2646"/>
    <x v="26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x v="2647"/>
    <x v="2642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x v="2648"/>
    <x v="264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x v="2649"/>
    <x v="26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x v="2650"/>
    <x v="2645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x v="2651"/>
    <x v="264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x v="2652"/>
    <x v="264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x v="2653"/>
    <x v="2648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x v="2654"/>
    <x v="2649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x v="2655"/>
    <x v="265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x v="2656"/>
    <x v="265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x v="2657"/>
    <x v="265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x v="2658"/>
    <x v="265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x v="2659"/>
    <x v="265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x v="2660"/>
    <x v="265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x v="2661"/>
    <x v="265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2662"/>
    <x v="2657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x v="2663"/>
    <x v="265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x v="2664"/>
    <x v="265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x v="2665"/>
    <x v="266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x v="2666"/>
    <x v="266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x v="2667"/>
    <x v="266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x v="2668"/>
    <x v="266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x v="2669"/>
    <x v="266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x v="2670"/>
    <x v="266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x v="2671"/>
    <x v="266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x v="2672"/>
    <x v="266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x v="2673"/>
    <x v="2668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2674"/>
    <x v="266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2675"/>
    <x v="267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x v="2676"/>
    <x v="267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x v="2677"/>
    <x v="267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x v="2678"/>
    <x v="267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x v="2679"/>
    <x v="267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x v="2680"/>
    <x v="2675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2681"/>
    <x v="267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x v="2682"/>
    <x v="267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x v="2683"/>
    <x v="267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x v="2684"/>
    <x v="267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x v="2685"/>
    <x v="268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x v="2686"/>
    <x v="268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x v="2687"/>
    <x v="268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x v="2688"/>
    <x v="2683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x v="2689"/>
    <x v="268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x v="2690"/>
    <x v="268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x v="2691"/>
    <x v="268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x v="2692"/>
    <x v="2687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x v="2693"/>
    <x v="268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x v="2694"/>
    <x v="268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x v="2695"/>
    <x v="269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x v="2696"/>
    <x v="269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x v="2697"/>
    <x v="269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x v="2698"/>
    <x v="269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x v="2699"/>
    <x v="269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x v="2700"/>
    <x v="269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x v="2701"/>
    <x v="269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x v="2702"/>
    <x v="269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x v="2703"/>
    <x v="269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x v="2704"/>
    <x v="269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x v="2705"/>
    <x v="27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x v="2706"/>
    <x v="27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x v="2707"/>
    <x v="270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x v="2708"/>
    <x v="270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x v="2709"/>
    <x v="270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x v="2710"/>
    <x v="270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x v="2711"/>
    <x v="270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x v="2712"/>
    <x v="270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x v="2713"/>
    <x v="270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x v="2714"/>
    <x v="270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x v="2715"/>
    <x v="271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x v="2716"/>
    <x v="271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2717"/>
    <x v="271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2718"/>
    <x v="27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2719"/>
    <x v="271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x v="2720"/>
    <x v="271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x v="2721"/>
    <x v="271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x v="2722"/>
    <x v="27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x v="2723"/>
    <x v="2718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x v="2724"/>
    <x v="2719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x v="2725"/>
    <x v="272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x v="2726"/>
    <x v="27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2727"/>
    <x v="272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2728"/>
    <x v="272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2729"/>
    <x v="272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2730"/>
    <x v="27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2731"/>
    <x v="272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2732"/>
    <x v="27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2733"/>
    <x v="272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2734"/>
    <x v="2729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2735"/>
    <x v="273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2736"/>
    <x v="273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x v="2737"/>
    <x v="273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x v="2738"/>
    <x v="273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x v="2739"/>
    <x v="27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x v="2740"/>
    <x v="273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x v="2741"/>
    <x v="273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2742"/>
    <x v="273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x v="2743"/>
    <x v="273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x v="2744"/>
    <x v="273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x v="2745"/>
    <x v="27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x v="2746"/>
    <x v="2741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x v="2747"/>
    <x v="2742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x v="2748"/>
    <x v="27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x v="2749"/>
    <x v="274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x v="2750"/>
    <x v="274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x v="2751"/>
    <x v="2746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x v="2752"/>
    <x v="274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x v="2753"/>
    <x v="274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x v="2754"/>
    <x v="2749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x v="2755"/>
    <x v="27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x v="2756"/>
    <x v="275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2757"/>
    <x v="27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x v="2758"/>
    <x v="275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x v="2759"/>
    <x v="275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x v="2760"/>
    <x v="275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x v="2761"/>
    <x v="27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2762"/>
    <x v="275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x v="2763"/>
    <x v="275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x v="2764"/>
    <x v="27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x v="2765"/>
    <x v="276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x v="2766"/>
    <x v="276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x v="2767"/>
    <x v="2762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x v="2768"/>
    <x v="276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x v="2769"/>
    <x v="276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2770"/>
    <x v="27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x v="2771"/>
    <x v="276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x v="2772"/>
    <x v="2767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x v="2773"/>
    <x v="2768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x v="2774"/>
    <x v="276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x v="2775"/>
    <x v="2277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x v="2776"/>
    <x v="277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x v="2777"/>
    <x v="277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x v="2778"/>
    <x v="2772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x v="2779"/>
    <x v="277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x v="2780"/>
    <x v="277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x v="2781"/>
    <x v="277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x v="2782"/>
    <x v="277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x v="2783"/>
    <x v="2777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x v="2784"/>
    <x v="2778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x v="2785"/>
    <x v="26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x v="2786"/>
    <x v="2779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x v="2787"/>
    <x v="278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x v="2788"/>
    <x v="278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x v="2789"/>
    <x v="278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x v="2790"/>
    <x v="27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x v="2791"/>
    <x v="278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x v="2792"/>
    <x v="278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x v="2793"/>
    <x v="278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x v="2794"/>
    <x v="2787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x v="2795"/>
    <x v="278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x v="2796"/>
    <x v="278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x v="2797"/>
    <x v="279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x v="2798"/>
    <x v="279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x v="2799"/>
    <x v="279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x v="2800"/>
    <x v="279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x v="2801"/>
    <x v="279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x v="2802"/>
    <x v="279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x v="2803"/>
    <x v="2796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x v="2804"/>
    <x v="279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x v="2805"/>
    <x v="2798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x v="2806"/>
    <x v="2799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x v="2807"/>
    <x v="28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x v="2808"/>
    <x v="28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x v="2809"/>
    <x v="280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x v="2810"/>
    <x v="2803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x v="2811"/>
    <x v="280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x v="2812"/>
    <x v="280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x v="2813"/>
    <x v="280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x v="2814"/>
    <x v="280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x v="2815"/>
    <x v="28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x v="2816"/>
    <x v="28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x v="2817"/>
    <x v="281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x v="2818"/>
    <x v="2811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x v="2819"/>
    <x v="28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x v="2820"/>
    <x v="2813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x v="2821"/>
    <x v="2814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x v="2822"/>
    <x v="2815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x v="2823"/>
    <x v="28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x v="2824"/>
    <x v="28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x v="2825"/>
    <x v="28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x v="2826"/>
    <x v="281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x v="2827"/>
    <x v="282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x v="2828"/>
    <x v="282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x v="2829"/>
    <x v="28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x v="2830"/>
    <x v="236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x v="2831"/>
    <x v="2823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x v="2832"/>
    <x v="282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x v="2833"/>
    <x v="2825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x v="2834"/>
    <x v="28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x v="2835"/>
    <x v="2827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x v="2836"/>
    <x v="282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x v="2837"/>
    <x v="28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x v="2838"/>
    <x v="283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x v="2839"/>
    <x v="2831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x v="2840"/>
    <x v="283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x v="2841"/>
    <x v="28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x v="2842"/>
    <x v="283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x v="2843"/>
    <x v="2835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x v="2844"/>
    <x v="2836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x v="2845"/>
    <x v="283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x v="2846"/>
    <x v="283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x v="2847"/>
    <x v="28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x v="2848"/>
    <x v="28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x v="2849"/>
    <x v="28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x v="2850"/>
    <x v="284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x v="2851"/>
    <x v="284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x v="2852"/>
    <x v="284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x v="2853"/>
    <x v="284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x v="2854"/>
    <x v="2846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x v="2855"/>
    <x v="2847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x v="2856"/>
    <x v="284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x v="2857"/>
    <x v="28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x v="2858"/>
    <x v="285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x v="2859"/>
    <x v="285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x v="2860"/>
    <x v="28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x v="2861"/>
    <x v="285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x v="2862"/>
    <x v="285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x v="2863"/>
    <x v="2855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x v="2864"/>
    <x v="285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x v="2865"/>
    <x v="2857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x v="2866"/>
    <x v="2858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x v="2867"/>
    <x v="285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x v="2868"/>
    <x v="286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x v="2869"/>
    <x v="2861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x v="2870"/>
    <x v="286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x v="2871"/>
    <x v="286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x v="2872"/>
    <x v="28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x v="2873"/>
    <x v="2865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x v="2874"/>
    <x v="2866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x v="2875"/>
    <x v="2867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x v="2876"/>
    <x v="2868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x v="2877"/>
    <x v="286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x v="2878"/>
    <x v="287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x v="2879"/>
    <x v="287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x v="2880"/>
    <x v="287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x v="2881"/>
    <x v="287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x v="2882"/>
    <x v="287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x v="2883"/>
    <x v="287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2884"/>
    <x v="287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x v="2885"/>
    <x v="287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x v="2886"/>
    <x v="287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x v="2887"/>
    <x v="287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x v="2888"/>
    <x v="288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x v="2889"/>
    <x v="288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2890"/>
    <x v="288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x v="2891"/>
    <x v="288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2892"/>
    <x v="288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x v="2893"/>
    <x v="288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2894"/>
    <x v="288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x v="2895"/>
    <x v="288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2896"/>
    <x v="288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2897"/>
    <x v="288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x v="2898"/>
    <x v="289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x v="2899"/>
    <x v="289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x v="2900"/>
    <x v="289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2901"/>
    <x v="289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2902"/>
    <x v="2894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2903"/>
    <x v="289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x v="2904"/>
    <x v="289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x v="2905"/>
    <x v="2897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2906"/>
    <x v="289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x v="2907"/>
    <x v="289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x v="2908"/>
    <x v="29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x v="2909"/>
    <x v="290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x v="2910"/>
    <x v="290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x v="2911"/>
    <x v="29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x v="2912"/>
    <x v="29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2913"/>
    <x v="29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2914"/>
    <x v="290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x v="2915"/>
    <x v="290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x v="2916"/>
    <x v="290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2917"/>
    <x v="290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x v="2918"/>
    <x v="29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x v="2919"/>
    <x v="291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x v="2920"/>
    <x v="291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x v="2921"/>
    <x v="29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x v="2922"/>
    <x v="29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x v="2923"/>
    <x v="29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2924"/>
    <x v="291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x v="2925"/>
    <x v="291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x v="2926"/>
    <x v="29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x v="2927"/>
    <x v="291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x v="2928"/>
    <x v="292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x v="2929"/>
    <x v="29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x v="2930"/>
    <x v="2922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x v="2931"/>
    <x v="2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x v="2932"/>
    <x v="292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x v="2933"/>
    <x v="292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x v="2934"/>
    <x v="2926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x v="2935"/>
    <x v="2927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x v="2936"/>
    <x v="29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x v="2937"/>
    <x v="292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x v="2938"/>
    <x v="293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2939"/>
    <x v="293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x v="2940"/>
    <x v="29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x v="2941"/>
    <x v="29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x v="2942"/>
    <x v="2934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x v="2943"/>
    <x v="293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x v="2944"/>
    <x v="293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x v="2945"/>
    <x v="2937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x v="2946"/>
    <x v="293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x v="2947"/>
    <x v="293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x v="2948"/>
    <x v="294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x v="2949"/>
    <x v="2941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x v="2950"/>
    <x v="294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x v="2951"/>
    <x v="2943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x v="2952"/>
    <x v="2944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x v="2953"/>
    <x v="294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x v="2954"/>
    <x v="2946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x v="2955"/>
    <x v="294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x v="2956"/>
    <x v="2948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x v="2957"/>
    <x v="29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x v="2958"/>
    <x v="295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2959"/>
    <x v="295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2960"/>
    <x v="29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x v="2961"/>
    <x v="295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x v="2962"/>
    <x v="2954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x v="2963"/>
    <x v="2955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x v="2964"/>
    <x v="295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x v="2965"/>
    <x v="295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x v="2966"/>
    <x v="295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x v="2967"/>
    <x v="29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x v="2968"/>
    <x v="296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x v="2969"/>
    <x v="296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x v="2970"/>
    <x v="296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x v="2971"/>
    <x v="2963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x v="2972"/>
    <x v="296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x v="2973"/>
    <x v="2965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x v="2974"/>
    <x v="2966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x v="2975"/>
    <x v="296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x v="2976"/>
    <x v="2968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x v="2977"/>
    <x v="29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x v="2978"/>
    <x v="297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x v="2979"/>
    <x v="297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x v="2980"/>
    <x v="2972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x v="2981"/>
    <x v="297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x v="2982"/>
    <x v="297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x v="2983"/>
    <x v="297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x v="2984"/>
    <x v="297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x v="2985"/>
    <x v="297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x v="2986"/>
    <x v="297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x v="2987"/>
    <x v="2979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x v="2988"/>
    <x v="298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x v="2989"/>
    <x v="298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x v="2990"/>
    <x v="298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x v="2991"/>
    <x v="2983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x v="2992"/>
    <x v="2984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x v="2993"/>
    <x v="298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x v="2994"/>
    <x v="298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x v="2995"/>
    <x v="298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x v="2996"/>
    <x v="298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x v="2997"/>
    <x v="2989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x v="2998"/>
    <x v="299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x v="2999"/>
    <x v="299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x v="3000"/>
    <x v="299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x v="3001"/>
    <x v="299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x v="3002"/>
    <x v="299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x v="3003"/>
    <x v="299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x v="3004"/>
    <x v="299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x v="3005"/>
    <x v="299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x v="3006"/>
    <x v="299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x v="3007"/>
    <x v="299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x v="3008"/>
    <x v="30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x v="3009"/>
    <x v="300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x v="3010"/>
    <x v="300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x v="3011"/>
    <x v="3003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x v="3012"/>
    <x v="300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x v="3013"/>
    <x v="300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x v="3014"/>
    <x v="300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x v="3015"/>
    <x v="300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x v="3016"/>
    <x v="300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x v="3017"/>
    <x v="30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x v="3018"/>
    <x v="301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x v="3019"/>
    <x v="301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x v="3020"/>
    <x v="3012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x v="3021"/>
    <x v="30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x v="3022"/>
    <x v="3014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x v="3023"/>
    <x v="3015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x v="3024"/>
    <x v="301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x v="3025"/>
    <x v="3017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x v="3026"/>
    <x v="30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x v="3027"/>
    <x v="3019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x v="3028"/>
    <x v="302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x v="3029"/>
    <x v="302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x v="3030"/>
    <x v="3022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x v="3031"/>
    <x v="30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x v="3032"/>
    <x v="302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x v="3033"/>
    <x v="30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x v="3034"/>
    <x v="302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x v="3035"/>
    <x v="302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x v="3036"/>
    <x v="30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x v="3037"/>
    <x v="256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x v="3038"/>
    <x v="3029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x v="3039"/>
    <x v="303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x v="3040"/>
    <x v="303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x v="3041"/>
    <x v="303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x v="3042"/>
    <x v="3033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x v="3043"/>
    <x v="3034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x v="3044"/>
    <x v="30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x v="3045"/>
    <x v="30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x v="3046"/>
    <x v="30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x v="3047"/>
    <x v="3038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x v="3048"/>
    <x v="3039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x v="3049"/>
    <x v="304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x v="3050"/>
    <x v="3041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x v="3051"/>
    <x v="304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x v="3052"/>
    <x v="30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x v="3053"/>
    <x v="304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x v="3054"/>
    <x v="3045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x v="3055"/>
    <x v="3046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x v="3056"/>
    <x v="3047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x v="3057"/>
    <x v="304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x v="3058"/>
    <x v="30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x v="3059"/>
    <x v="305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x v="3060"/>
    <x v="30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x v="3061"/>
    <x v="305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x v="3062"/>
    <x v="3053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x v="3063"/>
    <x v="305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x v="3064"/>
    <x v="305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x v="3065"/>
    <x v="3056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x v="3066"/>
    <x v="305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x v="3067"/>
    <x v="3058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x v="3068"/>
    <x v="8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x v="3069"/>
    <x v="30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x v="3070"/>
    <x v="306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x v="3071"/>
    <x v="306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x v="3072"/>
    <x v="306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x v="3073"/>
    <x v="306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x v="3074"/>
    <x v="306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x v="3075"/>
    <x v="306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x v="3076"/>
    <x v="30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x v="3077"/>
    <x v="3067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x v="3078"/>
    <x v="306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x v="3079"/>
    <x v="306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x v="3080"/>
    <x v="307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x v="3081"/>
    <x v="3071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x v="3082"/>
    <x v="307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x v="3083"/>
    <x v="3073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x v="3084"/>
    <x v="307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x v="3085"/>
    <x v="3075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x v="3086"/>
    <x v="307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x v="3087"/>
    <x v="307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x v="3088"/>
    <x v="30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x v="3089"/>
    <x v="17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x v="3090"/>
    <x v="3079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x v="3091"/>
    <x v="308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x v="3092"/>
    <x v="308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x v="3093"/>
    <x v="3082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x v="3094"/>
    <x v="3083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x v="3095"/>
    <x v="308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x v="3096"/>
    <x v="3085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x v="3097"/>
    <x v="3086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x v="3098"/>
    <x v="308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x v="3099"/>
    <x v="3088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x v="3100"/>
    <x v="308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x v="3101"/>
    <x v="309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x v="3102"/>
    <x v="309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x v="3103"/>
    <x v="309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x v="3104"/>
    <x v="30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x v="3105"/>
    <x v="309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x v="3106"/>
    <x v="3095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x v="3107"/>
    <x v="3096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x v="3108"/>
    <x v="309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x v="3109"/>
    <x v="3098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x v="3110"/>
    <x v="309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x v="3111"/>
    <x v="310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x v="3112"/>
    <x v="310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x v="3113"/>
    <x v="310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x v="3114"/>
    <x v="3103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x v="3115"/>
    <x v="31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x v="3116"/>
    <x v="3105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x v="3117"/>
    <x v="31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x v="3118"/>
    <x v="3107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x v="3119"/>
    <x v="3108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x v="3120"/>
    <x v="310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x v="3121"/>
    <x v="31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x v="3122"/>
    <x v="311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x v="3123"/>
    <x v="311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x v="3124"/>
    <x v="31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x v="3125"/>
    <x v="311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x v="3126"/>
    <x v="311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x v="3127"/>
    <x v="31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x v="3128"/>
    <x v="311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x v="3129"/>
    <x v="31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x v="3130"/>
    <x v="31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x v="3131"/>
    <x v="312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x v="3132"/>
    <x v="312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x v="3133"/>
    <x v="312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3134"/>
    <x v="312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x v="3135"/>
    <x v="31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x v="3136"/>
    <x v="31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x v="3137"/>
    <x v="312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x v="3138"/>
    <x v="312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x v="3139"/>
    <x v="312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x v="3140"/>
    <x v="31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x v="3141"/>
    <x v="313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x v="3142"/>
    <x v="313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x v="3143"/>
    <x v="313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x v="3144"/>
    <x v="313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x v="3145"/>
    <x v="313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x v="3146"/>
    <x v="313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x v="3147"/>
    <x v="313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x v="3148"/>
    <x v="313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x v="3149"/>
    <x v="31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x v="3150"/>
    <x v="31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3151"/>
    <x v="314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3152"/>
    <x v="314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x v="3153"/>
    <x v="3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x v="3154"/>
    <x v="314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3155"/>
    <x v="314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x v="3156"/>
    <x v="314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x v="3157"/>
    <x v="314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x v="3158"/>
    <x v="314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x v="3159"/>
    <x v="314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x v="3160"/>
    <x v="31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x v="3161"/>
    <x v="315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x v="3162"/>
    <x v="315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x v="3163"/>
    <x v="315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x v="3164"/>
    <x v="315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x v="3165"/>
    <x v="315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x v="3166"/>
    <x v="315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x v="3167"/>
    <x v="315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x v="3168"/>
    <x v="315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x v="3169"/>
    <x v="3158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x v="3170"/>
    <x v="31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x v="3171"/>
    <x v="316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x v="3172"/>
    <x v="31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x v="3173"/>
    <x v="316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3174"/>
    <x v="316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x v="3175"/>
    <x v="3164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3176"/>
    <x v="316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3177"/>
    <x v="316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x v="3178"/>
    <x v="316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x v="3179"/>
    <x v="316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x v="3180"/>
    <x v="316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x v="3181"/>
    <x v="317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x v="3182"/>
    <x v="317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3183"/>
    <x v="3172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3184"/>
    <x v="317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3185"/>
    <x v="317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x v="3186"/>
    <x v="3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x v="3187"/>
    <x v="317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x v="3188"/>
    <x v="317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x v="3189"/>
    <x v="317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x v="3190"/>
    <x v="317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x v="3191"/>
    <x v="318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x v="3192"/>
    <x v="318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x v="3193"/>
    <x v="3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x v="3194"/>
    <x v="318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x v="3195"/>
    <x v="3184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x v="3196"/>
    <x v="318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x v="3197"/>
    <x v="318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x v="3198"/>
    <x v="318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x v="3199"/>
    <x v="318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x v="3200"/>
    <x v="3189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x v="3201"/>
    <x v="319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x v="3202"/>
    <x v="31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x v="3203"/>
    <x v="319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x v="3204"/>
    <x v="319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x v="3205"/>
    <x v="3194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x v="3206"/>
    <x v="319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x v="3207"/>
    <x v="319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x v="3208"/>
    <x v="3197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x v="3209"/>
    <x v="319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x v="3210"/>
    <x v="319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x v="3211"/>
    <x v="32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x v="3212"/>
    <x v="320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3213"/>
    <x v="320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x v="3214"/>
    <x v="3203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x v="3215"/>
    <x v="320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x v="3216"/>
    <x v="320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x v="3217"/>
    <x v="320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x v="3218"/>
    <x v="320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x v="3219"/>
    <x v="320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x v="3220"/>
    <x v="32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x v="3221"/>
    <x v="32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x v="3222"/>
    <x v="32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x v="3223"/>
    <x v="32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x v="3224"/>
    <x v="32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x v="3225"/>
    <x v="3214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x v="3226"/>
    <x v="3215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x v="3227"/>
    <x v="32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x v="3228"/>
    <x v="3217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x v="3229"/>
    <x v="32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x v="3230"/>
    <x v="32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x v="3231"/>
    <x v="322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x v="3232"/>
    <x v="3221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x v="3233"/>
    <x v="322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x v="3234"/>
    <x v="322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x v="3235"/>
    <x v="322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x v="3236"/>
    <x v="322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x v="3237"/>
    <x v="3226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x v="3238"/>
    <x v="32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x v="3239"/>
    <x v="32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x v="3240"/>
    <x v="32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x v="3241"/>
    <x v="32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x v="3242"/>
    <x v="323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x v="3243"/>
    <x v="32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x v="3244"/>
    <x v="32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x v="3245"/>
    <x v="3234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x v="3246"/>
    <x v="323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x v="3247"/>
    <x v="3236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x v="3248"/>
    <x v="323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x v="3249"/>
    <x v="3238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x v="3250"/>
    <x v="32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x v="3251"/>
    <x v="32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x v="3252"/>
    <x v="3241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x v="3253"/>
    <x v="32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x v="3254"/>
    <x v="324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x v="3255"/>
    <x v="3244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x v="3256"/>
    <x v="3245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x v="3257"/>
    <x v="3246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x v="3258"/>
    <x v="324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x v="3259"/>
    <x v="32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x v="3260"/>
    <x v="3249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x v="3261"/>
    <x v="325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x v="3262"/>
    <x v="325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x v="3263"/>
    <x v="325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x v="3264"/>
    <x v="325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x v="3265"/>
    <x v="325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x v="3266"/>
    <x v="3255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x v="3267"/>
    <x v="3256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x v="3268"/>
    <x v="325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x v="3269"/>
    <x v="325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x v="3270"/>
    <x v="325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x v="3271"/>
    <x v="326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x v="3272"/>
    <x v="326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x v="3273"/>
    <x v="326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x v="3274"/>
    <x v="326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x v="3275"/>
    <x v="3264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x v="3276"/>
    <x v="326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x v="3277"/>
    <x v="326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x v="3278"/>
    <x v="3267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x v="3279"/>
    <x v="3268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x v="3280"/>
    <x v="32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x v="3281"/>
    <x v="327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x v="3282"/>
    <x v="327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x v="3283"/>
    <x v="327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x v="3284"/>
    <x v="3273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x v="3285"/>
    <x v="327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x v="3286"/>
    <x v="327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x v="3287"/>
    <x v="327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x v="3288"/>
    <x v="327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x v="3289"/>
    <x v="327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x v="3290"/>
    <x v="3279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x v="3291"/>
    <x v="328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x v="3292"/>
    <x v="328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x v="3293"/>
    <x v="328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x v="3294"/>
    <x v="328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x v="3295"/>
    <x v="3284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x v="3296"/>
    <x v="328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x v="3297"/>
    <x v="3286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x v="3298"/>
    <x v="328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x v="3299"/>
    <x v="328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x v="3300"/>
    <x v="328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x v="3301"/>
    <x v="329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x v="3302"/>
    <x v="32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x v="3303"/>
    <x v="329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x v="3304"/>
    <x v="3293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x v="3305"/>
    <x v="236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x v="3306"/>
    <x v="3294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x v="3307"/>
    <x v="329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x v="3308"/>
    <x v="329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x v="3309"/>
    <x v="3297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x v="3310"/>
    <x v="329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x v="3311"/>
    <x v="3299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x v="3312"/>
    <x v="33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x v="3313"/>
    <x v="330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x v="3314"/>
    <x v="330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x v="3315"/>
    <x v="330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x v="3316"/>
    <x v="3304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x v="3317"/>
    <x v="330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x v="3318"/>
    <x v="330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x v="3319"/>
    <x v="3307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x v="3320"/>
    <x v="3308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x v="3321"/>
    <x v="3309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x v="3322"/>
    <x v="331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x v="3323"/>
    <x v="3311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x v="3324"/>
    <x v="3312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x v="3325"/>
    <x v="331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x v="3326"/>
    <x v="3314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x v="3327"/>
    <x v="331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x v="3328"/>
    <x v="3316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x v="3329"/>
    <x v="331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x v="3330"/>
    <x v="33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x v="3331"/>
    <x v="3319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x v="3332"/>
    <x v="332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x v="3333"/>
    <x v="332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3334"/>
    <x v="332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x v="3335"/>
    <x v="33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x v="3336"/>
    <x v="332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x v="3337"/>
    <x v="33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x v="3338"/>
    <x v="332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3339"/>
    <x v="33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x v="3340"/>
    <x v="3328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x v="3341"/>
    <x v="33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x v="3342"/>
    <x v="33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x v="3343"/>
    <x v="333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3344"/>
    <x v="333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3345"/>
    <x v="333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3346"/>
    <x v="333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x v="3347"/>
    <x v="333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3348"/>
    <x v="333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x v="3349"/>
    <x v="3337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x v="3350"/>
    <x v="333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x v="3351"/>
    <x v="3339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x v="3352"/>
    <x v="334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x v="3353"/>
    <x v="334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x v="3354"/>
    <x v="334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x v="3355"/>
    <x v="334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x v="3356"/>
    <x v="334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x v="3357"/>
    <x v="334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x v="3358"/>
    <x v="334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x v="3359"/>
    <x v="334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x v="3360"/>
    <x v="33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x v="3361"/>
    <x v="334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3362"/>
    <x v="335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3363"/>
    <x v="335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3364"/>
    <x v="335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x v="3365"/>
    <x v="335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x v="3366"/>
    <x v="335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3367"/>
    <x v="335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3368"/>
    <x v="335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x v="3369"/>
    <x v="3357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x v="3370"/>
    <x v="33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x v="3371"/>
    <x v="335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3372"/>
    <x v="336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3373"/>
    <x v="336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3374"/>
    <x v="336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3375"/>
    <x v="3363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x v="3376"/>
    <x v="33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x v="3377"/>
    <x v="33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x v="3378"/>
    <x v="336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x v="3379"/>
    <x v="336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x v="3380"/>
    <x v="336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x v="3381"/>
    <x v="33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x v="3382"/>
    <x v="337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x v="3383"/>
    <x v="233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x v="3384"/>
    <x v="337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x v="3385"/>
    <x v="337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x v="3386"/>
    <x v="3373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x v="3387"/>
    <x v="337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x v="3388"/>
    <x v="337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x v="3389"/>
    <x v="3376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x v="3390"/>
    <x v="337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x v="3391"/>
    <x v="337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x v="3392"/>
    <x v="3379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x v="3393"/>
    <x v="338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x v="3394"/>
    <x v="338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x v="3395"/>
    <x v="338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x v="3396"/>
    <x v="338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x v="3397"/>
    <x v="3384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x v="3398"/>
    <x v="338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x v="3399"/>
    <x v="338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x v="3400"/>
    <x v="338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x v="3401"/>
    <x v="338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x v="3402"/>
    <x v="338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3403"/>
    <x v="339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x v="3404"/>
    <x v="339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x v="3405"/>
    <x v="339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x v="3406"/>
    <x v="3393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x v="3407"/>
    <x v="339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x v="3408"/>
    <x v="339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x v="3409"/>
    <x v="339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x v="3410"/>
    <x v="3397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x v="3411"/>
    <x v="339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x v="3412"/>
    <x v="339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x v="3413"/>
    <x v="34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x v="3414"/>
    <x v="340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x v="3415"/>
    <x v="340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x v="3416"/>
    <x v="34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x v="3417"/>
    <x v="3404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x v="3418"/>
    <x v="34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x v="3419"/>
    <x v="3406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x v="3420"/>
    <x v="340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x v="3421"/>
    <x v="3408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x v="3422"/>
    <x v="3409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x v="3423"/>
    <x v="34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x v="3424"/>
    <x v="34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x v="3425"/>
    <x v="34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x v="3426"/>
    <x v="34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x v="3427"/>
    <x v="341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x v="3428"/>
    <x v="3415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x v="3429"/>
    <x v="3416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x v="3430"/>
    <x v="341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x v="3431"/>
    <x v="3418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x v="3432"/>
    <x v="34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x v="3433"/>
    <x v="128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3434"/>
    <x v="342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x v="3435"/>
    <x v="34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x v="3436"/>
    <x v="342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x v="3437"/>
    <x v="34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x v="3438"/>
    <x v="3424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3439"/>
    <x v="342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x v="3440"/>
    <x v="342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x v="3441"/>
    <x v="3427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x v="3442"/>
    <x v="34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3443"/>
    <x v="3429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3444"/>
    <x v="343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3445"/>
    <x v="343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x v="3446"/>
    <x v="343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3447"/>
    <x v="343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3448"/>
    <x v="34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x v="3449"/>
    <x v="343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x v="3450"/>
    <x v="34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x v="3451"/>
    <x v="3437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x v="3452"/>
    <x v="343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x v="3453"/>
    <x v="343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x v="3454"/>
    <x v="34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x v="3455"/>
    <x v="32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x v="3456"/>
    <x v="344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x v="3457"/>
    <x v="344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x v="3458"/>
    <x v="344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x v="3459"/>
    <x v="3444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x v="3460"/>
    <x v="344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x v="3461"/>
    <x v="3446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x v="3462"/>
    <x v="344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3463"/>
    <x v="3448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x v="3464"/>
    <x v="3449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x v="3465"/>
    <x v="34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x v="3466"/>
    <x v="3451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x v="3467"/>
    <x v="345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x v="3468"/>
    <x v="345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x v="3469"/>
    <x v="3454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x v="3470"/>
    <x v="3455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x v="3471"/>
    <x v="3456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x v="3472"/>
    <x v="345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x v="3473"/>
    <x v="3458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x v="3474"/>
    <x v="345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x v="3475"/>
    <x v="346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x v="3476"/>
    <x v="346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x v="3477"/>
    <x v="346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x v="3478"/>
    <x v="3463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x v="3479"/>
    <x v="3464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x v="3480"/>
    <x v="346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x v="3481"/>
    <x v="346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x v="3482"/>
    <x v="3467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x v="3483"/>
    <x v="34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x v="3484"/>
    <x v="3469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x v="3485"/>
    <x v="347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x v="3486"/>
    <x v="347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x v="3487"/>
    <x v="347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x v="3488"/>
    <x v="347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x v="3489"/>
    <x v="347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x v="3490"/>
    <x v="3475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x v="3491"/>
    <x v="347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x v="3492"/>
    <x v="347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x v="3493"/>
    <x v="3478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x v="3494"/>
    <x v="3479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x v="3495"/>
    <x v="348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x v="3496"/>
    <x v="348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x v="3497"/>
    <x v="3482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x v="3498"/>
    <x v="348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x v="3499"/>
    <x v="348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x v="3500"/>
    <x v="3485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x v="3501"/>
    <x v="348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x v="3502"/>
    <x v="348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x v="3503"/>
    <x v="348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x v="3504"/>
    <x v="3489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x v="3505"/>
    <x v="34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x v="3506"/>
    <x v="349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x v="3507"/>
    <x v="349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x v="3508"/>
    <x v="3493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x v="3509"/>
    <x v="3494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x v="3510"/>
    <x v="3495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x v="3511"/>
    <x v="3496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x v="3512"/>
    <x v="349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x v="3513"/>
    <x v="3498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x v="3514"/>
    <x v="34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x v="3515"/>
    <x v="350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x v="3516"/>
    <x v="350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x v="3517"/>
    <x v="3502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x v="3518"/>
    <x v="3503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x v="3519"/>
    <x v="3504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x v="3520"/>
    <x v="350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x v="3521"/>
    <x v="350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x v="3522"/>
    <x v="3507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x v="3523"/>
    <x v="35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x v="3524"/>
    <x v="3509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x v="3525"/>
    <x v="351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x v="3526"/>
    <x v="351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x v="3527"/>
    <x v="35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x v="3528"/>
    <x v="3513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x v="3529"/>
    <x v="35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x v="3530"/>
    <x v="351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x v="3531"/>
    <x v="35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x v="3532"/>
    <x v="3517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x v="3533"/>
    <x v="35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x v="3534"/>
    <x v="3519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x v="3535"/>
    <x v="352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x v="3536"/>
    <x v="3521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x v="3537"/>
    <x v="352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x v="3538"/>
    <x v="3523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x v="3539"/>
    <x v="35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x v="3540"/>
    <x v="35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x v="3541"/>
    <x v="352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x v="3542"/>
    <x v="352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x v="3543"/>
    <x v="3528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x v="3544"/>
    <x v="3529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x v="3545"/>
    <x v="353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x v="3546"/>
    <x v="353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x v="3547"/>
    <x v="3532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x v="3548"/>
    <x v="244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x v="3549"/>
    <x v="353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x v="3550"/>
    <x v="353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x v="3551"/>
    <x v="35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x v="3552"/>
    <x v="35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x v="3553"/>
    <x v="35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x v="3554"/>
    <x v="353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x v="3555"/>
    <x v="3539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x v="3556"/>
    <x v="354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x v="3557"/>
    <x v="3541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x v="3558"/>
    <x v="354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x v="3559"/>
    <x v="354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x v="3560"/>
    <x v="3544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x v="3561"/>
    <x v="354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x v="3562"/>
    <x v="3546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x v="3563"/>
    <x v="3547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x v="3564"/>
    <x v="35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x v="3565"/>
    <x v="16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x v="3566"/>
    <x v="3549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x v="3567"/>
    <x v="355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x v="3568"/>
    <x v="355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x v="3569"/>
    <x v="355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x v="3570"/>
    <x v="355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x v="3571"/>
    <x v="355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x v="3572"/>
    <x v="355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x v="3573"/>
    <x v="3556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x v="3574"/>
    <x v="355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x v="3575"/>
    <x v="355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x v="3576"/>
    <x v="3559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x v="3577"/>
    <x v="356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x v="3578"/>
    <x v="356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x v="3579"/>
    <x v="356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x v="3580"/>
    <x v="3563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x v="3581"/>
    <x v="3564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x v="3582"/>
    <x v="356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3583"/>
    <x v="356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3584"/>
    <x v="356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x v="3585"/>
    <x v="356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3586"/>
    <x v="356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3587"/>
    <x v="35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3588"/>
    <x v="357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x v="3589"/>
    <x v="357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x v="3590"/>
    <x v="357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3591"/>
    <x v="357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x v="3592"/>
    <x v="357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x v="3593"/>
    <x v="357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x v="3594"/>
    <x v="357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x v="3595"/>
    <x v="357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3596"/>
    <x v="357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x v="3597"/>
    <x v="358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x v="3598"/>
    <x v="358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x v="3599"/>
    <x v="358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x v="3600"/>
    <x v="35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3601"/>
    <x v="358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3602"/>
    <x v="358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x v="3603"/>
    <x v="358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x v="3604"/>
    <x v="358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605"/>
    <x v="358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x v="3606"/>
    <x v="3589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x v="3607"/>
    <x v="359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x v="3608"/>
    <x v="359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3609"/>
    <x v="359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x v="3610"/>
    <x v="359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3611"/>
    <x v="359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x v="3612"/>
    <x v="3595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3613"/>
    <x v="359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x v="3614"/>
    <x v="359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x v="3615"/>
    <x v="359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x v="3616"/>
    <x v="359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x v="3617"/>
    <x v="36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x v="3618"/>
    <x v="360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x v="3619"/>
    <x v="360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x v="3620"/>
    <x v="36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x v="3621"/>
    <x v="36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x v="3622"/>
    <x v="36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3623"/>
    <x v="360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x v="3624"/>
    <x v="360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x v="3625"/>
    <x v="36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x v="3626"/>
    <x v="360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x v="3627"/>
    <x v="361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3628"/>
    <x v="361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x v="3629"/>
    <x v="361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x v="3630"/>
    <x v="361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x v="3631"/>
    <x v="361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x v="3632"/>
    <x v="36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x v="3633"/>
    <x v="3616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x v="3634"/>
    <x v="36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x v="3635"/>
    <x v="36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x v="3636"/>
    <x v="361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x v="3637"/>
    <x v="362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x v="3638"/>
    <x v="36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3639"/>
    <x v="36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3640"/>
    <x v="3623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3641"/>
    <x v="362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3642"/>
    <x v="36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x v="3643"/>
    <x v="36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x v="3644"/>
    <x v="362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3645"/>
    <x v="3628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x v="3646"/>
    <x v="3629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x v="3647"/>
    <x v="363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x v="3648"/>
    <x v="363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x v="3649"/>
    <x v="363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3650"/>
    <x v="363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3651"/>
    <x v="363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3652"/>
    <x v="363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x v="3653"/>
    <x v="363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x v="3654"/>
    <x v="3637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x v="3655"/>
    <x v="36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x v="3656"/>
    <x v="363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x v="3657"/>
    <x v="36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x v="3658"/>
    <x v="3641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x v="3659"/>
    <x v="36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x v="3660"/>
    <x v="364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x v="3661"/>
    <x v="364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x v="3662"/>
    <x v="364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x v="3663"/>
    <x v="36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x v="3664"/>
    <x v="3647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x v="3665"/>
    <x v="300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x v="3666"/>
    <x v="36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x v="3667"/>
    <x v="364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x v="3668"/>
    <x v="365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x v="3669"/>
    <x v="365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3670"/>
    <x v="365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x v="3671"/>
    <x v="3653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x v="3672"/>
    <x v="365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x v="3673"/>
    <x v="3655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x v="3674"/>
    <x v="365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x v="3675"/>
    <x v="365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3676"/>
    <x v="365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x v="3677"/>
    <x v="3659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x v="3678"/>
    <x v="366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x v="3679"/>
    <x v="366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x v="3680"/>
    <x v="366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x v="3681"/>
    <x v="366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x v="3682"/>
    <x v="3664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x v="3683"/>
    <x v="366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x v="3684"/>
    <x v="3666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x v="3685"/>
    <x v="366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x v="3686"/>
    <x v="366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x v="3687"/>
    <x v="366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x v="3688"/>
    <x v="367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x v="3689"/>
    <x v="367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x v="3690"/>
    <x v="367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x v="3691"/>
    <x v="3673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x v="3692"/>
    <x v="3674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x v="3693"/>
    <x v="3675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x v="3694"/>
    <x v="367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x v="3695"/>
    <x v="367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x v="3696"/>
    <x v="367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x v="3697"/>
    <x v="3679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x v="3698"/>
    <x v="368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x v="3699"/>
    <x v="3681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x v="3700"/>
    <x v="368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x v="3701"/>
    <x v="368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3702"/>
    <x v="368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x v="3703"/>
    <x v="368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x v="3704"/>
    <x v="368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x v="3705"/>
    <x v="368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x v="3706"/>
    <x v="368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3707"/>
    <x v="368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x v="3708"/>
    <x v="369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x v="3709"/>
    <x v="369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x v="3710"/>
    <x v="369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x v="3711"/>
    <x v="3693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x v="3712"/>
    <x v="369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x v="3713"/>
    <x v="369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x v="3714"/>
    <x v="365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x v="3715"/>
    <x v="3696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x v="3716"/>
    <x v="3697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x v="3717"/>
    <x v="369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x v="3718"/>
    <x v="36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x v="3719"/>
    <x v="37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x v="3720"/>
    <x v="370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x v="3721"/>
    <x v="3702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x v="3722"/>
    <x v="370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x v="3723"/>
    <x v="37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x v="3724"/>
    <x v="370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x v="3725"/>
    <x v="370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3726"/>
    <x v="370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x v="3727"/>
    <x v="370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x v="3728"/>
    <x v="370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x v="3729"/>
    <x v="37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x v="3730"/>
    <x v="371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x v="3731"/>
    <x v="37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x v="3732"/>
    <x v="371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x v="3733"/>
    <x v="37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x v="3734"/>
    <x v="371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x v="3735"/>
    <x v="371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x v="3736"/>
    <x v="371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x v="3737"/>
    <x v="37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x v="3738"/>
    <x v="371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x v="3739"/>
    <x v="372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x v="3740"/>
    <x v="37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x v="3741"/>
    <x v="3722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x v="3742"/>
    <x v="37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x v="3743"/>
    <x v="3724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x v="3744"/>
    <x v="3725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x v="3745"/>
    <x v="37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x v="3746"/>
    <x v="37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x v="3747"/>
    <x v="3728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x v="3748"/>
    <x v="3729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x v="3749"/>
    <x v="373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x v="3750"/>
    <x v="373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x v="3751"/>
    <x v="373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x v="3752"/>
    <x v="3733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x v="3753"/>
    <x v="37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x v="3754"/>
    <x v="37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x v="3755"/>
    <x v="373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x v="3756"/>
    <x v="373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x v="3757"/>
    <x v="37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3758"/>
    <x v="373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3759"/>
    <x v="374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3760"/>
    <x v="37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x v="3761"/>
    <x v="37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x v="3762"/>
    <x v="37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x v="3763"/>
    <x v="3744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x v="3764"/>
    <x v="3745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x v="3765"/>
    <x v="374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x v="3766"/>
    <x v="3747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x v="3767"/>
    <x v="3748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x v="3768"/>
    <x v="374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3769"/>
    <x v="375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x v="3770"/>
    <x v="375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x v="3771"/>
    <x v="375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x v="3772"/>
    <x v="375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x v="3773"/>
    <x v="3754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x v="3774"/>
    <x v="37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x v="3775"/>
    <x v="375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x v="3776"/>
    <x v="3757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x v="3777"/>
    <x v="3758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x v="3778"/>
    <x v="375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x v="3779"/>
    <x v="376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x v="3780"/>
    <x v="376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x v="3781"/>
    <x v="376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x v="3782"/>
    <x v="37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x v="3783"/>
    <x v="3764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x v="3784"/>
    <x v="3765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x v="3785"/>
    <x v="3766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x v="3786"/>
    <x v="3767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x v="3787"/>
    <x v="3768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x v="3788"/>
    <x v="3769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x v="3789"/>
    <x v="377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x v="3790"/>
    <x v="3771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x v="3791"/>
    <x v="377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x v="3792"/>
    <x v="3773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x v="3793"/>
    <x v="377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x v="3794"/>
    <x v="377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x v="3795"/>
    <x v="3776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x v="3796"/>
    <x v="3777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x v="3797"/>
    <x v="377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3798"/>
    <x v="377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x v="3799"/>
    <x v="378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x v="3800"/>
    <x v="378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x v="3801"/>
    <x v="378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x v="3802"/>
    <x v="378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x v="3803"/>
    <x v="378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3804"/>
    <x v="378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3805"/>
    <x v="378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3806"/>
    <x v="3787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x v="3807"/>
    <x v="37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x v="3808"/>
    <x v="378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x v="3809"/>
    <x v="379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x v="3810"/>
    <x v="3791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x v="3811"/>
    <x v="379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x v="3812"/>
    <x v="379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x v="3813"/>
    <x v="379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x v="3814"/>
    <x v="379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3815"/>
    <x v="379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x v="3816"/>
    <x v="379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x v="3817"/>
    <x v="37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3818"/>
    <x v="379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x v="3819"/>
    <x v="38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x v="3820"/>
    <x v="380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3821"/>
    <x v="38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x v="3822"/>
    <x v="380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x v="3823"/>
    <x v="3804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x v="3824"/>
    <x v="3805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x v="3825"/>
    <x v="3806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x v="3826"/>
    <x v="3807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x v="3827"/>
    <x v="3808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x v="3828"/>
    <x v="380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x v="3829"/>
    <x v="38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x v="3830"/>
    <x v="3811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x v="3831"/>
    <x v="38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x v="3832"/>
    <x v="38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x v="3833"/>
    <x v="381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x v="3834"/>
    <x v="381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x v="3835"/>
    <x v="381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x v="3836"/>
    <x v="381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x v="3837"/>
    <x v="3818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x v="3838"/>
    <x v="3819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x v="3839"/>
    <x v="382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x v="3840"/>
    <x v="38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x v="3841"/>
    <x v="382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x v="3842"/>
    <x v="3823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x v="3843"/>
    <x v="3824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x v="3844"/>
    <x v="38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x v="3845"/>
    <x v="3826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x v="3846"/>
    <x v="3827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x v="3847"/>
    <x v="3828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x v="3848"/>
    <x v="3829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x v="3849"/>
    <x v="383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x v="3850"/>
    <x v="38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x v="3851"/>
    <x v="38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x v="3852"/>
    <x v="383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x v="3853"/>
    <x v="38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x v="3854"/>
    <x v="38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x v="3855"/>
    <x v="383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3856"/>
    <x v="3837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x v="3857"/>
    <x v="3838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x v="3858"/>
    <x v="38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x v="3859"/>
    <x v="384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x v="3860"/>
    <x v="384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x v="3861"/>
    <x v="384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x v="3862"/>
    <x v="384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x v="3863"/>
    <x v="3844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x v="3864"/>
    <x v="38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x v="3865"/>
    <x v="384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x v="3866"/>
    <x v="3847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x v="3867"/>
    <x v="3848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x v="3868"/>
    <x v="384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x v="3869"/>
    <x v="385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x v="3870"/>
    <x v="385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x v="3871"/>
    <x v="385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x v="3872"/>
    <x v="385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x v="3873"/>
    <x v="3854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x v="3874"/>
    <x v="3855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x v="3875"/>
    <x v="385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x v="3876"/>
    <x v="385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x v="3877"/>
    <x v="3858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x v="3878"/>
    <x v="38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3879"/>
    <x v="3859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x v="3880"/>
    <x v="386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x v="3881"/>
    <x v="386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x v="3882"/>
    <x v="386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x v="3883"/>
    <x v="306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x v="3884"/>
    <x v="3863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x v="3885"/>
    <x v="386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x v="3886"/>
    <x v="386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x v="3887"/>
    <x v="386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x v="3888"/>
    <x v="386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x v="3889"/>
    <x v="386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x v="3890"/>
    <x v="386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x v="3891"/>
    <x v="387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x v="3892"/>
    <x v="3871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x v="3893"/>
    <x v="387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x v="3894"/>
    <x v="3873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x v="3895"/>
    <x v="387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3896"/>
    <x v="387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x v="3897"/>
    <x v="3876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x v="3898"/>
    <x v="3877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x v="3899"/>
    <x v="3878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x v="3900"/>
    <x v="387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x v="3901"/>
    <x v="388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x v="3902"/>
    <x v="388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x v="3903"/>
    <x v="388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x v="3904"/>
    <x v="388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3905"/>
    <x v="388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3906"/>
    <x v="388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3907"/>
    <x v="388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x v="3908"/>
    <x v="388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x v="3909"/>
    <x v="388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x v="3910"/>
    <x v="388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3911"/>
    <x v="389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x v="3912"/>
    <x v="389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x v="3913"/>
    <x v="38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x v="3914"/>
    <x v="389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3915"/>
    <x v="389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3916"/>
    <x v="3895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3917"/>
    <x v="389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3918"/>
    <x v="389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3919"/>
    <x v="389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x v="3920"/>
    <x v="389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3921"/>
    <x v="39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x v="3922"/>
    <x v="390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x v="3923"/>
    <x v="390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x v="3924"/>
    <x v="39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x v="3925"/>
    <x v="39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3926"/>
    <x v="390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x v="3927"/>
    <x v="390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x v="3928"/>
    <x v="39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3929"/>
    <x v="390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x v="3930"/>
    <x v="390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x v="3931"/>
    <x v="391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x v="3932"/>
    <x v="391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x v="3933"/>
    <x v="3912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x v="3934"/>
    <x v="391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x v="3935"/>
    <x v="391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x v="3936"/>
    <x v="3915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x v="3937"/>
    <x v="39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3938"/>
    <x v="3917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3939"/>
    <x v="391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3940"/>
    <x v="3919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x v="3941"/>
    <x v="392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x v="3942"/>
    <x v="392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x v="3943"/>
    <x v="3922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x v="3944"/>
    <x v="39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x v="3945"/>
    <x v="392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3946"/>
    <x v="392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x v="3947"/>
    <x v="39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3948"/>
    <x v="39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x v="3949"/>
    <x v="3928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x v="3950"/>
    <x v="3929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x v="3951"/>
    <x v="393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x v="3952"/>
    <x v="3931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x v="3953"/>
    <x v="393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x v="3954"/>
    <x v="3933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x v="3955"/>
    <x v="393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x v="3956"/>
    <x v="39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x v="3957"/>
    <x v="3936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x v="3958"/>
    <x v="39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x v="3959"/>
    <x v="39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x v="3960"/>
    <x v="39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x v="3961"/>
    <x v="394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x v="3962"/>
    <x v="394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x v="3963"/>
    <x v="394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x v="3964"/>
    <x v="394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x v="3965"/>
    <x v="394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3966"/>
    <x v="3945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x v="3967"/>
    <x v="3946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x v="3968"/>
    <x v="394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x v="3969"/>
    <x v="39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x v="3970"/>
    <x v="394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x v="3971"/>
    <x v="395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x v="3972"/>
    <x v="395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x v="3973"/>
    <x v="3952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x v="3974"/>
    <x v="395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x v="3975"/>
    <x v="395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x v="3976"/>
    <x v="395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x v="3977"/>
    <x v="3956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x v="3978"/>
    <x v="395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x v="3979"/>
    <x v="3958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x v="3980"/>
    <x v="3959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x v="3981"/>
    <x v="1808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x v="3982"/>
    <x v="396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x v="3983"/>
    <x v="39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x v="3984"/>
    <x v="396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x v="3985"/>
    <x v="3963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x v="3986"/>
    <x v="396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x v="3987"/>
    <x v="39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x v="3988"/>
    <x v="396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x v="3989"/>
    <x v="3967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x v="3990"/>
    <x v="3968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x v="3991"/>
    <x v="3969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x v="3992"/>
    <x v="397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x v="3993"/>
    <x v="3971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x v="3994"/>
    <x v="3972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x v="3995"/>
    <x v="397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x v="3996"/>
    <x v="397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x v="3997"/>
    <x v="3975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x v="3998"/>
    <x v="397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x v="3999"/>
    <x v="3977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x v="4000"/>
    <x v="39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x v="4001"/>
    <x v="397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x v="4002"/>
    <x v="398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x v="4003"/>
    <x v="398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x v="4004"/>
    <x v="398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x v="4005"/>
    <x v="398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x v="4006"/>
    <x v="398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x v="4007"/>
    <x v="398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x v="4008"/>
    <x v="398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x v="4009"/>
    <x v="3987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x v="4010"/>
    <x v="3988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x v="4011"/>
    <x v="398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x v="4012"/>
    <x v="399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x v="4013"/>
    <x v="399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x v="4014"/>
    <x v="399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x v="4015"/>
    <x v="399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x v="4016"/>
    <x v="399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4017"/>
    <x v="39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4018"/>
    <x v="399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x v="4019"/>
    <x v="399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4020"/>
    <x v="3998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x v="4021"/>
    <x v="399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x v="4022"/>
    <x v="40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x v="4023"/>
    <x v="400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x v="4024"/>
    <x v="400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x v="4025"/>
    <x v="40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x v="4026"/>
    <x v="400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x v="4027"/>
    <x v="400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x v="4028"/>
    <x v="40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x v="4029"/>
    <x v="4007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x v="4030"/>
    <x v="400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x v="4031"/>
    <x v="4009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x v="4032"/>
    <x v="401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x v="4033"/>
    <x v="40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x v="4034"/>
    <x v="40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x v="4035"/>
    <x v="401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x v="4036"/>
    <x v="4014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x v="4037"/>
    <x v="4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x v="4038"/>
    <x v="401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4039"/>
    <x v="401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4040"/>
    <x v="401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x v="4041"/>
    <x v="401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x v="4042"/>
    <x v="402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x v="4043"/>
    <x v="402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4044"/>
    <x v="402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x v="4045"/>
    <x v="40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x v="4046"/>
    <x v="402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x v="4047"/>
    <x v="4025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x v="4048"/>
    <x v="40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x v="4049"/>
    <x v="4027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x v="4050"/>
    <x v="402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x v="4051"/>
    <x v="4029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x v="4052"/>
    <x v="403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x v="4053"/>
    <x v="40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x v="4054"/>
    <x v="403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x v="4055"/>
    <x v="40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4056"/>
    <x v="403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4057"/>
    <x v="403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x v="4058"/>
    <x v="403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4059"/>
    <x v="403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4060"/>
    <x v="403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x v="4061"/>
    <x v="403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4062"/>
    <x v="404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x v="4063"/>
    <x v="404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x v="4064"/>
    <x v="404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x v="4065"/>
    <x v="404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x v="4066"/>
    <x v="404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x v="4067"/>
    <x v="404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x v="4068"/>
    <x v="404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x v="4069"/>
    <x v="4047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x v="4070"/>
    <x v="404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x v="4071"/>
    <x v="404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4072"/>
    <x v="405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4073"/>
    <x v="405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x v="4074"/>
    <x v="405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x v="4075"/>
    <x v="405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x v="4076"/>
    <x v="405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x v="4077"/>
    <x v="405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x v="4078"/>
    <x v="40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x v="4079"/>
    <x v="405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x v="4080"/>
    <x v="4058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x v="4081"/>
    <x v="405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x v="4082"/>
    <x v="406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x v="4083"/>
    <x v="4061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x v="4084"/>
    <x v="406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x v="4085"/>
    <x v="406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x v="4086"/>
    <x v="4064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x v="4087"/>
    <x v="406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4088"/>
    <x v="406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x v="4089"/>
    <x v="4067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x v="4090"/>
    <x v="4068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x v="4091"/>
    <x v="4069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x v="4092"/>
    <x v="407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x v="4093"/>
    <x v="407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x v="4094"/>
    <x v="407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x v="4095"/>
    <x v="407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x v="4096"/>
    <x v="407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x v="4097"/>
    <x v="407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x v="4098"/>
    <x v="407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x v="4099"/>
    <x v="4077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x v="4100"/>
    <x v="407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x v="4101"/>
    <x v="407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x v="4102"/>
    <x v="408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x v="4103"/>
    <x v="408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x v="4104"/>
    <x v="408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x v="4105"/>
    <x v="4083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x v="4106"/>
    <x v="4084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x v="4107"/>
    <x v="4085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x v="4108"/>
    <x v="408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x v="4109"/>
    <x v="4087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4110"/>
    <x v="408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x v="4111"/>
    <x v="40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x v="4112"/>
    <x v="409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x v="4113"/>
    <x v="4091"/>
  </r>
  <r>
    <m/>
    <m/>
    <m/>
    <m/>
    <m/>
    <x v="4"/>
    <m/>
    <m/>
    <m/>
    <m/>
    <m/>
    <m/>
    <m/>
    <m/>
    <m/>
    <m/>
    <x v="9"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x v="0"/>
    <x v="0"/>
    <b v="0"/>
    <n v="0"/>
    <b v="0"/>
    <s v="film &amp; video/science fiction"/>
    <n v="0"/>
    <n v="0"/>
    <x v="0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x v="1"/>
    <x v="1"/>
    <b v="0"/>
    <n v="0"/>
    <b v="0"/>
    <s v="theater/spaces"/>
    <n v="0"/>
    <n v="0"/>
    <x v="1"/>
    <x v="1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x v="2"/>
    <x v="2"/>
    <b v="0"/>
    <n v="0"/>
    <b v="0"/>
    <s v="publishing/translations"/>
    <n v="0"/>
    <n v="0"/>
    <x v="2"/>
    <x v="2"/>
    <x v="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x v="3"/>
    <x v="3"/>
    <b v="0"/>
    <n v="0"/>
    <b v="0"/>
    <s v="film &amp; video/animation"/>
    <n v="0"/>
    <n v="0"/>
    <x v="0"/>
    <x v="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x v="4"/>
    <x v="4"/>
    <b v="0"/>
    <n v="2"/>
    <b v="0"/>
    <s v="technology/makerspaces"/>
    <n v="0"/>
    <n v="550"/>
    <x v="3"/>
    <x v="4"/>
    <x v="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x v="5"/>
    <x v="5"/>
    <b v="0"/>
    <n v="0"/>
    <b v="0"/>
    <s v="film &amp; video/drama"/>
    <n v="0"/>
    <n v="0"/>
    <x v="0"/>
    <x v="5"/>
    <x v="5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x v="6"/>
    <x v="6"/>
    <b v="0"/>
    <n v="0"/>
    <b v="0"/>
    <s v="theater/spaces"/>
    <n v="0"/>
    <n v="0"/>
    <x v="1"/>
    <x v="6"/>
    <x v="6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x v="7"/>
    <x v="7"/>
    <b v="0"/>
    <n v="6"/>
    <b v="0"/>
    <s v="theater/musical"/>
    <n v="0"/>
    <n v="300"/>
    <x v="1"/>
    <x v="7"/>
    <x v="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x v="8"/>
    <x v="8"/>
    <b v="0"/>
    <n v="7"/>
    <b v="0"/>
    <s v="theater/spaces"/>
    <n v="0"/>
    <n v="92.14"/>
    <x v="1"/>
    <x v="8"/>
    <x v="8"/>
    <x v="2"/>
  </r>
  <r>
    <n v="619"/>
    <s v="Big Data (Canceled)"/>
    <s v="Big Data Sets for researchers interested in improving the quality of life."/>
    <n v="2500000"/>
    <n v="1"/>
    <x v="0"/>
    <s v="US"/>
    <s v="USD"/>
    <x v="9"/>
    <x v="9"/>
    <b v="0"/>
    <n v="1"/>
    <b v="0"/>
    <s v="technology/web"/>
    <n v="0"/>
    <n v="1"/>
    <x v="3"/>
    <x v="9"/>
    <x v="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x v="10"/>
    <x v="10"/>
    <b v="0"/>
    <n v="7"/>
    <b v="0"/>
    <s v="theater/spaces"/>
    <n v="0"/>
    <n v="53.71"/>
    <x v="1"/>
    <x v="10"/>
    <x v="1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x v="11"/>
    <x v="11"/>
    <b v="0"/>
    <n v="0"/>
    <b v="0"/>
    <s v="film &amp; video/drama"/>
    <n v="0"/>
    <n v="0"/>
    <x v="0"/>
    <x v="11"/>
    <x v="1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x v="12"/>
    <x v="12"/>
    <b v="0"/>
    <n v="0"/>
    <b v="0"/>
    <s v="film &amp; video/drama"/>
    <n v="0"/>
    <n v="0"/>
    <x v="0"/>
    <x v="12"/>
    <x v="1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x v="13"/>
    <x v="13"/>
    <b v="0"/>
    <n v="0"/>
    <b v="0"/>
    <s v="film &amp; video/drama"/>
    <n v="0"/>
    <n v="0"/>
    <x v="0"/>
    <x v="13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x v="14"/>
    <x v="14"/>
    <b v="0"/>
    <n v="0"/>
    <b v="0"/>
    <s v="film &amp; video/drama"/>
    <n v="0"/>
    <n v="0"/>
    <x v="0"/>
    <x v="14"/>
    <x v="14"/>
    <x v="2"/>
  </r>
  <r>
    <n v="3125"/>
    <s v="N/A (Canceled)"/>
    <s v="N/A"/>
    <n v="1500000"/>
    <n v="0"/>
    <x v="0"/>
    <s v="US"/>
    <s v="USD"/>
    <x v="15"/>
    <x v="15"/>
    <b v="0"/>
    <n v="0"/>
    <b v="0"/>
    <s v="theater/spaces"/>
    <n v="0"/>
    <n v="0"/>
    <x v="1"/>
    <x v="15"/>
    <x v="1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x v="16"/>
    <x v="16"/>
    <b v="0"/>
    <n v="4"/>
    <b v="0"/>
    <s v="film &amp; video/science fiction"/>
    <n v="0"/>
    <n v="20.25"/>
    <x v="0"/>
    <x v="16"/>
    <x v="16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x v="17"/>
    <x v="17"/>
    <b v="0"/>
    <n v="27"/>
    <b v="0"/>
    <s v="theater/spaces"/>
    <n v="1"/>
    <n v="415.78"/>
    <x v="1"/>
    <x v="17"/>
    <x v="17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x v="18"/>
    <x v="18"/>
    <b v="0"/>
    <n v="10"/>
    <b v="0"/>
    <s v="theater/spaces"/>
    <n v="0"/>
    <n v="12.8"/>
    <x v="1"/>
    <x v="18"/>
    <x v="1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x v="19"/>
    <x v="19"/>
    <b v="1"/>
    <n v="1501"/>
    <b v="0"/>
    <s v="technology/space exploration"/>
    <n v="34"/>
    <n v="223.58"/>
    <x v="3"/>
    <x v="19"/>
    <x v="19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x v="20"/>
    <x v="20"/>
    <b v="0"/>
    <n v="5"/>
    <b v="0"/>
    <s v="theater/spaces"/>
    <n v="0"/>
    <n v="420.6"/>
    <x v="1"/>
    <x v="20"/>
    <x v="2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x v="21"/>
    <x v="21"/>
    <b v="0"/>
    <n v="3"/>
    <b v="0"/>
    <s v="film &amp; video/drama"/>
    <n v="0"/>
    <n v="5.67"/>
    <x v="0"/>
    <x v="21"/>
    <x v="2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x v="22"/>
    <x v="22"/>
    <b v="0"/>
    <n v="2"/>
    <b v="0"/>
    <s v="theater/musical"/>
    <n v="0"/>
    <n v="1"/>
    <x v="1"/>
    <x v="22"/>
    <x v="22"/>
    <x v="0"/>
  </r>
  <r>
    <n v="639"/>
    <s v="Kids Educational Social Media Site (Canceled)"/>
    <s v="Development of a Safe and Educational Social Media site for kids."/>
    <n v="1000000"/>
    <n v="1"/>
    <x v="0"/>
    <s v="US"/>
    <s v="USD"/>
    <x v="23"/>
    <x v="23"/>
    <b v="0"/>
    <n v="1"/>
    <b v="0"/>
    <s v="technology/web"/>
    <n v="0"/>
    <n v="1"/>
    <x v="3"/>
    <x v="23"/>
    <x v="23"/>
    <x v="1"/>
  </r>
  <r>
    <n v="3061"/>
    <s v="Help Save Parkway Cinemas!"/>
    <s v="Save a historic Local theater."/>
    <n v="1000000"/>
    <n v="0"/>
    <x v="1"/>
    <s v="US"/>
    <s v="USD"/>
    <x v="24"/>
    <x v="24"/>
    <b v="0"/>
    <n v="0"/>
    <b v="0"/>
    <s v="theater/spaces"/>
    <n v="0"/>
    <n v="0"/>
    <x v="1"/>
    <x v="24"/>
    <x v="24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x v="25"/>
    <x v="25"/>
    <b v="0"/>
    <n v="20"/>
    <b v="0"/>
    <s v="games/video games"/>
    <n v="0"/>
    <n v="71.55"/>
    <x v="4"/>
    <x v="25"/>
    <x v="25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x v="26"/>
    <x v="26"/>
    <b v="0"/>
    <n v="6"/>
    <b v="0"/>
    <s v="technology/wearables"/>
    <n v="2"/>
    <n v="3304"/>
    <x v="3"/>
    <x v="26"/>
    <x v="26"/>
    <x v="3"/>
  </r>
  <r>
    <n v="2373"/>
    <s v="Cykelauktion.com (Canceled)"/>
    <s v="We want to create a safe marketplace for buying and selling bicycles."/>
    <n v="850000"/>
    <n v="50"/>
    <x v="0"/>
    <s v="SE"/>
    <s v="SEK"/>
    <x v="27"/>
    <x v="27"/>
    <b v="0"/>
    <n v="1"/>
    <b v="0"/>
    <s v="technology/web"/>
    <n v="0"/>
    <n v="50"/>
    <x v="3"/>
    <x v="27"/>
    <x v="27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x v="28"/>
    <x v="28"/>
    <b v="0"/>
    <n v="4"/>
    <b v="0"/>
    <s v="theater/spaces"/>
    <n v="0"/>
    <n v="6.5"/>
    <x v="1"/>
    <x v="28"/>
    <x v="28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x v="29"/>
    <x v="29"/>
    <b v="0"/>
    <n v="1"/>
    <b v="0"/>
    <s v="film &amp; video/animation"/>
    <n v="0"/>
    <n v="50"/>
    <x v="0"/>
    <x v="29"/>
    <x v="2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x v="30"/>
    <x v="30"/>
    <b v="0"/>
    <n v="0"/>
    <b v="0"/>
    <s v="technology/web"/>
    <n v="0"/>
    <n v="0"/>
    <x v="3"/>
    <x v="30"/>
    <x v="30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x v="31"/>
    <x v="31"/>
    <b v="1"/>
    <n v="535"/>
    <b v="0"/>
    <s v="technology/space exploration"/>
    <n v="8"/>
    <n v="78.67"/>
    <x v="3"/>
    <x v="31"/>
    <x v="31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x v="32"/>
    <x v="32"/>
    <b v="0"/>
    <n v="94"/>
    <b v="0"/>
    <s v="games/video games"/>
    <n v="5"/>
    <n v="267.81"/>
    <x v="4"/>
    <x v="32"/>
    <x v="32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x v="33"/>
    <x v="33"/>
    <b v="0"/>
    <n v="2"/>
    <b v="0"/>
    <s v="theater/spaces"/>
    <n v="0"/>
    <n v="775"/>
    <x v="1"/>
    <x v="33"/>
    <x v="3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x v="34"/>
    <x v="34"/>
    <b v="0"/>
    <n v="11"/>
    <b v="0"/>
    <s v="games/video games"/>
    <n v="0"/>
    <n v="50.91"/>
    <x v="4"/>
    <x v="34"/>
    <x v="3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x v="35"/>
    <x v="35"/>
    <b v="0"/>
    <n v="5"/>
    <b v="0"/>
    <s v="film &amp; video/drama"/>
    <n v="0"/>
    <n v="69"/>
    <x v="0"/>
    <x v="35"/>
    <x v="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x v="36"/>
    <x v="36"/>
    <b v="0"/>
    <n v="10"/>
    <b v="0"/>
    <s v="games/video games"/>
    <n v="0"/>
    <n v="17.850000000000001"/>
    <x v="4"/>
    <x v="36"/>
    <x v="36"/>
    <x v="5"/>
  </r>
  <r>
    <n v="1447"/>
    <s v="Indian Language Dictionary"/>
    <s v="I'm creating a dictionary of multiple Indian languages."/>
    <n v="500000"/>
    <n v="75"/>
    <x v="1"/>
    <s v="US"/>
    <s v="USD"/>
    <x v="37"/>
    <x v="37"/>
    <b v="0"/>
    <n v="3"/>
    <b v="0"/>
    <s v="publishing/translations"/>
    <n v="0"/>
    <n v="25"/>
    <x v="2"/>
    <x v="37"/>
    <x v="37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x v="38"/>
    <x v="38"/>
    <b v="0"/>
    <n v="9"/>
    <b v="0"/>
    <s v="theater/spaces"/>
    <n v="0"/>
    <n v="2.67"/>
    <x v="1"/>
    <x v="38"/>
    <x v="3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x v="39"/>
    <x v="39"/>
    <b v="0"/>
    <n v="1"/>
    <b v="0"/>
    <s v="film &amp; video/science fiction"/>
    <n v="0"/>
    <n v="10"/>
    <x v="0"/>
    <x v="39"/>
    <x v="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x v="40"/>
    <x v="40"/>
    <b v="0"/>
    <n v="0"/>
    <b v="0"/>
    <s v="film &amp; video/drama"/>
    <n v="0"/>
    <n v="0"/>
    <x v="0"/>
    <x v="40"/>
    <x v="40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x v="41"/>
    <x v="41"/>
    <b v="0"/>
    <n v="0"/>
    <b v="0"/>
    <s v="technology/wearables"/>
    <n v="0"/>
    <n v="0"/>
    <x v="3"/>
    <x v="41"/>
    <x v="41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x v="42"/>
    <x v="42"/>
    <b v="0"/>
    <n v="0"/>
    <b v="0"/>
    <s v="music/world music"/>
    <n v="0"/>
    <n v="0"/>
    <x v="5"/>
    <x v="42"/>
    <x v="42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x v="43"/>
    <x v="43"/>
    <b v="0"/>
    <n v="0"/>
    <b v="0"/>
    <s v="technology/space exploration"/>
    <n v="0"/>
    <n v="0"/>
    <x v="3"/>
    <x v="43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x v="44"/>
    <x v="44"/>
    <b v="0"/>
    <n v="0"/>
    <b v="0"/>
    <s v="technology/web"/>
    <n v="0"/>
    <n v="0"/>
    <x v="3"/>
    <x v="44"/>
    <x v="44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x v="45"/>
    <x v="45"/>
    <b v="0"/>
    <n v="7"/>
    <b v="0"/>
    <s v="technology/wearables"/>
    <n v="1"/>
    <n v="859.86"/>
    <x v="3"/>
    <x v="45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x v="46"/>
    <x v="46"/>
    <b v="0"/>
    <n v="1"/>
    <b v="0"/>
    <s v="technology/web"/>
    <n v="0"/>
    <n v="90"/>
    <x v="3"/>
    <x v="46"/>
    <x v="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x v="47"/>
    <x v="47"/>
    <b v="1"/>
    <n v="3863"/>
    <b v="1"/>
    <s v="technology/hardware"/>
    <n v="263"/>
    <n v="272.36"/>
    <x v="3"/>
    <x v="47"/>
    <x v="47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x v="48"/>
    <x v="48"/>
    <b v="0"/>
    <n v="3"/>
    <b v="0"/>
    <s v="theater/spaces"/>
    <n v="0"/>
    <n v="201.67"/>
    <x v="1"/>
    <x v="48"/>
    <x v="48"/>
    <x v="2"/>
  </r>
  <r>
    <n v="1917"/>
    <s v="Chronovisor:The MOST innovative watch for night time reading"/>
    <s v="Let's build a legendary brand altogether"/>
    <n v="390000"/>
    <n v="205025"/>
    <x v="1"/>
    <s v="HK"/>
    <s v="HKD"/>
    <x v="49"/>
    <x v="49"/>
    <b v="0"/>
    <n v="70"/>
    <b v="0"/>
    <s v="technology/gadgets"/>
    <n v="53"/>
    <n v="2928.93"/>
    <x v="3"/>
    <x v="49"/>
    <x v="49"/>
    <x v="3"/>
  </r>
  <r>
    <n v="2147"/>
    <s v="Johnny Rocketfingers 3"/>
    <s v="A Point and Click Adventure on Steroids."/>
    <n v="390000"/>
    <n v="2716"/>
    <x v="1"/>
    <s v="US"/>
    <s v="USD"/>
    <x v="50"/>
    <x v="50"/>
    <b v="0"/>
    <n v="55"/>
    <b v="0"/>
    <s v="games/video games"/>
    <n v="1"/>
    <n v="49.38"/>
    <x v="4"/>
    <x v="50"/>
    <x v="50"/>
    <x v="1"/>
  </r>
  <r>
    <n v="152"/>
    <s v="The Great Dark (Canceled)"/>
    <s v="The Great Dark is a journey through the unimaginable...and un foreseeable..."/>
    <n v="380000"/>
    <n v="30"/>
    <x v="0"/>
    <s v="US"/>
    <s v="USD"/>
    <x v="51"/>
    <x v="51"/>
    <b v="0"/>
    <n v="2"/>
    <b v="0"/>
    <s v="film &amp; video/science fiction"/>
    <n v="0"/>
    <n v="15"/>
    <x v="0"/>
    <x v="51"/>
    <x v="5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x v="52"/>
    <x v="52"/>
    <b v="0"/>
    <n v="0"/>
    <b v="0"/>
    <s v="theater/musical"/>
    <n v="0"/>
    <n v="0"/>
    <x v="1"/>
    <x v="52"/>
    <x v="5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x v="53"/>
    <x v="53"/>
    <b v="0"/>
    <n v="4"/>
    <b v="0"/>
    <s v="games/video games"/>
    <n v="0"/>
    <n v="8.5"/>
    <x v="4"/>
    <x v="53"/>
    <x v="53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x v="54"/>
    <x v="54"/>
    <b v="0"/>
    <n v="15"/>
    <b v="0"/>
    <s v="theater/spaces"/>
    <n v="12"/>
    <n v="2796.67"/>
    <x v="1"/>
    <x v="54"/>
    <x v="54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x v="55"/>
    <x v="55"/>
    <b v="0"/>
    <n v="0"/>
    <b v="0"/>
    <s v="film &amp; video/drama"/>
    <n v="0"/>
    <n v="0"/>
    <x v="0"/>
    <x v="55"/>
    <x v="55"/>
    <x v="0"/>
  </r>
  <r>
    <n v="684"/>
    <s v="Arcus Motion Analyzer | The Versatile Smart Ring"/>
    <s v="Arcus gives your fingers super powers."/>
    <n v="320000"/>
    <n v="23948"/>
    <x v="1"/>
    <s v="US"/>
    <s v="USD"/>
    <x v="56"/>
    <x v="56"/>
    <b v="0"/>
    <n v="135"/>
    <b v="0"/>
    <s v="technology/wearables"/>
    <n v="7"/>
    <n v="177.39"/>
    <x v="3"/>
    <x v="56"/>
    <x v="56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x v="57"/>
    <x v="57"/>
    <b v="1"/>
    <n v="555"/>
    <b v="1"/>
    <s v="photography/photobooks"/>
    <n v="157"/>
    <n v="849.67"/>
    <x v="6"/>
    <x v="57"/>
    <x v="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x v="58"/>
    <x v="58"/>
    <b v="0"/>
    <n v="1293"/>
    <b v="0"/>
    <s v="film &amp; video/drama"/>
    <n v="51"/>
    <n v="117.68"/>
    <x v="0"/>
    <x v="58"/>
    <x v="58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x v="59"/>
    <x v="59"/>
    <b v="0"/>
    <n v="311"/>
    <b v="0"/>
    <s v="games/video games"/>
    <n v="7"/>
    <n v="63.57"/>
    <x v="4"/>
    <x v="59"/>
    <x v="59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x v="60"/>
    <x v="60"/>
    <b v="0"/>
    <n v="93"/>
    <b v="0"/>
    <s v="technology/wearables"/>
    <n v="6"/>
    <n v="182.62"/>
    <x v="3"/>
    <x v="60"/>
    <x v="6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61"/>
    <x v="61"/>
    <b v="0"/>
    <n v="0"/>
    <b v="0"/>
    <s v="music/faith"/>
    <n v="0"/>
    <n v="0"/>
    <x v="5"/>
    <x v="61"/>
    <x v="6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x v="62"/>
    <x v="62"/>
    <b v="0"/>
    <n v="17"/>
    <b v="0"/>
    <s v="technology/space exploration"/>
    <n v="2"/>
    <n v="307.82"/>
    <x v="3"/>
    <x v="62"/>
    <x v="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x v="63"/>
    <x v="63"/>
    <b v="0"/>
    <n v="5812"/>
    <b v="1"/>
    <s v="technology/hardware"/>
    <n v="191"/>
    <n v="86.16"/>
    <x v="3"/>
    <x v="63"/>
    <x v="6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x v="64"/>
    <x v="64"/>
    <b v="1"/>
    <n v="4883"/>
    <b v="1"/>
    <s v="technology/hardware"/>
    <n v="126"/>
    <n v="64.569999999999993"/>
    <x v="3"/>
    <x v="64"/>
    <x v="64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x v="65"/>
    <x v="65"/>
    <b v="0"/>
    <n v="100"/>
    <b v="0"/>
    <s v="technology/wearables"/>
    <n v="32"/>
    <n v="800.7"/>
    <x v="3"/>
    <x v="65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x v="66"/>
    <x v="66"/>
    <b v="0"/>
    <n v="355"/>
    <b v="0"/>
    <s v="technology/wearables"/>
    <n v="23"/>
    <n v="161.12"/>
    <x v="3"/>
    <x v="66"/>
    <x v="6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x v="67"/>
    <x v="67"/>
    <b v="0"/>
    <n v="34"/>
    <b v="0"/>
    <s v="technology/wearables"/>
    <n v="1"/>
    <n v="100.5"/>
    <x v="3"/>
    <x v="67"/>
    <x v="6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x v="68"/>
    <x v="68"/>
    <b v="0"/>
    <n v="4"/>
    <b v="0"/>
    <s v="food/food trucks"/>
    <n v="0"/>
    <n v="306"/>
    <x v="7"/>
    <x v="68"/>
    <x v="68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x v="69"/>
    <x v="69"/>
    <b v="0"/>
    <n v="2"/>
    <b v="0"/>
    <s v="theater/spaces"/>
    <n v="0"/>
    <n v="87.5"/>
    <x v="1"/>
    <x v="69"/>
    <x v="6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x v="70"/>
    <x v="70"/>
    <b v="0"/>
    <n v="5"/>
    <b v="0"/>
    <s v="film &amp; video/science fiction"/>
    <n v="0"/>
    <n v="28"/>
    <x v="0"/>
    <x v="70"/>
    <x v="70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x v="71"/>
    <x v="71"/>
    <b v="0"/>
    <n v="5"/>
    <b v="0"/>
    <s v="games/video games"/>
    <n v="0"/>
    <n v="5.8"/>
    <x v="4"/>
    <x v="71"/>
    <x v="7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x v="72"/>
    <x v="72"/>
    <b v="0"/>
    <n v="1"/>
    <b v="0"/>
    <s v="technology/web"/>
    <n v="0"/>
    <n v="1"/>
    <x v="3"/>
    <x v="72"/>
    <x v="72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x v="73"/>
    <x v="73"/>
    <b v="0"/>
    <n v="0"/>
    <b v="0"/>
    <s v="games/mobile games"/>
    <n v="0"/>
    <n v="0"/>
    <x v="4"/>
    <x v="73"/>
    <x v="73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x v="74"/>
    <x v="74"/>
    <b v="0"/>
    <n v="1"/>
    <b v="0"/>
    <s v="technology/web"/>
    <n v="0"/>
    <n v="50"/>
    <x v="3"/>
    <x v="74"/>
    <x v="74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x v="75"/>
    <x v="75"/>
    <b v="0"/>
    <n v="9"/>
    <b v="0"/>
    <s v="theater/spaces"/>
    <n v="5"/>
    <n v="1270.22"/>
    <x v="1"/>
    <x v="75"/>
    <x v="75"/>
    <x v="7"/>
  </r>
  <r>
    <n v="476"/>
    <s v="Sight Word Music Videos"/>
    <s v="Animated Music Videos that teach kids how to read."/>
    <n v="220000"/>
    <n v="4906.59"/>
    <x v="1"/>
    <s v="US"/>
    <s v="USD"/>
    <x v="76"/>
    <x v="76"/>
    <b v="0"/>
    <n v="124"/>
    <b v="0"/>
    <s v="film &amp; video/animation"/>
    <n v="2"/>
    <n v="39.57"/>
    <x v="0"/>
    <x v="76"/>
    <x v="76"/>
    <x v="7"/>
  </r>
  <r>
    <n v="3060"/>
    <s v="Save the Roxy Theatre in Bremerton WA"/>
    <s v="Save the historic Roxy theatre in Bremerton WA from being repurposed as office space."/>
    <n v="220000"/>
    <n v="335"/>
    <x v="1"/>
    <s v="US"/>
    <s v="USD"/>
    <x v="77"/>
    <x v="77"/>
    <b v="0"/>
    <n v="6"/>
    <b v="0"/>
    <s v="theater/spaces"/>
    <n v="0"/>
    <n v="55.83"/>
    <x v="1"/>
    <x v="77"/>
    <x v="77"/>
    <x v="7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x v="78"/>
    <x v="78"/>
    <b v="1"/>
    <n v="813"/>
    <b v="1"/>
    <s v="technology/hardware"/>
    <n v="115"/>
    <n v="282.66000000000003"/>
    <x v="3"/>
    <x v="78"/>
    <x v="78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x v="79"/>
    <x v="79"/>
    <b v="0"/>
    <n v="161"/>
    <b v="0"/>
    <s v="technology/wearables"/>
    <n v="75"/>
    <n v="932.31"/>
    <x v="3"/>
    <x v="79"/>
    <x v="79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x v="80"/>
    <x v="80"/>
    <b v="0"/>
    <n v="336"/>
    <b v="0"/>
    <s v="technology/wearables"/>
    <n v="58"/>
    <n v="343.15"/>
    <x v="3"/>
    <x v="80"/>
    <x v="80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x v="81"/>
    <x v="81"/>
    <b v="0"/>
    <n v="28"/>
    <b v="0"/>
    <s v="technology/wearables"/>
    <n v="22"/>
    <n v="1536.25"/>
    <x v="3"/>
    <x v="81"/>
    <x v="81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x v="82"/>
    <x v="82"/>
    <b v="0"/>
    <n v="202"/>
    <b v="0"/>
    <s v="theater/spaces"/>
    <n v="20"/>
    <n v="202.23"/>
    <x v="1"/>
    <x v="82"/>
    <x v="82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x v="83"/>
    <x v="83"/>
    <b v="0"/>
    <n v="19"/>
    <b v="0"/>
    <s v="technology/wearables"/>
    <n v="6"/>
    <n v="603.53"/>
    <x v="3"/>
    <x v="83"/>
    <x v="83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x v="84"/>
    <x v="84"/>
    <b v="0"/>
    <n v="11"/>
    <b v="0"/>
    <s v="technology/wearables"/>
    <n v="2"/>
    <n v="424.45"/>
    <x v="3"/>
    <x v="84"/>
    <x v="84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x v="85"/>
    <x v="85"/>
    <b v="0"/>
    <n v="7"/>
    <b v="0"/>
    <s v="technology/wearables"/>
    <n v="0"/>
    <n v="100"/>
    <x v="3"/>
    <x v="85"/>
    <x v="85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x v="86"/>
    <x v="86"/>
    <b v="0"/>
    <n v="3"/>
    <b v="0"/>
    <s v="technology/web"/>
    <n v="0"/>
    <n v="116.67"/>
    <x v="3"/>
    <x v="86"/>
    <x v="86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x v="87"/>
    <x v="87"/>
    <b v="0"/>
    <n v="12"/>
    <b v="0"/>
    <s v="food/food trucks"/>
    <n v="0"/>
    <n v="23.08"/>
    <x v="7"/>
    <x v="87"/>
    <x v="87"/>
    <x v="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x v="88"/>
    <x v="88"/>
    <b v="0"/>
    <n v="1"/>
    <b v="0"/>
    <s v="film &amp; video/animation"/>
    <n v="0"/>
    <n v="250"/>
    <x v="0"/>
    <x v="88"/>
    <x v="88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x v="89"/>
    <x v="89"/>
    <b v="0"/>
    <n v="2"/>
    <b v="0"/>
    <s v="publishing/translations"/>
    <n v="0"/>
    <n v="100"/>
    <x v="2"/>
    <x v="89"/>
    <x v="89"/>
    <x v="7"/>
  </r>
  <r>
    <n v="638"/>
    <s v="W (Canceled)"/>
    <s v="O0"/>
    <n v="200000"/>
    <n v="18"/>
    <x v="0"/>
    <s v="DE"/>
    <s v="EUR"/>
    <x v="90"/>
    <x v="90"/>
    <b v="0"/>
    <n v="6"/>
    <b v="0"/>
    <s v="technology/web"/>
    <n v="0"/>
    <n v="3"/>
    <x v="3"/>
    <x v="90"/>
    <x v="90"/>
    <x v="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x v="91"/>
    <x v="91"/>
    <b v="0"/>
    <n v="4"/>
    <b v="0"/>
    <s v="technology/wearables"/>
    <n v="0"/>
    <n v="2"/>
    <x v="3"/>
    <x v="91"/>
    <x v="9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x v="92"/>
    <x v="92"/>
    <b v="0"/>
    <n v="1"/>
    <b v="0"/>
    <s v="theater/plays"/>
    <n v="0"/>
    <n v="1"/>
    <x v="1"/>
    <x v="92"/>
    <x v="92"/>
    <x v="7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x v="93"/>
    <x v="93"/>
    <b v="0"/>
    <n v="0"/>
    <b v="0"/>
    <s v="film &amp; video/science fiction"/>
    <n v="0"/>
    <n v="0"/>
    <x v="0"/>
    <x v="93"/>
    <x v="93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x v="94"/>
    <x v="94"/>
    <b v="0"/>
    <n v="0"/>
    <b v="0"/>
    <s v="publishing/translations"/>
    <n v="0"/>
    <n v="0"/>
    <x v="2"/>
    <x v="94"/>
    <x v="94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x v="95"/>
    <x v="95"/>
    <b v="1"/>
    <n v="2051"/>
    <b v="1"/>
    <s v="technology/hardware"/>
    <n v="257"/>
    <n v="247.94"/>
    <x v="3"/>
    <x v="95"/>
    <x v="95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x v="96"/>
    <x v="96"/>
    <b v="0"/>
    <n v="11"/>
    <b v="0"/>
    <s v="technology/wearables"/>
    <n v="1"/>
    <n v="184.36"/>
    <x v="3"/>
    <x v="96"/>
    <x v="96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x v="97"/>
    <x v="97"/>
    <b v="0"/>
    <n v="3"/>
    <b v="0"/>
    <s v="publishing/translations"/>
    <n v="1"/>
    <n v="673.33"/>
    <x v="2"/>
    <x v="97"/>
    <x v="97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x v="98"/>
    <x v="98"/>
    <b v="0"/>
    <n v="1"/>
    <b v="0"/>
    <s v="theater/plays"/>
    <n v="0"/>
    <n v="20"/>
    <x v="1"/>
    <x v="98"/>
    <x v="98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x v="99"/>
    <x v="99"/>
    <b v="0"/>
    <n v="0"/>
    <b v="0"/>
    <s v="photography/people"/>
    <n v="0"/>
    <n v="0"/>
    <x v="6"/>
    <x v="99"/>
    <x v="99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x v="100"/>
    <x v="100"/>
    <b v="0"/>
    <n v="0"/>
    <b v="0"/>
    <s v="food/restaurants"/>
    <n v="0"/>
    <n v="0"/>
    <x v="7"/>
    <x v="100"/>
    <x v="100"/>
    <x v="7"/>
  </r>
  <r>
    <n v="2076"/>
    <s v="Earin - The Worlds Smallest Wireless Earbuds"/>
    <s v="Wireless earbuds filled with sound, yet so small they are almost invisible!"/>
    <n v="179000"/>
    <n v="972594.99"/>
    <x v="2"/>
    <s v="GB"/>
    <s v="GBP"/>
    <x v="101"/>
    <x v="101"/>
    <b v="0"/>
    <n v="8359"/>
    <b v="1"/>
    <s v="technology/hardware"/>
    <n v="543"/>
    <n v="116.35"/>
    <x v="3"/>
    <x v="101"/>
    <x v="101"/>
    <x v="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x v="102"/>
    <x v="102"/>
    <b v="0"/>
    <n v="1"/>
    <b v="0"/>
    <s v="food/food trucks"/>
    <n v="0"/>
    <n v="10"/>
    <x v="7"/>
    <x v="102"/>
    <x v="102"/>
    <x v="7"/>
  </r>
  <r>
    <n v="696"/>
    <s v="trustee"/>
    <s v="Show your fidelity by wearing the Trustee rings! Show where you are (at)!"/>
    <n v="175000"/>
    <n v="1"/>
    <x v="1"/>
    <s v="NL"/>
    <s v="EUR"/>
    <x v="103"/>
    <x v="103"/>
    <b v="0"/>
    <n v="1"/>
    <b v="0"/>
    <s v="technology/wearables"/>
    <n v="0"/>
    <n v="1"/>
    <x v="3"/>
    <x v="103"/>
    <x v="103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x v="104"/>
    <x v="104"/>
    <b v="0"/>
    <n v="0"/>
    <b v="0"/>
    <s v="technology/web"/>
    <n v="0"/>
    <n v="0"/>
    <x v="3"/>
    <x v="104"/>
    <x v="104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x v="105"/>
    <x v="105"/>
    <b v="0"/>
    <n v="123"/>
    <b v="0"/>
    <s v="technology/wearables"/>
    <n v="56"/>
    <n v="790.84"/>
    <x v="3"/>
    <x v="105"/>
    <x v="105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x v="106"/>
    <x v="106"/>
    <b v="1"/>
    <n v="4562"/>
    <b v="1"/>
    <s v="technology/hardware"/>
    <n v="495"/>
    <n v="173.58"/>
    <x v="3"/>
    <x v="106"/>
    <x v="106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x v="107"/>
    <x v="107"/>
    <b v="0"/>
    <n v="2"/>
    <b v="0"/>
    <s v="games/mobile games"/>
    <n v="0"/>
    <n v="13"/>
    <x v="4"/>
    <x v="107"/>
    <x v="107"/>
    <x v="7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x v="108"/>
    <x v="108"/>
    <b v="0"/>
    <n v="1062"/>
    <b v="1"/>
    <s v="film &amp; video/documentary"/>
    <n v="114"/>
    <n v="161.26"/>
    <x v="0"/>
    <x v="108"/>
    <x v="108"/>
    <x v="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x v="109"/>
    <x v="109"/>
    <b v="1"/>
    <n v="1151"/>
    <b v="1"/>
    <s v="film &amp; video/documentary"/>
    <n v="113"/>
    <n v="147.16999999999999"/>
    <x v="0"/>
    <x v="109"/>
    <x v="109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x v="110"/>
    <x v="110"/>
    <b v="1"/>
    <n v="1420"/>
    <b v="1"/>
    <s v="theater/spaces"/>
    <n v="102"/>
    <n v="108"/>
    <x v="1"/>
    <x v="110"/>
    <x v="110"/>
    <x v="7"/>
  </r>
  <r>
    <n v="2656"/>
    <s v="MoonWatcher: A 24/7 Live Video of the Moon for Everyone (Canceled)"/>
    <s v="MoonWatcher will be bringing the Moon closer to all of us."/>
    <n v="150000"/>
    <n v="17155"/>
    <x v="0"/>
    <s v="US"/>
    <s v="USD"/>
    <x v="111"/>
    <x v="111"/>
    <b v="0"/>
    <n v="152"/>
    <b v="0"/>
    <s v="technology/space exploration"/>
    <n v="11"/>
    <n v="112.86"/>
    <x v="3"/>
    <x v="111"/>
    <x v="111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x v="112"/>
    <x v="112"/>
    <b v="0"/>
    <n v="40"/>
    <b v="0"/>
    <s v="technology/wearables"/>
    <n v="8"/>
    <n v="292.08"/>
    <x v="3"/>
    <x v="112"/>
    <x v="112"/>
    <x v="7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x v="113"/>
    <x v="113"/>
    <b v="0"/>
    <n v="148"/>
    <b v="0"/>
    <s v="games/video games"/>
    <n v="3"/>
    <n v="34.130000000000003"/>
    <x v="4"/>
    <x v="113"/>
    <x v="113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x v="114"/>
    <x v="114"/>
    <b v="0"/>
    <n v="58"/>
    <b v="0"/>
    <s v="film &amp; video/science fiction"/>
    <n v="3"/>
    <n v="81.239999999999995"/>
    <x v="0"/>
    <x v="114"/>
    <x v="114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x v="115"/>
    <x v="115"/>
    <b v="0"/>
    <n v="18"/>
    <b v="0"/>
    <s v="technology/wearables"/>
    <n v="2"/>
    <n v="160.5"/>
    <x v="3"/>
    <x v="115"/>
    <x v="115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x v="116"/>
    <x v="116"/>
    <b v="0"/>
    <n v="5"/>
    <b v="0"/>
    <s v="technology/web"/>
    <n v="1"/>
    <n v="292.2"/>
    <x v="3"/>
    <x v="116"/>
    <x v="116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x v="117"/>
    <x v="117"/>
    <b v="0"/>
    <n v="20"/>
    <b v="0"/>
    <s v="technology/web"/>
    <n v="1"/>
    <n v="68.3"/>
    <x v="3"/>
    <x v="117"/>
    <x v="117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x v="118"/>
    <x v="118"/>
    <b v="0"/>
    <n v="3"/>
    <b v="0"/>
    <s v="technology/web"/>
    <n v="1"/>
    <n v="342"/>
    <x v="3"/>
    <x v="118"/>
    <x v="118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x v="119"/>
    <x v="119"/>
    <b v="0"/>
    <n v="7"/>
    <b v="0"/>
    <s v="technology/wearables"/>
    <n v="0"/>
    <n v="84.29"/>
    <x v="3"/>
    <x v="119"/>
    <x v="119"/>
    <x v="7"/>
  </r>
  <r>
    <n v="2519"/>
    <s v="Kelli's Kitchen"/>
    <s v="Better than your mom's, better than Cracker Barrel, only at Kelli's Kitchen (all from scratch)."/>
    <n v="150000"/>
    <n v="65"/>
    <x v="1"/>
    <s v="US"/>
    <s v="USD"/>
    <x v="120"/>
    <x v="120"/>
    <b v="0"/>
    <n v="4"/>
    <b v="0"/>
    <s v="food/restaurants"/>
    <n v="0"/>
    <n v="16.25"/>
    <x v="7"/>
    <x v="120"/>
    <x v="120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x v="121"/>
    <x v="121"/>
    <b v="0"/>
    <n v="1"/>
    <b v="0"/>
    <s v="theater/plays"/>
    <n v="0"/>
    <n v="25"/>
    <x v="1"/>
    <x v="121"/>
    <x v="121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x v="122"/>
    <x v="122"/>
    <b v="0"/>
    <n v="2"/>
    <b v="0"/>
    <s v="theater/musical"/>
    <n v="0"/>
    <n v="0"/>
    <x v="1"/>
    <x v="122"/>
    <x v="122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x v="123"/>
    <x v="123"/>
    <b v="0"/>
    <n v="0"/>
    <b v="0"/>
    <s v="film &amp; video/drama"/>
    <n v="0"/>
    <n v="0"/>
    <x v="0"/>
    <x v="123"/>
    <x v="123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x v="124"/>
    <x v="124"/>
    <b v="0"/>
    <n v="0"/>
    <b v="0"/>
    <s v="theater/plays"/>
    <n v="0"/>
    <n v="0"/>
    <x v="1"/>
    <x v="124"/>
    <x v="124"/>
    <x v="7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x v="125"/>
    <x v="125"/>
    <b v="0"/>
    <n v="0"/>
    <b v="0"/>
    <s v="theater/musical"/>
    <n v="0"/>
    <n v="0"/>
    <x v="1"/>
    <x v="125"/>
    <x v="12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x v="126"/>
    <x v="126"/>
    <b v="0"/>
    <n v="4"/>
    <b v="0"/>
    <s v="food/food trucks"/>
    <n v="1"/>
    <n v="501.25"/>
    <x v="7"/>
    <x v="126"/>
    <x v="126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x v="127"/>
    <x v="127"/>
    <b v="0"/>
    <n v="0"/>
    <b v="0"/>
    <s v="photography/people"/>
    <n v="0"/>
    <n v="0"/>
    <x v="6"/>
    <x v="127"/>
    <x v="127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x v="128"/>
    <x v="128"/>
    <b v="0"/>
    <n v="276"/>
    <b v="0"/>
    <s v="technology/wearables"/>
    <n v="11"/>
    <n v="51.82"/>
    <x v="3"/>
    <x v="128"/>
    <x v="128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x v="129"/>
    <x v="129"/>
    <b v="0"/>
    <n v="890"/>
    <b v="0"/>
    <s v="technology/wearables"/>
    <n v="82"/>
    <n v="120.39"/>
    <x v="3"/>
    <x v="129"/>
    <x v="129"/>
    <x v="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x v="130"/>
    <x v="130"/>
    <b v="0"/>
    <n v="67"/>
    <b v="0"/>
    <s v="film &amp; video/science fiction"/>
    <n v="23"/>
    <n v="449.43"/>
    <x v="0"/>
    <x v="130"/>
    <x v="130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x v="131"/>
    <x v="131"/>
    <b v="0"/>
    <n v="0"/>
    <b v="0"/>
    <s v="publishing/translations"/>
    <n v="0"/>
    <n v="0"/>
    <x v="2"/>
    <x v="131"/>
    <x v="131"/>
    <x v="7"/>
  </r>
  <r>
    <n v="298"/>
    <s v="DisHonesty - A Documentary Feature Film"/>
    <s v="The truth is, we all lie - and by &quot;we,&quot; we mean everyone!"/>
    <n v="126000"/>
    <n v="137254.84"/>
    <x v="2"/>
    <s v="US"/>
    <s v="USD"/>
    <x v="132"/>
    <x v="132"/>
    <b v="1"/>
    <n v="2436"/>
    <b v="1"/>
    <s v="film &amp; video/documentary"/>
    <n v="109"/>
    <n v="56.34"/>
    <x v="0"/>
    <x v="132"/>
    <x v="132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x v="133"/>
    <x v="133"/>
    <b v="0"/>
    <n v="1530"/>
    <b v="1"/>
    <s v="technology/hardware"/>
    <n v="317"/>
    <n v="259.25"/>
    <x v="3"/>
    <x v="133"/>
    <x v="133"/>
    <x v="7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x v="134"/>
    <x v="134"/>
    <b v="1"/>
    <n v="379"/>
    <b v="1"/>
    <s v="technology/hardware"/>
    <n v="136"/>
    <n v="449.26"/>
    <x v="3"/>
    <x v="134"/>
    <x v="134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x v="135"/>
    <x v="135"/>
    <b v="0"/>
    <n v="348"/>
    <b v="0"/>
    <s v="theater/spaces"/>
    <n v="68"/>
    <n v="244.8"/>
    <x v="1"/>
    <x v="135"/>
    <x v="135"/>
    <x v="7"/>
  </r>
  <r>
    <n v="2649"/>
    <s v="The Mission - Please Check Back Soon (Canceled)"/>
    <s v="They have launched a Kickstarter."/>
    <n v="125000"/>
    <n v="124"/>
    <x v="0"/>
    <s v="US"/>
    <s v="USD"/>
    <x v="136"/>
    <x v="136"/>
    <b v="0"/>
    <n v="3"/>
    <b v="0"/>
    <s v="technology/space exploration"/>
    <n v="0"/>
    <n v="41.33"/>
    <x v="3"/>
    <x v="136"/>
    <x v="136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x v="137"/>
    <x v="137"/>
    <b v="0"/>
    <n v="1"/>
    <b v="0"/>
    <s v="food/food trucks"/>
    <n v="0"/>
    <n v="30"/>
    <x v="7"/>
    <x v="137"/>
    <x v="137"/>
    <x v="7"/>
  </r>
  <r>
    <n v="578"/>
    <s v="weBuy Crowdsourced Shopping"/>
    <s v="weBuy trade built on technology and Crowd Sourced Power"/>
    <n v="125000"/>
    <n v="14"/>
    <x v="1"/>
    <s v="GB"/>
    <s v="GBP"/>
    <x v="138"/>
    <x v="138"/>
    <b v="0"/>
    <n v="7"/>
    <b v="0"/>
    <s v="technology/web"/>
    <n v="0"/>
    <n v="2"/>
    <x v="3"/>
    <x v="138"/>
    <x v="13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39"/>
    <x v="139"/>
    <b v="0"/>
    <n v="0"/>
    <b v="0"/>
    <s v="music/faith"/>
    <n v="0"/>
    <n v="0"/>
    <x v="5"/>
    <x v="139"/>
    <x v="139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x v="140"/>
    <x v="140"/>
    <b v="0"/>
    <n v="0"/>
    <b v="0"/>
    <s v="technology/web"/>
    <n v="0"/>
    <n v="0"/>
    <x v="3"/>
    <x v="140"/>
    <x v="140"/>
    <x v="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x v="141"/>
    <x v="141"/>
    <b v="0"/>
    <n v="7"/>
    <b v="0"/>
    <s v="film &amp; video/drama"/>
    <n v="1"/>
    <n v="91.43"/>
    <x v="0"/>
    <x v="141"/>
    <x v="141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x v="142"/>
    <x v="142"/>
    <b v="0"/>
    <n v="2"/>
    <b v="0"/>
    <s v="food/food trucks"/>
    <n v="0"/>
    <n v="22.5"/>
    <x v="7"/>
    <x v="142"/>
    <x v="142"/>
    <x v="7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x v="143"/>
    <x v="143"/>
    <b v="1"/>
    <n v="1095"/>
    <b v="1"/>
    <s v="theater/spaces"/>
    <n v="147"/>
    <n v="155.24"/>
    <x v="1"/>
    <x v="143"/>
    <x v="143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x v="144"/>
    <x v="144"/>
    <b v="0"/>
    <n v="4"/>
    <b v="0"/>
    <s v="technology/wearables"/>
    <n v="0"/>
    <n v="55"/>
    <x v="3"/>
    <x v="144"/>
    <x v="14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x v="145"/>
    <x v="145"/>
    <b v="0"/>
    <n v="356"/>
    <b v="0"/>
    <s v="technology/wearables"/>
    <n v="65"/>
    <n v="201.6"/>
    <x v="3"/>
    <x v="145"/>
    <x v="145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x v="146"/>
    <x v="146"/>
    <b v="0"/>
    <n v="29"/>
    <b v="0"/>
    <s v="technology/wearables"/>
    <n v="1"/>
    <n v="30.31"/>
    <x v="3"/>
    <x v="146"/>
    <x v="146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x v="147"/>
    <x v="147"/>
    <b v="0"/>
    <n v="5"/>
    <b v="0"/>
    <s v="food/restaurants"/>
    <n v="0"/>
    <n v="17.2"/>
    <x v="7"/>
    <x v="147"/>
    <x v="147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x v="148"/>
    <x v="148"/>
    <b v="0"/>
    <n v="1"/>
    <b v="0"/>
    <s v="theater/plays"/>
    <n v="0"/>
    <n v="20"/>
    <x v="1"/>
    <x v="148"/>
    <x v="148"/>
    <x v="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x v="149"/>
    <x v="149"/>
    <b v="0"/>
    <n v="2"/>
    <b v="0"/>
    <s v="film &amp; video/drama"/>
    <n v="0"/>
    <n v="5.5"/>
    <x v="0"/>
    <x v="149"/>
    <x v="149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x v="150"/>
    <x v="150"/>
    <b v="0"/>
    <n v="2"/>
    <b v="0"/>
    <s v="games/mobile games"/>
    <n v="0"/>
    <n v="2"/>
    <x v="4"/>
    <x v="150"/>
    <x v="150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x v="151"/>
    <x v="151"/>
    <b v="0"/>
    <n v="3"/>
    <b v="0"/>
    <s v="film &amp; video/animation"/>
    <n v="0"/>
    <n v="1"/>
    <x v="0"/>
    <x v="151"/>
    <x v="151"/>
    <x v="7"/>
  </r>
  <r>
    <n v="2378"/>
    <s v="KEEPUP INC (Canceled)"/>
    <s v="KEEPUP allows you to extend your social circle by introducing you to new people via your friends."/>
    <n v="110000"/>
    <n v="0"/>
    <x v="0"/>
    <s v="US"/>
    <s v="USD"/>
    <x v="152"/>
    <x v="152"/>
    <b v="0"/>
    <n v="0"/>
    <b v="0"/>
    <s v="technology/web"/>
    <n v="0"/>
    <n v="0"/>
    <x v="3"/>
    <x v="152"/>
    <x v="152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x v="153"/>
    <x v="153"/>
    <b v="0"/>
    <n v="37"/>
    <b v="0"/>
    <s v="theater/spaces"/>
    <n v="4"/>
    <n v="125.27"/>
    <x v="1"/>
    <x v="153"/>
    <x v="153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x v="154"/>
    <x v="154"/>
    <b v="0"/>
    <n v="179"/>
    <b v="0"/>
    <s v="technology/wearables"/>
    <n v="30"/>
    <n v="171.79"/>
    <x v="3"/>
    <x v="154"/>
    <x v="154"/>
    <x v="7"/>
  </r>
  <r>
    <n v="1948"/>
    <s v="UDOO X86: The Most Powerful Maker Board Ever"/>
    <s v="10 times more powerful than Raspberry Pi 3, x86 64-bit architecture"/>
    <n v="100000"/>
    <n v="800211"/>
    <x v="2"/>
    <s v="US"/>
    <s v="USD"/>
    <x v="155"/>
    <x v="155"/>
    <b v="1"/>
    <n v="4245"/>
    <b v="1"/>
    <s v="technology/hardware"/>
    <n v="800"/>
    <n v="188.51"/>
    <x v="3"/>
    <x v="155"/>
    <x v="155"/>
    <x v="7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x v="156"/>
    <x v="156"/>
    <b v="1"/>
    <n v="680"/>
    <b v="1"/>
    <s v="technology/hardware"/>
    <n v="348"/>
    <n v="511.79"/>
    <x v="3"/>
    <x v="156"/>
    <x v="156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x v="157"/>
    <x v="157"/>
    <b v="1"/>
    <n v="1513"/>
    <b v="1"/>
    <s v="technology/hardware"/>
    <n v="207"/>
    <n v="136.63999999999999"/>
    <x v="3"/>
    <x v="157"/>
    <x v="157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x v="158"/>
    <x v="158"/>
    <b v="1"/>
    <n v="353"/>
    <b v="1"/>
    <s v="technology/hardware"/>
    <n v="161"/>
    <n v="457.39"/>
    <x v="3"/>
    <x v="158"/>
    <x v="158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x v="159"/>
    <x v="159"/>
    <b v="0"/>
    <n v="470"/>
    <b v="1"/>
    <s v="technology/hardware"/>
    <n v="153"/>
    <n v="324.69"/>
    <x v="3"/>
    <x v="159"/>
    <x v="159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x v="160"/>
    <x v="160"/>
    <b v="1"/>
    <n v="1596"/>
    <b v="1"/>
    <s v="film &amp; video/documentary"/>
    <n v="147"/>
    <n v="92.25"/>
    <x v="0"/>
    <x v="160"/>
    <x v="160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x v="161"/>
    <x v="161"/>
    <b v="1"/>
    <n v="325"/>
    <b v="1"/>
    <s v="technology/hardware"/>
    <n v="125"/>
    <n v="385.04"/>
    <x v="3"/>
    <x v="161"/>
    <x v="16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x v="162"/>
    <x v="162"/>
    <b v="1"/>
    <n v="539"/>
    <b v="1"/>
    <s v="technology/hardware"/>
    <n v="120"/>
    <n v="223.1"/>
    <x v="3"/>
    <x v="162"/>
    <x v="162"/>
    <x v="7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x v="163"/>
    <x v="163"/>
    <b v="0"/>
    <n v="203"/>
    <b v="1"/>
    <s v="technology/hardware"/>
    <n v="115"/>
    <n v="566.39"/>
    <x v="3"/>
    <x v="163"/>
    <x v="163"/>
    <x v="7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x v="164"/>
    <x v="164"/>
    <b v="1"/>
    <n v="555"/>
    <b v="1"/>
    <s v="film &amp; video/documentary"/>
    <n v="113"/>
    <n v="203.63"/>
    <x v="0"/>
    <x v="164"/>
    <x v="164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x v="165"/>
    <x v="165"/>
    <b v="0"/>
    <n v="1260"/>
    <b v="1"/>
    <s v="theater/spaces"/>
    <n v="113"/>
    <n v="89.31"/>
    <x v="1"/>
    <x v="165"/>
    <x v="16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x v="166"/>
    <x v="166"/>
    <b v="1"/>
    <n v="1762"/>
    <b v="1"/>
    <s v="technology/space exploration"/>
    <n v="107"/>
    <n v="60.97"/>
    <x v="3"/>
    <x v="166"/>
    <x v="166"/>
    <x v="7"/>
  </r>
  <r>
    <n v="2726"/>
    <s v="Krimston TWO - Dual SIM case for iPhone"/>
    <s v="Krimston TWO: iPhone Dual SIM Case"/>
    <n v="100000"/>
    <n v="105745"/>
    <x v="2"/>
    <s v="US"/>
    <s v="USD"/>
    <x v="167"/>
    <x v="167"/>
    <b v="0"/>
    <n v="404"/>
    <b v="1"/>
    <s v="technology/hardware"/>
    <n v="106"/>
    <n v="261.75"/>
    <x v="3"/>
    <x v="167"/>
    <x v="167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x v="168"/>
    <x v="168"/>
    <b v="0"/>
    <n v="100"/>
    <b v="1"/>
    <s v="theater/plays"/>
    <n v="101"/>
    <n v="1008.24"/>
    <x v="1"/>
    <x v="168"/>
    <x v="168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x v="169"/>
    <x v="169"/>
    <b v="0"/>
    <n v="558"/>
    <b v="1"/>
    <s v="theater/plays"/>
    <n v="100"/>
    <n v="179.28"/>
    <x v="1"/>
    <x v="169"/>
    <x v="169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x v="170"/>
    <x v="170"/>
    <b v="0"/>
    <n v="224"/>
    <b v="0"/>
    <s v="technology/wearables"/>
    <n v="85"/>
    <n v="379.23"/>
    <x v="3"/>
    <x v="170"/>
    <x v="170"/>
    <x v="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x v="171"/>
    <x v="171"/>
    <b v="0"/>
    <n v="248"/>
    <b v="0"/>
    <s v="technology/wearables"/>
    <n v="40"/>
    <n v="162.91999999999999"/>
    <x v="3"/>
    <x v="171"/>
    <x v="171"/>
    <x v="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x v="172"/>
    <x v="172"/>
    <b v="0"/>
    <n v="296"/>
    <b v="0"/>
    <s v="technology/wearables"/>
    <n v="35"/>
    <n v="119.39"/>
    <x v="3"/>
    <x v="172"/>
    <x v="172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x v="173"/>
    <x v="173"/>
    <b v="0"/>
    <n v="338"/>
    <b v="0"/>
    <s v="technology/wearables"/>
    <n v="34"/>
    <n v="99.97"/>
    <x v="3"/>
    <x v="173"/>
    <x v="17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x v="174"/>
    <x v="174"/>
    <b v="0"/>
    <n v="29"/>
    <b v="0"/>
    <s v="technology/wearables"/>
    <n v="15"/>
    <n v="530.69000000000005"/>
    <x v="3"/>
    <x v="174"/>
    <x v="174"/>
    <x v="7"/>
  </r>
  <r>
    <n v="217"/>
    <s v="Bitch"/>
    <s v="A roadmovie by paw"/>
    <n v="100000"/>
    <n v="11943"/>
    <x v="1"/>
    <s v="SE"/>
    <s v="SEK"/>
    <x v="175"/>
    <x v="175"/>
    <b v="0"/>
    <n v="38"/>
    <b v="0"/>
    <s v="film &amp; video/drama"/>
    <n v="12"/>
    <n v="314.29000000000002"/>
    <x v="0"/>
    <x v="175"/>
    <x v="175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x v="176"/>
    <x v="176"/>
    <b v="0"/>
    <n v="292"/>
    <b v="0"/>
    <s v="journalism/audio"/>
    <n v="9"/>
    <n v="29.24"/>
    <x v="8"/>
    <x v="176"/>
    <x v="176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x v="177"/>
    <x v="177"/>
    <b v="0"/>
    <n v="6"/>
    <b v="0"/>
    <s v="technology/wearables"/>
    <n v="4"/>
    <n v="591.66999999999996"/>
    <x v="3"/>
    <x v="177"/>
    <x v="177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x v="178"/>
    <x v="178"/>
    <b v="0"/>
    <n v="38"/>
    <b v="0"/>
    <s v="technology/wearables"/>
    <n v="3"/>
    <n v="74.790000000000006"/>
    <x v="3"/>
    <x v="178"/>
    <x v="178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x v="179"/>
    <x v="179"/>
    <b v="0"/>
    <n v="24"/>
    <b v="0"/>
    <s v="technology/wearables"/>
    <n v="3"/>
    <n v="108.63"/>
    <x v="3"/>
    <x v="179"/>
    <x v="179"/>
    <x v="7"/>
  </r>
  <r>
    <n v="945"/>
    <s v="CT BAND"/>
    <s v="Make your watch Smart ! CT Band is an ultra-thin, high-tech smart watch-strap awarded twice at CES 2017 las vegas"/>
    <n v="100000"/>
    <n v="2484"/>
    <x v="1"/>
    <s v="FR"/>
    <s v="EUR"/>
    <x v="180"/>
    <x v="180"/>
    <b v="0"/>
    <n v="16"/>
    <b v="0"/>
    <s v="technology/wearables"/>
    <n v="2"/>
    <n v="155.25"/>
    <x v="3"/>
    <x v="180"/>
    <x v="180"/>
    <x v="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x v="181"/>
    <x v="181"/>
    <b v="0"/>
    <n v="99"/>
    <b v="0"/>
    <s v="games/video games"/>
    <n v="2"/>
    <n v="21.34"/>
    <x v="4"/>
    <x v="181"/>
    <x v="181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x v="182"/>
    <x v="182"/>
    <b v="1"/>
    <n v="52"/>
    <b v="0"/>
    <s v="technology/space exploration"/>
    <n v="2"/>
    <n v="39.479999999999997"/>
    <x v="3"/>
    <x v="182"/>
    <x v="182"/>
    <x v="7"/>
  </r>
  <r>
    <n v="128"/>
    <s v="Ralphi3 (Canceled)"/>
    <s v="A Science Fiction film filled with entertainment and Excitement"/>
    <n v="100000"/>
    <n v="1867"/>
    <x v="0"/>
    <s v="US"/>
    <s v="USD"/>
    <x v="183"/>
    <x v="183"/>
    <b v="0"/>
    <n v="6"/>
    <b v="0"/>
    <s v="film &amp; video/science fiction"/>
    <n v="2"/>
    <n v="311.17"/>
    <x v="0"/>
    <x v="183"/>
    <x v="183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x v="184"/>
    <x v="184"/>
    <b v="0"/>
    <n v="24"/>
    <b v="0"/>
    <s v="technology/wearables"/>
    <n v="1"/>
    <n v="61.29"/>
    <x v="3"/>
    <x v="184"/>
    <x v="184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x v="185"/>
    <x v="185"/>
    <b v="0"/>
    <n v="21"/>
    <b v="0"/>
    <s v="theater/spaces"/>
    <n v="1"/>
    <n v="56.34"/>
    <x v="1"/>
    <x v="185"/>
    <x v="185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x v="186"/>
    <x v="186"/>
    <b v="0"/>
    <n v="11"/>
    <b v="0"/>
    <s v="technology/wearables"/>
    <n v="1"/>
    <n v="102.73"/>
    <x v="3"/>
    <x v="186"/>
    <x v="186"/>
    <x v="7"/>
  </r>
  <r>
    <n v="705"/>
    <s v="SomnoScope"/>
    <s v="The closest thing ever to the Holy Grail of wearables technology"/>
    <n v="100000"/>
    <n v="977"/>
    <x v="1"/>
    <s v="NL"/>
    <s v="EUR"/>
    <x v="187"/>
    <x v="187"/>
    <b v="0"/>
    <n v="5"/>
    <b v="0"/>
    <s v="technology/wearables"/>
    <n v="1"/>
    <n v="195.4"/>
    <x v="3"/>
    <x v="187"/>
    <x v="187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x v="188"/>
    <x v="188"/>
    <b v="0"/>
    <n v="11"/>
    <b v="0"/>
    <s v="technology/space exploration"/>
    <n v="1"/>
    <n v="80.45"/>
    <x v="3"/>
    <x v="188"/>
    <x v="188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x v="189"/>
    <x v="189"/>
    <b v="0"/>
    <n v="3"/>
    <b v="0"/>
    <s v="technology/wearables"/>
    <n v="1"/>
    <n v="167.67"/>
    <x v="3"/>
    <x v="189"/>
    <x v="189"/>
    <x v="7"/>
  </r>
  <r>
    <n v="992"/>
    <s v="WairConditioning"/>
    <s v="The HOTTEST and COOLEST thing yet! WairConditioning... an entirely new level of comfortability!"/>
    <n v="100000"/>
    <n v="467"/>
    <x v="1"/>
    <s v="US"/>
    <s v="USD"/>
    <x v="190"/>
    <x v="190"/>
    <b v="0"/>
    <n v="4"/>
    <b v="0"/>
    <s v="technology/wearables"/>
    <n v="0"/>
    <n v="116.75"/>
    <x v="3"/>
    <x v="190"/>
    <x v="190"/>
    <x v="7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x v="191"/>
    <x v="191"/>
    <b v="0"/>
    <n v="8"/>
    <b v="0"/>
    <s v="technology/web"/>
    <n v="0"/>
    <n v="53.25"/>
    <x v="3"/>
    <x v="191"/>
    <x v="191"/>
    <x v="7"/>
  </r>
  <r>
    <n v="717"/>
    <s v="cool air belt"/>
    <s v="Cool air flowing under clothing keeps you cool."/>
    <n v="100000"/>
    <n v="305"/>
    <x v="1"/>
    <s v="US"/>
    <s v="USD"/>
    <x v="192"/>
    <x v="192"/>
    <b v="0"/>
    <n v="4"/>
    <b v="0"/>
    <s v="technology/wearables"/>
    <n v="0"/>
    <n v="76.25"/>
    <x v="3"/>
    <x v="192"/>
    <x v="19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x v="193"/>
    <x v="193"/>
    <b v="0"/>
    <n v="7"/>
    <b v="0"/>
    <s v="photography/places"/>
    <n v="0"/>
    <n v="40"/>
    <x v="6"/>
    <x v="193"/>
    <x v="193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x v="194"/>
    <x v="194"/>
    <b v="0"/>
    <n v="4"/>
    <b v="0"/>
    <s v="food/food trucks"/>
    <n v="0"/>
    <n v="62.5"/>
    <x v="7"/>
    <x v="194"/>
    <x v="194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x v="195"/>
    <x v="195"/>
    <b v="0"/>
    <n v="5"/>
    <b v="0"/>
    <s v="technology/wearables"/>
    <n v="0"/>
    <n v="45.2"/>
    <x v="3"/>
    <x v="195"/>
    <x v="195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x v="196"/>
    <x v="196"/>
    <b v="0"/>
    <n v="3"/>
    <b v="0"/>
    <s v="technology/wearables"/>
    <n v="0"/>
    <n v="68.33"/>
    <x v="3"/>
    <x v="196"/>
    <x v="196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x v="197"/>
    <x v="197"/>
    <b v="0"/>
    <n v="2"/>
    <b v="0"/>
    <s v="technology/web"/>
    <n v="0"/>
    <n v="30.5"/>
    <x v="3"/>
    <x v="197"/>
    <x v="197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x v="198"/>
    <x v="198"/>
    <b v="0"/>
    <n v="6"/>
    <b v="0"/>
    <s v="technology/space exploration"/>
    <n v="0"/>
    <n v="8.5"/>
    <x v="3"/>
    <x v="198"/>
    <x v="198"/>
    <x v="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x v="199"/>
    <x v="199"/>
    <b v="0"/>
    <n v="1"/>
    <b v="0"/>
    <s v="technology/web"/>
    <n v="0"/>
    <n v="50"/>
    <x v="3"/>
    <x v="199"/>
    <x v="199"/>
    <x v="7"/>
  </r>
  <r>
    <n v="1097"/>
    <s v="Rabbly"/>
    <s v="Rabbly is action-adventure game. Is about a scientist going on an adventure, to find rare materials in another galaxy."/>
    <n v="100000"/>
    <n v="47"/>
    <x v="1"/>
    <s v="US"/>
    <s v="USD"/>
    <x v="200"/>
    <x v="200"/>
    <b v="0"/>
    <n v="7"/>
    <b v="0"/>
    <s v="games/video games"/>
    <n v="0"/>
    <n v="6.71"/>
    <x v="4"/>
    <x v="200"/>
    <x v="200"/>
    <x v="7"/>
  </r>
  <r>
    <n v="1101"/>
    <s v="Strain Wars"/>
    <s v="Different strains of marijuana leafs battling to the death to see which one is the top strain."/>
    <n v="100000"/>
    <n v="41"/>
    <x v="1"/>
    <s v="US"/>
    <s v="USD"/>
    <x v="201"/>
    <x v="201"/>
    <b v="0"/>
    <n v="6"/>
    <b v="0"/>
    <s v="games/video games"/>
    <n v="0"/>
    <n v="6.83"/>
    <x v="4"/>
    <x v="201"/>
    <x v="201"/>
    <x v="7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x v="202"/>
    <x v="202"/>
    <b v="0"/>
    <n v="2"/>
    <b v="0"/>
    <s v="theater/plays"/>
    <n v="0"/>
    <n v="13"/>
    <x v="1"/>
    <x v="202"/>
    <x v="202"/>
    <x v="7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x v="203"/>
    <x v="203"/>
    <b v="0"/>
    <n v="1"/>
    <b v="0"/>
    <s v="theater/spaces"/>
    <n v="0"/>
    <n v="25"/>
    <x v="1"/>
    <x v="203"/>
    <x v="203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x v="204"/>
    <x v="204"/>
    <b v="0"/>
    <n v="3"/>
    <b v="0"/>
    <s v="technology/web"/>
    <n v="0"/>
    <n v="4"/>
    <x v="3"/>
    <x v="204"/>
    <x v="204"/>
    <x v="7"/>
  </r>
  <r>
    <n v="2431"/>
    <s v="Murphy's good eatin'"/>
    <s v="Go to Colorado and run a food truck with homemade food of all kinds."/>
    <n v="100000"/>
    <n v="2"/>
    <x v="1"/>
    <s v="US"/>
    <s v="USD"/>
    <x v="205"/>
    <x v="205"/>
    <b v="0"/>
    <n v="2"/>
    <b v="0"/>
    <s v="food/food trucks"/>
    <n v="0"/>
    <n v="1"/>
    <x v="7"/>
    <x v="205"/>
    <x v="205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x v="206"/>
    <x v="206"/>
    <b v="0"/>
    <n v="1"/>
    <b v="0"/>
    <s v="publishing/translations"/>
    <n v="0"/>
    <n v="1"/>
    <x v="2"/>
    <x v="206"/>
    <x v="206"/>
    <x v="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x v="207"/>
    <x v="207"/>
    <b v="0"/>
    <n v="0"/>
    <b v="0"/>
    <s v="film &amp; video/animation"/>
    <n v="0"/>
    <n v="0"/>
    <x v="0"/>
    <x v="207"/>
    <x v="207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x v="208"/>
    <x v="208"/>
    <b v="0"/>
    <n v="0"/>
    <b v="0"/>
    <s v="technology/web"/>
    <n v="0"/>
    <n v="0"/>
    <x v="3"/>
    <x v="208"/>
    <x v="208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x v="209"/>
    <x v="209"/>
    <b v="0"/>
    <n v="0"/>
    <b v="0"/>
    <s v="technology/web"/>
    <n v="0"/>
    <n v="0"/>
    <x v="3"/>
    <x v="209"/>
    <x v="209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x v="210"/>
    <x v="210"/>
    <b v="0"/>
    <n v="0"/>
    <b v="0"/>
    <s v="technology/wearables"/>
    <n v="0"/>
    <n v="0"/>
    <x v="3"/>
    <x v="210"/>
    <x v="21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x v="211"/>
    <x v="211"/>
    <b v="0"/>
    <n v="0"/>
    <b v="0"/>
    <s v="music/jazz"/>
    <n v="0"/>
    <n v="0"/>
    <x v="5"/>
    <x v="211"/>
    <x v="211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x v="212"/>
    <x v="212"/>
    <b v="0"/>
    <n v="0"/>
    <b v="0"/>
    <s v="food/restaurants"/>
    <n v="0"/>
    <n v="0"/>
    <x v="7"/>
    <x v="212"/>
    <x v="212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x v="213"/>
    <x v="213"/>
    <b v="0"/>
    <n v="0"/>
    <b v="0"/>
    <s v="food/restaurants"/>
    <n v="0"/>
    <n v="0"/>
    <x v="7"/>
    <x v="213"/>
    <x v="213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x v="214"/>
    <x v="214"/>
    <b v="0"/>
    <n v="0"/>
    <b v="0"/>
    <s v="food/food trucks"/>
    <n v="0"/>
    <n v="0"/>
    <x v="7"/>
    <x v="214"/>
    <x v="214"/>
    <x v="7"/>
  </r>
  <r>
    <n v="2780"/>
    <s v="Travel with baby"/>
    <s v="Turn the World with my kids, and then write a book with the advice for traveling with baby"/>
    <n v="100000"/>
    <n v="0"/>
    <x v="1"/>
    <s v="IT"/>
    <s v="EUR"/>
    <x v="215"/>
    <x v="215"/>
    <b v="0"/>
    <n v="0"/>
    <b v="0"/>
    <s v="publishing/children's books"/>
    <n v="0"/>
    <n v="0"/>
    <x v="2"/>
    <x v="215"/>
    <x v="215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x v="216"/>
    <x v="216"/>
    <b v="0"/>
    <n v="0"/>
    <b v="0"/>
    <s v="theater/spaces"/>
    <n v="0"/>
    <n v="0"/>
    <x v="1"/>
    <x v="216"/>
    <x v="216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x v="217"/>
    <x v="217"/>
    <b v="0"/>
    <n v="0"/>
    <b v="0"/>
    <s v="theater/musical"/>
    <n v="0"/>
    <n v="0"/>
    <x v="1"/>
    <x v="217"/>
    <x v="217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x v="218"/>
    <x v="218"/>
    <b v="0"/>
    <n v="25"/>
    <b v="0"/>
    <s v="technology/gadgets"/>
    <n v="3"/>
    <n v="106.8"/>
    <x v="3"/>
    <x v="218"/>
    <x v="218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x v="219"/>
    <x v="219"/>
    <b v="0"/>
    <n v="443"/>
    <b v="1"/>
    <s v="technology/hardware"/>
    <n v="103"/>
    <n v="227.85"/>
    <x v="3"/>
    <x v="219"/>
    <x v="219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x v="220"/>
    <x v="220"/>
    <b v="0"/>
    <n v="4"/>
    <b v="0"/>
    <s v="technology/space exploration"/>
    <n v="0"/>
    <n v="22.75"/>
    <x v="3"/>
    <x v="220"/>
    <x v="220"/>
    <x v="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x v="221"/>
    <x v="221"/>
    <b v="0"/>
    <n v="34"/>
    <b v="0"/>
    <s v="film &amp; video/animation"/>
    <n v="25"/>
    <n v="725.03"/>
    <x v="0"/>
    <x v="221"/>
    <x v="221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x v="222"/>
    <x v="222"/>
    <b v="0"/>
    <n v="110"/>
    <b v="0"/>
    <s v="technology/wearables"/>
    <n v="42"/>
    <n v="364.35"/>
    <x v="3"/>
    <x v="222"/>
    <x v="22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x v="223"/>
    <x v="223"/>
    <b v="0"/>
    <n v="28"/>
    <b v="0"/>
    <s v="food/restaurants"/>
    <n v="1"/>
    <n v="35.71"/>
    <x v="7"/>
    <x v="223"/>
    <x v="223"/>
    <x v="7"/>
  </r>
  <r>
    <n v="172"/>
    <s v="The Blind Dolphin Story"/>
    <s v="A short film on the rarest mammal and the second most endangered freshwater river dolphin, in Pakistan."/>
    <n v="95000"/>
    <n v="0"/>
    <x v="1"/>
    <s v="US"/>
    <s v="USD"/>
    <x v="224"/>
    <x v="224"/>
    <b v="0"/>
    <n v="0"/>
    <b v="0"/>
    <s v="film &amp; video/drama"/>
    <n v="0"/>
    <n v="0"/>
    <x v="0"/>
    <x v="224"/>
    <x v="224"/>
    <x v="7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x v="225"/>
    <x v="225"/>
    <b v="0"/>
    <n v="2"/>
    <b v="0"/>
    <s v="film &amp; video/animation"/>
    <n v="0"/>
    <n v="13"/>
    <x v="0"/>
    <x v="225"/>
    <x v="225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x v="226"/>
    <x v="226"/>
    <b v="0"/>
    <n v="1"/>
    <b v="0"/>
    <s v="technology/wearables"/>
    <n v="0"/>
    <n v="250"/>
    <x v="3"/>
    <x v="226"/>
    <x v="226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x v="227"/>
    <x v="227"/>
    <b v="0"/>
    <n v="310"/>
    <b v="0"/>
    <s v="technology/wearables"/>
    <n v="29"/>
    <n v="85"/>
    <x v="3"/>
    <x v="227"/>
    <x v="227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x v="228"/>
    <x v="228"/>
    <b v="0"/>
    <n v="123"/>
    <b v="0"/>
    <s v="games/video games"/>
    <n v="9"/>
    <n v="65.67"/>
    <x v="4"/>
    <x v="228"/>
    <x v="228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x v="229"/>
    <x v="229"/>
    <b v="0"/>
    <n v="6"/>
    <b v="0"/>
    <s v="theater/plays"/>
    <n v="1"/>
    <n v="217.5"/>
    <x v="1"/>
    <x v="229"/>
    <x v="229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x v="230"/>
    <x v="230"/>
    <b v="0"/>
    <n v="7"/>
    <b v="0"/>
    <s v="games/mobile games"/>
    <n v="0"/>
    <n v="60.71"/>
    <x v="4"/>
    <x v="230"/>
    <x v="230"/>
    <x v="7"/>
  </r>
  <r>
    <n v="2582"/>
    <s v="Drunken Wings"/>
    <s v="The place where chicken meets liquor for the first time!"/>
    <n v="90000"/>
    <n v="1"/>
    <x v="1"/>
    <s v="US"/>
    <s v="USD"/>
    <x v="231"/>
    <x v="231"/>
    <b v="0"/>
    <n v="1"/>
    <b v="0"/>
    <s v="food/food trucks"/>
    <n v="0"/>
    <n v="1"/>
    <x v="7"/>
    <x v="231"/>
    <x v="23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x v="232"/>
    <x v="232"/>
    <b v="1"/>
    <n v="1281"/>
    <b v="1"/>
    <s v="technology/hardware"/>
    <n v="260"/>
    <n v="180.75"/>
    <x v="3"/>
    <x v="232"/>
    <x v="23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x v="233"/>
    <x v="233"/>
    <b v="0"/>
    <n v="9"/>
    <b v="0"/>
    <s v="technology/web"/>
    <n v="0"/>
    <n v="38.44"/>
    <x v="3"/>
    <x v="233"/>
    <x v="23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x v="234"/>
    <x v="234"/>
    <b v="0"/>
    <n v="4"/>
    <b v="0"/>
    <s v="technology/wearables"/>
    <n v="0"/>
    <n v="2.75"/>
    <x v="3"/>
    <x v="234"/>
    <x v="234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x v="235"/>
    <x v="235"/>
    <b v="0"/>
    <n v="312"/>
    <b v="0"/>
    <s v="games/video games"/>
    <n v="36"/>
    <n v="100.23"/>
    <x v="4"/>
    <x v="235"/>
    <x v="235"/>
    <x v="7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x v="236"/>
    <x v="236"/>
    <b v="0"/>
    <n v="7"/>
    <b v="0"/>
    <s v="technology/web"/>
    <n v="2"/>
    <n v="224.43"/>
    <x v="3"/>
    <x v="236"/>
    <x v="236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x v="237"/>
    <x v="237"/>
    <b v="0"/>
    <n v="1373"/>
    <b v="1"/>
    <s v="technology/hardware"/>
    <n v="148"/>
    <n v="91.83"/>
    <x v="3"/>
    <x v="237"/>
    <x v="23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x v="238"/>
    <x v="238"/>
    <b v="1"/>
    <n v="146"/>
    <b v="1"/>
    <s v="film &amp; video/documentary"/>
    <n v="101"/>
    <n v="589.95000000000005"/>
    <x v="0"/>
    <x v="238"/>
    <x v="238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x v="239"/>
    <x v="239"/>
    <b v="0"/>
    <n v="285"/>
    <b v="0"/>
    <s v="technology/gadgets"/>
    <n v="39"/>
    <n v="117.49"/>
    <x v="3"/>
    <x v="239"/>
    <x v="239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x v="240"/>
    <x v="240"/>
    <b v="0"/>
    <n v="1"/>
    <b v="0"/>
    <s v="journalism/audio"/>
    <n v="0"/>
    <n v="250"/>
    <x v="8"/>
    <x v="240"/>
    <x v="240"/>
    <x v="7"/>
  </r>
  <r>
    <n v="570"/>
    <s v="Relaunching in May"/>
    <s v="Humans have AM/FM/Satellite radio, kids have radio Disney, pets have DogCatRadio."/>
    <n v="85000"/>
    <n v="142"/>
    <x v="1"/>
    <s v="US"/>
    <s v="USD"/>
    <x v="241"/>
    <x v="241"/>
    <b v="0"/>
    <n v="1"/>
    <b v="0"/>
    <s v="technology/web"/>
    <n v="0"/>
    <n v="142"/>
    <x v="3"/>
    <x v="241"/>
    <x v="241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x v="242"/>
    <x v="242"/>
    <b v="0"/>
    <n v="0"/>
    <b v="0"/>
    <s v="food/food trucks"/>
    <n v="0"/>
    <n v="0"/>
    <x v="7"/>
    <x v="242"/>
    <x v="242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x v="243"/>
    <x v="243"/>
    <b v="0"/>
    <n v="11"/>
    <b v="0"/>
    <s v="publishing/translations"/>
    <n v="10"/>
    <n v="744.55"/>
    <x v="2"/>
    <x v="243"/>
    <x v="24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x v="244"/>
    <x v="244"/>
    <b v="1"/>
    <n v="644"/>
    <b v="1"/>
    <s v="technology/hardware"/>
    <n v="211"/>
    <n v="262.16000000000003"/>
    <x v="3"/>
    <x v="244"/>
    <x v="244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x v="245"/>
    <x v="245"/>
    <b v="1"/>
    <n v="729"/>
    <b v="1"/>
    <s v="technology/hardware"/>
    <n v="201"/>
    <n v="220.74"/>
    <x v="3"/>
    <x v="245"/>
    <x v="24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x v="246"/>
    <x v="246"/>
    <b v="0"/>
    <n v="118"/>
    <b v="0"/>
    <s v="food/food trucks"/>
    <n v="11"/>
    <n v="72.760000000000005"/>
    <x v="7"/>
    <x v="246"/>
    <x v="246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x v="247"/>
    <x v="247"/>
    <b v="0"/>
    <n v="81"/>
    <b v="0"/>
    <s v="film &amp; video/science fiction"/>
    <n v="10"/>
    <n v="94.51"/>
    <x v="0"/>
    <x v="247"/>
    <x v="247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x v="248"/>
    <x v="248"/>
    <b v="0"/>
    <n v="3"/>
    <b v="0"/>
    <s v="games/video games"/>
    <n v="0"/>
    <n v="103.33"/>
    <x v="4"/>
    <x v="248"/>
    <x v="248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x v="249"/>
    <x v="249"/>
    <b v="0"/>
    <n v="11"/>
    <b v="0"/>
    <s v="film &amp; video/animation"/>
    <n v="0"/>
    <n v="13.55"/>
    <x v="0"/>
    <x v="249"/>
    <x v="249"/>
    <x v="7"/>
  </r>
  <r>
    <n v="1145"/>
    <s v="A FORK IN THE ROAD food truck"/>
    <s v="Emphasizing locally and responsibly raised ingredients, serving delicious food! I need your help."/>
    <n v="80000"/>
    <n v="100"/>
    <x v="1"/>
    <s v="US"/>
    <s v="USD"/>
    <x v="250"/>
    <x v="250"/>
    <b v="0"/>
    <n v="1"/>
    <b v="0"/>
    <s v="food/food trucks"/>
    <n v="0"/>
    <n v="100"/>
    <x v="7"/>
    <x v="250"/>
    <x v="250"/>
    <x v="7"/>
  </r>
  <r>
    <n v="2136"/>
    <s v="Dark Paradise"/>
    <s v="A dark and twisted game with physiological madness and corruption as a man becomes the ultimate bio weapon."/>
    <n v="80000"/>
    <n v="47.69"/>
    <x v="1"/>
    <s v="US"/>
    <s v="USD"/>
    <x v="251"/>
    <x v="251"/>
    <b v="0"/>
    <n v="4"/>
    <b v="0"/>
    <s v="games/video games"/>
    <n v="0"/>
    <n v="11.92"/>
    <x v="4"/>
    <x v="251"/>
    <x v="251"/>
    <x v="7"/>
  </r>
  <r>
    <n v="576"/>
    <s v="Uthtopia"/>
    <s v="UthTopia Is a social media organization that believes in positive online usage, youth mentorship, and youth empowerment."/>
    <n v="80000"/>
    <n v="1"/>
    <x v="1"/>
    <s v="US"/>
    <s v="USD"/>
    <x v="252"/>
    <x v="252"/>
    <b v="0"/>
    <n v="1"/>
    <b v="0"/>
    <s v="technology/web"/>
    <n v="0"/>
    <n v="1"/>
    <x v="3"/>
    <x v="252"/>
    <x v="252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x v="253"/>
    <x v="253"/>
    <b v="0"/>
    <n v="1"/>
    <b v="0"/>
    <s v="food/food trucks"/>
    <n v="0"/>
    <n v="1"/>
    <x v="7"/>
    <x v="253"/>
    <x v="25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x v="254"/>
    <x v="254"/>
    <b v="0"/>
    <n v="0"/>
    <b v="0"/>
    <s v="technology/web"/>
    <n v="0"/>
    <n v="0"/>
    <x v="3"/>
    <x v="254"/>
    <x v="254"/>
    <x v="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x v="255"/>
    <x v="255"/>
    <b v="0"/>
    <n v="0"/>
    <b v="0"/>
    <s v="theater/spaces"/>
    <n v="0"/>
    <n v="0"/>
    <x v="1"/>
    <x v="255"/>
    <x v="255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x v="256"/>
    <x v="256"/>
    <b v="1"/>
    <n v="508"/>
    <b v="1"/>
    <s v="technology/hardware"/>
    <n v="387"/>
    <n v="593.94000000000005"/>
    <x v="3"/>
    <x v="256"/>
    <x v="256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x v="257"/>
    <x v="257"/>
    <b v="1"/>
    <n v="2139"/>
    <b v="1"/>
    <s v="film &amp; video/documentary"/>
    <n v="156"/>
    <n v="54.75"/>
    <x v="0"/>
    <x v="257"/>
    <x v="257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x v="258"/>
    <x v="258"/>
    <b v="0"/>
    <n v="1107"/>
    <b v="1"/>
    <s v="technology/wearables"/>
    <n v="141"/>
    <n v="95.83"/>
    <x v="3"/>
    <x v="258"/>
    <x v="258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x v="259"/>
    <x v="259"/>
    <b v="1"/>
    <n v="942"/>
    <b v="1"/>
    <s v="film &amp; video/documentary"/>
    <n v="132"/>
    <n v="105.05"/>
    <x v="0"/>
    <x v="259"/>
    <x v="259"/>
    <x v="7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x v="260"/>
    <x v="260"/>
    <b v="1"/>
    <n v="498"/>
    <b v="1"/>
    <s v="film &amp; video/documentary"/>
    <n v="104"/>
    <n v="156.05000000000001"/>
    <x v="0"/>
    <x v="260"/>
    <x v="260"/>
    <x v="7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x v="261"/>
    <x v="261"/>
    <b v="1"/>
    <n v="493"/>
    <b v="1"/>
    <s v="film &amp; video/documentary"/>
    <n v="102"/>
    <n v="154.41999999999999"/>
    <x v="0"/>
    <x v="261"/>
    <x v="261"/>
    <x v="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x v="262"/>
    <x v="262"/>
    <b v="0"/>
    <n v="975"/>
    <b v="0"/>
    <s v="games/video games"/>
    <n v="63"/>
    <n v="48.28"/>
    <x v="4"/>
    <x v="262"/>
    <x v="262"/>
    <x v="7"/>
  </r>
  <r>
    <n v="2157"/>
    <s v="Nin"/>
    <s v="Gamers and 90's fans unite in this small tale of epic proportions!"/>
    <n v="75000"/>
    <n v="21144"/>
    <x v="1"/>
    <s v="US"/>
    <s v="USD"/>
    <x v="263"/>
    <x v="263"/>
    <b v="0"/>
    <n v="57"/>
    <b v="0"/>
    <s v="games/video games"/>
    <n v="28"/>
    <n v="370.95"/>
    <x v="4"/>
    <x v="263"/>
    <x v="263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x v="264"/>
    <x v="264"/>
    <b v="0"/>
    <n v="129"/>
    <b v="0"/>
    <s v="technology/wearables"/>
    <n v="26"/>
    <n v="150.65"/>
    <x v="3"/>
    <x v="264"/>
    <x v="264"/>
    <x v="7"/>
  </r>
  <r>
    <n v="3064"/>
    <s v="Kickstart the Crossroads Community"/>
    <s v="An epicenter for connection, creation and expression of the community."/>
    <n v="75000"/>
    <n v="8471"/>
    <x v="1"/>
    <s v="US"/>
    <s v="USD"/>
    <x v="265"/>
    <x v="265"/>
    <b v="0"/>
    <n v="72"/>
    <b v="0"/>
    <s v="theater/spaces"/>
    <n v="11"/>
    <n v="117.65"/>
    <x v="1"/>
    <x v="265"/>
    <x v="265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x v="266"/>
    <x v="266"/>
    <b v="0"/>
    <n v="28"/>
    <b v="0"/>
    <s v="technology/web"/>
    <n v="5"/>
    <n v="135.04"/>
    <x v="3"/>
    <x v="266"/>
    <x v="266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x v="267"/>
    <x v="267"/>
    <b v="0"/>
    <n v="18"/>
    <b v="0"/>
    <s v="theater/musical"/>
    <n v="4"/>
    <n v="176.94"/>
    <x v="1"/>
    <x v="267"/>
    <x v="267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x v="268"/>
    <x v="268"/>
    <b v="0"/>
    <n v="15"/>
    <b v="0"/>
    <s v="technology/wearables"/>
    <n v="2"/>
    <n v="116.53"/>
    <x v="3"/>
    <x v="268"/>
    <x v="268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x v="269"/>
    <x v="269"/>
    <b v="0"/>
    <n v="1"/>
    <b v="0"/>
    <s v="theater/musical"/>
    <n v="1"/>
    <n v="500"/>
    <x v="1"/>
    <x v="269"/>
    <x v="269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x v="270"/>
    <x v="270"/>
    <b v="0"/>
    <n v="2"/>
    <b v="0"/>
    <s v="technology/web"/>
    <n v="0"/>
    <n v="34"/>
    <x v="3"/>
    <x v="270"/>
    <x v="270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x v="271"/>
    <x v="271"/>
    <b v="0"/>
    <n v="4"/>
    <b v="0"/>
    <s v="games/video games"/>
    <n v="0"/>
    <n v="12.75"/>
    <x v="4"/>
    <x v="271"/>
    <x v="271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x v="272"/>
    <x v="272"/>
    <b v="0"/>
    <n v="1"/>
    <b v="0"/>
    <s v="food/food trucks"/>
    <n v="0"/>
    <n v="5"/>
    <x v="7"/>
    <x v="272"/>
    <x v="272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x v="273"/>
    <x v="273"/>
    <b v="0"/>
    <n v="1"/>
    <b v="0"/>
    <s v="technology/wearables"/>
    <n v="0"/>
    <n v="1"/>
    <x v="3"/>
    <x v="273"/>
    <x v="27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x v="274"/>
    <x v="274"/>
    <b v="0"/>
    <n v="0"/>
    <b v="0"/>
    <s v="technology/web"/>
    <n v="0"/>
    <n v="0"/>
    <x v="3"/>
    <x v="274"/>
    <x v="274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x v="275"/>
    <x v="275"/>
    <b v="0"/>
    <n v="0"/>
    <b v="0"/>
    <s v="theater/spaces"/>
    <n v="0"/>
    <n v="0"/>
    <x v="1"/>
    <x v="275"/>
    <x v="275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x v="276"/>
    <x v="276"/>
    <b v="0"/>
    <n v="0"/>
    <b v="0"/>
    <s v="theater/plays"/>
    <n v="0"/>
    <n v="0"/>
    <x v="1"/>
    <x v="276"/>
    <x v="276"/>
    <x v="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x v="277"/>
    <x v="277"/>
    <b v="0"/>
    <n v="3"/>
    <b v="0"/>
    <s v="film &amp; video/animation"/>
    <n v="0"/>
    <n v="71.67"/>
    <x v="0"/>
    <x v="277"/>
    <x v="277"/>
    <x v="7"/>
  </r>
  <r>
    <n v="133"/>
    <s v="Demon Women from outer space (Canceled)"/>
    <s v="Invasion from outer space sights, to weird to imagine destruction too monstrous to escape"/>
    <n v="71764"/>
    <n v="0"/>
    <x v="0"/>
    <s v="US"/>
    <s v="USD"/>
    <x v="278"/>
    <x v="278"/>
    <b v="0"/>
    <n v="0"/>
    <b v="0"/>
    <s v="film &amp; video/science fiction"/>
    <n v="0"/>
    <n v="0"/>
    <x v="0"/>
    <x v="278"/>
    <x v="278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x v="279"/>
    <x v="279"/>
    <b v="0"/>
    <n v="350"/>
    <b v="1"/>
    <s v="technology/hardware"/>
    <n v="111"/>
    <n v="226.21"/>
    <x v="3"/>
    <x v="279"/>
    <x v="279"/>
    <x v="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x v="280"/>
    <x v="280"/>
    <b v="1"/>
    <n v="33"/>
    <b v="1"/>
    <s v="technology/hardware"/>
    <n v="118"/>
    <n v="2500.9699999999998"/>
    <x v="3"/>
    <x v="280"/>
    <x v="280"/>
    <x v="7"/>
  </r>
  <r>
    <n v="1025"/>
    <s v="[NUREN] The New Renaissance"/>
    <s v="Jake Kaufman and Jessie Seely present THE WORLD'S FIRST VIRTUAL REALITY ROCK OPERA."/>
    <n v="70000"/>
    <n v="76949.820000000007"/>
    <x v="2"/>
    <s v="US"/>
    <s v="USD"/>
    <x v="281"/>
    <x v="281"/>
    <b v="1"/>
    <n v="1071"/>
    <b v="1"/>
    <s v="music/electronic music"/>
    <n v="110"/>
    <n v="71.849999999999994"/>
    <x v="5"/>
    <x v="281"/>
    <x v="281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x v="282"/>
    <x v="282"/>
    <b v="0"/>
    <n v="196"/>
    <b v="0"/>
    <s v="technology/wearables"/>
    <n v="25"/>
    <n v="89.6"/>
    <x v="3"/>
    <x v="282"/>
    <x v="282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x v="283"/>
    <x v="283"/>
    <b v="0"/>
    <n v="5"/>
    <b v="0"/>
    <s v="theater/musical"/>
    <n v="1"/>
    <n v="205"/>
    <x v="1"/>
    <x v="283"/>
    <x v="28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x v="284"/>
    <x v="284"/>
    <b v="0"/>
    <n v="4"/>
    <b v="0"/>
    <s v="food/food trucks"/>
    <n v="1"/>
    <n v="200"/>
    <x v="7"/>
    <x v="284"/>
    <x v="284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x v="285"/>
    <x v="285"/>
    <b v="0"/>
    <n v="5"/>
    <b v="0"/>
    <s v="technology/web"/>
    <n v="0"/>
    <n v="54"/>
    <x v="3"/>
    <x v="285"/>
    <x v="285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x v="286"/>
    <x v="286"/>
    <b v="0"/>
    <n v="1"/>
    <b v="0"/>
    <s v="film &amp; video/science fiction"/>
    <n v="0"/>
    <n v="10"/>
    <x v="0"/>
    <x v="286"/>
    <x v="286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x v="287"/>
    <x v="287"/>
    <b v="0"/>
    <n v="0"/>
    <b v="0"/>
    <s v="technology/web"/>
    <n v="0"/>
    <n v="0"/>
    <x v="3"/>
    <x v="287"/>
    <x v="287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x v="288"/>
    <x v="288"/>
    <b v="0"/>
    <n v="1510"/>
    <b v="1"/>
    <s v="film &amp; video/documentary"/>
    <n v="182"/>
    <n v="81.75"/>
    <x v="0"/>
    <x v="288"/>
    <x v="288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x v="289"/>
    <x v="289"/>
    <b v="0"/>
    <n v="456"/>
    <b v="0"/>
    <s v="technology/wearables"/>
    <n v="79"/>
    <n v="117.7"/>
    <x v="3"/>
    <x v="289"/>
    <x v="289"/>
    <x v="7"/>
  </r>
  <r>
    <n v="1081"/>
    <s v="The Creature"/>
    <s v="Finishing your last job before you retire until a disaster strikes the cargo ship can you survive The Creature?"/>
    <n v="68000"/>
    <n v="12"/>
    <x v="1"/>
    <s v="US"/>
    <s v="USD"/>
    <x v="290"/>
    <x v="290"/>
    <b v="0"/>
    <n v="4"/>
    <b v="0"/>
    <s v="games/video games"/>
    <n v="0"/>
    <n v="3"/>
    <x v="4"/>
    <x v="290"/>
    <x v="290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x v="291"/>
    <x v="291"/>
    <b v="0"/>
    <n v="22"/>
    <b v="0"/>
    <s v="film &amp; video/animation"/>
    <n v="5"/>
    <n v="136.09"/>
    <x v="0"/>
    <x v="291"/>
    <x v="291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x v="292"/>
    <x v="292"/>
    <b v="1"/>
    <n v="1251"/>
    <b v="1"/>
    <s v="technology/space exploration"/>
    <n v="144"/>
    <n v="74.64"/>
    <x v="3"/>
    <x v="292"/>
    <x v="292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x v="293"/>
    <x v="293"/>
    <b v="1"/>
    <n v="951"/>
    <b v="1"/>
    <s v="film &amp; video/documentary"/>
    <n v="110"/>
    <n v="75.44"/>
    <x v="0"/>
    <x v="293"/>
    <x v="29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x v="294"/>
    <x v="294"/>
    <b v="1"/>
    <n v="450"/>
    <b v="1"/>
    <s v="technology/hardware"/>
    <n v="102"/>
    <n v="147.68"/>
    <x v="3"/>
    <x v="294"/>
    <x v="294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295"/>
    <x v="295"/>
    <b v="0"/>
    <n v="884"/>
    <b v="0"/>
    <s v="music/faith"/>
    <n v="101"/>
    <n v="74.58"/>
    <x v="5"/>
    <x v="295"/>
    <x v="295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x v="296"/>
    <x v="296"/>
    <b v="0"/>
    <n v="7"/>
    <b v="0"/>
    <s v="technology/web"/>
    <n v="1"/>
    <n v="112.57"/>
    <x v="3"/>
    <x v="296"/>
    <x v="296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x v="297"/>
    <x v="297"/>
    <b v="0"/>
    <n v="3"/>
    <b v="0"/>
    <s v="theater/spaces"/>
    <n v="0"/>
    <n v="42"/>
    <x v="1"/>
    <x v="297"/>
    <x v="297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x v="298"/>
    <x v="298"/>
    <b v="0"/>
    <n v="2"/>
    <b v="0"/>
    <s v="film &amp; video/animation"/>
    <n v="0"/>
    <n v="22.5"/>
    <x v="0"/>
    <x v="298"/>
    <x v="298"/>
    <x v="7"/>
  </r>
  <r>
    <n v="2691"/>
    <s v="Cook"/>
    <s v="A Great New local Food Truck serving up ethnic fusion inspired eats in Ottawa."/>
    <n v="65000"/>
    <n v="35"/>
    <x v="1"/>
    <s v="CA"/>
    <s v="CAD"/>
    <x v="299"/>
    <x v="299"/>
    <b v="0"/>
    <n v="2"/>
    <b v="0"/>
    <s v="food/food trucks"/>
    <n v="0"/>
    <n v="17.5"/>
    <x v="7"/>
    <x v="299"/>
    <x v="299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x v="300"/>
    <x v="300"/>
    <b v="1"/>
    <n v="365"/>
    <b v="1"/>
    <s v="technology/hardware"/>
    <n v="294"/>
    <n v="483.34"/>
    <x v="3"/>
    <x v="300"/>
    <x v="300"/>
    <x v="7"/>
  </r>
  <r>
    <n v="2710"/>
    <s v="House of Yes"/>
    <s v="Building Brooklyn's own creative venue for circus, theater and events of all types."/>
    <n v="60000"/>
    <n v="92340.21"/>
    <x v="2"/>
    <s v="US"/>
    <s v="USD"/>
    <x v="301"/>
    <x v="301"/>
    <b v="1"/>
    <n v="1088"/>
    <b v="1"/>
    <s v="theater/spaces"/>
    <n v="154"/>
    <n v="84.87"/>
    <x v="1"/>
    <x v="301"/>
    <x v="301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x v="302"/>
    <x v="302"/>
    <b v="0"/>
    <n v="229"/>
    <b v="0"/>
    <s v="technology/wearables"/>
    <n v="59"/>
    <n v="153.43"/>
    <x v="3"/>
    <x v="302"/>
    <x v="30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x v="303"/>
    <x v="303"/>
    <b v="0"/>
    <n v="121"/>
    <b v="0"/>
    <s v="technology/web"/>
    <n v="21"/>
    <n v="105.93"/>
    <x v="3"/>
    <x v="303"/>
    <x v="30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x v="304"/>
    <x v="304"/>
    <b v="0"/>
    <n v="38"/>
    <b v="0"/>
    <s v="food/food trucks"/>
    <n v="6"/>
    <n v="89.21"/>
    <x v="7"/>
    <x v="304"/>
    <x v="304"/>
    <x v="7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x v="305"/>
    <x v="305"/>
    <b v="0"/>
    <n v="5"/>
    <b v="0"/>
    <s v="food/food trucks"/>
    <n v="5"/>
    <n v="640"/>
    <x v="7"/>
    <x v="305"/>
    <x v="305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x v="306"/>
    <x v="306"/>
    <b v="0"/>
    <n v="37"/>
    <b v="0"/>
    <s v="games/video games"/>
    <n v="5"/>
    <n v="80.3"/>
    <x v="4"/>
    <x v="306"/>
    <x v="306"/>
    <x v="7"/>
  </r>
  <r>
    <n v="1590"/>
    <s v="An Italian Adventure"/>
    <s v="Discover Italy through photography."/>
    <n v="60000"/>
    <n v="1020"/>
    <x v="1"/>
    <s v="IT"/>
    <s v="EUR"/>
    <x v="307"/>
    <x v="307"/>
    <b v="0"/>
    <n v="2"/>
    <b v="0"/>
    <s v="photography/places"/>
    <n v="2"/>
    <n v="510"/>
    <x v="6"/>
    <x v="307"/>
    <x v="307"/>
    <x v="7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x v="308"/>
    <x v="308"/>
    <b v="0"/>
    <n v="16"/>
    <b v="0"/>
    <s v="food/food trucks"/>
    <n v="2"/>
    <n v="61.19"/>
    <x v="7"/>
    <x v="308"/>
    <x v="308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x v="309"/>
    <x v="309"/>
    <b v="0"/>
    <n v="27"/>
    <b v="0"/>
    <s v="games/video games"/>
    <n v="1"/>
    <n v="31.56"/>
    <x v="4"/>
    <x v="309"/>
    <x v="309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x v="310"/>
    <x v="310"/>
    <b v="0"/>
    <n v="7"/>
    <b v="0"/>
    <s v="technology/wearables"/>
    <n v="1"/>
    <n v="90.86"/>
    <x v="3"/>
    <x v="310"/>
    <x v="31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x v="311"/>
    <x v="311"/>
    <b v="0"/>
    <n v="5"/>
    <b v="0"/>
    <s v="technology/space exploration"/>
    <n v="1"/>
    <n v="71.599999999999994"/>
    <x v="3"/>
    <x v="311"/>
    <x v="311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x v="312"/>
    <x v="312"/>
    <b v="0"/>
    <n v="6"/>
    <b v="0"/>
    <s v="food/food trucks"/>
    <n v="1"/>
    <n v="55.83"/>
    <x v="7"/>
    <x v="312"/>
    <x v="31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x v="313"/>
    <x v="313"/>
    <b v="0"/>
    <n v="4"/>
    <b v="0"/>
    <s v="technology/web"/>
    <n v="0"/>
    <n v="64.75"/>
    <x v="3"/>
    <x v="313"/>
    <x v="31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x v="314"/>
    <x v="314"/>
    <b v="0"/>
    <n v="4"/>
    <b v="0"/>
    <s v="theater/plays"/>
    <n v="0"/>
    <n v="33.75"/>
    <x v="1"/>
    <x v="314"/>
    <x v="314"/>
    <x v="7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x v="315"/>
    <x v="315"/>
    <b v="0"/>
    <n v="3"/>
    <b v="0"/>
    <s v="theater/plays"/>
    <n v="0"/>
    <n v="40"/>
    <x v="1"/>
    <x v="315"/>
    <x v="315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x v="316"/>
    <x v="316"/>
    <b v="0"/>
    <n v="3"/>
    <b v="0"/>
    <s v="theater/spaces"/>
    <n v="0"/>
    <n v="23.67"/>
    <x v="1"/>
    <x v="316"/>
    <x v="316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x v="317"/>
    <x v="317"/>
    <b v="0"/>
    <n v="2"/>
    <b v="0"/>
    <s v="technology/web"/>
    <n v="0"/>
    <n v="26"/>
    <x v="3"/>
    <x v="317"/>
    <x v="317"/>
    <x v="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x v="318"/>
    <x v="318"/>
    <b v="0"/>
    <n v="3"/>
    <b v="0"/>
    <s v="technology/web"/>
    <n v="0"/>
    <n v="13"/>
    <x v="3"/>
    <x v="318"/>
    <x v="318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x v="319"/>
    <x v="319"/>
    <b v="0"/>
    <n v="2"/>
    <b v="0"/>
    <s v="food/food trucks"/>
    <n v="0"/>
    <n v="17.5"/>
    <x v="7"/>
    <x v="319"/>
    <x v="319"/>
    <x v="7"/>
  </r>
  <r>
    <n v="2423"/>
    <s v="FBTR BBQ"/>
    <s v="FBTR is a Texas-style, North Carolina based, homemade BBQ company looking to bring good meat to the masses."/>
    <n v="60000"/>
    <n v="8"/>
    <x v="1"/>
    <s v="US"/>
    <s v="USD"/>
    <x v="320"/>
    <x v="320"/>
    <b v="0"/>
    <n v="1"/>
    <b v="0"/>
    <s v="food/food trucks"/>
    <n v="0"/>
    <n v="8"/>
    <x v="7"/>
    <x v="320"/>
    <x v="320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x v="321"/>
    <x v="321"/>
    <b v="0"/>
    <n v="2"/>
    <b v="0"/>
    <s v="film &amp; video/animation"/>
    <n v="0"/>
    <n v="1"/>
    <x v="0"/>
    <x v="321"/>
    <x v="321"/>
    <x v="7"/>
  </r>
  <r>
    <n v="496"/>
    <s v="Airships and Anatasia: The Movie"/>
    <s v="The movie is about the adventures of Ethan, Danna, The mysterious inventor and more."/>
    <n v="60000"/>
    <n v="1"/>
    <x v="1"/>
    <s v="US"/>
    <s v="USD"/>
    <x v="322"/>
    <x v="322"/>
    <b v="0"/>
    <n v="1"/>
    <b v="0"/>
    <s v="film &amp; video/animation"/>
    <n v="0"/>
    <n v="1"/>
    <x v="0"/>
    <x v="322"/>
    <x v="322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x v="323"/>
    <x v="323"/>
    <b v="1"/>
    <n v="613"/>
    <b v="1"/>
    <s v="film &amp; video/documentary"/>
    <n v="109"/>
    <n v="103.52"/>
    <x v="0"/>
    <x v="323"/>
    <x v="323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x v="324"/>
    <x v="324"/>
    <b v="0"/>
    <n v="94"/>
    <b v="0"/>
    <s v="technology/wearables"/>
    <n v="15"/>
    <n v="93.9"/>
    <x v="3"/>
    <x v="324"/>
    <x v="324"/>
    <x v="7"/>
  </r>
  <r>
    <n v="2156"/>
    <s v="Beyond Black Space"/>
    <s v="Captain and manage your ship along with your crew in this deep space adventure! (PC/Linux/Mac)"/>
    <n v="56000"/>
    <n v="1493"/>
    <x v="1"/>
    <s v="US"/>
    <s v="USD"/>
    <x v="325"/>
    <x v="325"/>
    <b v="0"/>
    <n v="83"/>
    <b v="0"/>
    <s v="games/video games"/>
    <n v="3"/>
    <n v="17.989999999999998"/>
    <x v="4"/>
    <x v="325"/>
    <x v="325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x v="326"/>
    <x v="326"/>
    <b v="0"/>
    <n v="188"/>
    <b v="0"/>
    <s v="technology/wearables"/>
    <n v="46"/>
    <n v="136.46"/>
    <x v="3"/>
    <x v="326"/>
    <x v="326"/>
    <x v="7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x v="327"/>
    <x v="327"/>
    <b v="1"/>
    <n v="1637"/>
    <b v="1"/>
    <s v="technology/hardware"/>
    <n v="382"/>
    <n v="128.38999999999999"/>
    <x v="3"/>
    <x v="327"/>
    <x v="327"/>
    <x v="7"/>
  </r>
  <r>
    <n v="342"/>
    <s v="BREAKING A MONSTER a film about the band Unlocking The Truth"/>
    <s v="BREAKING A MONSTER needs your help to play in THEATERS!"/>
    <n v="55000"/>
    <n v="55201.52"/>
    <x v="2"/>
    <s v="US"/>
    <s v="USD"/>
    <x v="328"/>
    <x v="328"/>
    <b v="1"/>
    <n v="325"/>
    <b v="1"/>
    <s v="film &amp; video/documentary"/>
    <n v="100"/>
    <n v="169.85"/>
    <x v="0"/>
    <x v="328"/>
    <x v="328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x v="329"/>
    <x v="329"/>
    <b v="0"/>
    <n v="19"/>
    <b v="0"/>
    <s v="theater/musical"/>
    <n v="12"/>
    <n v="356.84"/>
    <x v="1"/>
    <x v="329"/>
    <x v="329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x v="330"/>
    <x v="330"/>
    <b v="0"/>
    <n v="170"/>
    <b v="0"/>
    <s v="film &amp; video/animation"/>
    <n v="12"/>
    <n v="38.479999999999997"/>
    <x v="0"/>
    <x v="330"/>
    <x v="330"/>
    <x v="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x v="331"/>
    <x v="331"/>
    <b v="0"/>
    <n v="11"/>
    <b v="0"/>
    <s v="film &amp; video/animation"/>
    <n v="2"/>
    <n v="113.64"/>
    <x v="0"/>
    <x v="331"/>
    <x v="331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x v="332"/>
    <x v="332"/>
    <b v="0"/>
    <n v="4"/>
    <b v="0"/>
    <s v="technology/wearables"/>
    <n v="1"/>
    <n v="120.25"/>
    <x v="3"/>
    <x v="332"/>
    <x v="332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x v="333"/>
    <x v="333"/>
    <b v="0"/>
    <n v="6"/>
    <b v="0"/>
    <s v="film &amp; video/science fiction"/>
    <n v="0"/>
    <n v="25.17"/>
    <x v="0"/>
    <x v="333"/>
    <x v="333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x v="334"/>
    <x v="334"/>
    <b v="0"/>
    <n v="0"/>
    <b v="0"/>
    <s v="film &amp; video/science fiction"/>
    <n v="0"/>
    <n v="0"/>
    <x v="0"/>
    <x v="334"/>
    <x v="334"/>
    <x v="7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x v="335"/>
    <x v="335"/>
    <b v="0"/>
    <n v="30"/>
    <b v="0"/>
    <s v="games/video games"/>
    <n v="6"/>
    <n v="113.57"/>
    <x v="4"/>
    <x v="335"/>
    <x v="335"/>
    <x v="7"/>
  </r>
  <r>
    <n v="1811"/>
    <s v="The Year of Sunsets"/>
    <s v="A collection of 365 color photographs of sunsets in 2014, beautifully presented in a hardcover book."/>
    <n v="54000"/>
    <n v="40"/>
    <x v="1"/>
    <s v="US"/>
    <s v="USD"/>
    <x v="336"/>
    <x v="336"/>
    <b v="0"/>
    <n v="26"/>
    <b v="0"/>
    <s v="photography/photobooks"/>
    <n v="0"/>
    <n v="1.54"/>
    <x v="6"/>
    <x v="336"/>
    <x v="336"/>
    <x v="7"/>
  </r>
  <r>
    <n v="1501"/>
    <s v="This is Nowhere"/>
    <s v="A hardcover book of surf, outdoor and nature photos from the British Columbia coast."/>
    <n v="52000"/>
    <n v="86492"/>
    <x v="2"/>
    <s v="CA"/>
    <s v="CAD"/>
    <x v="337"/>
    <x v="337"/>
    <b v="1"/>
    <n v="885"/>
    <b v="1"/>
    <s v="photography/photobooks"/>
    <n v="166"/>
    <n v="97.73"/>
    <x v="6"/>
    <x v="337"/>
    <x v="337"/>
    <x v="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x v="338"/>
    <x v="338"/>
    <b v="0"/>
    <n v="70"/>
    <b v="0"/>
    <s v="technology/space exploration"/>
    <n v="12"/>
    <n v="83.94"/>
    <x v="3"/>
    <x v="338"/>
    <x v="33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x v="339"/>
    <x v="339"/>
    <b v="1"/>
    <n v="20242"/>
    <b v="1"/>
    <s v="publishing/radio &amp; podcasts"/>
    <n v="1182"/>
    <n v="29.19"/>
    <x v="2"/>
    <x v="339"/>
    <x v="339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x v="340"/>
    <x v="340"/>
    <b v="1"/>
    <n v="388"/>
    <b v="1"/>
    <s v="technology/hardware"/>
    <n v="1027"/>
    <n v="1323.25"/>
    <x v="3"/>
    <x v="340"/>
    <x v="340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x v="341"/>
    <x v="341"/>
    <b v="1"/>
    <n v="971"/>
    <b v="1"/>
    <s v="technology/hardware"/>
    <n v="820"/>
    <n v="422.02"/>
    <x v="3"/>
    <x v="341"/>
    <x v="341"/>
    <x v="7"/>
  </r>
  <r>
    <n v="1954"/>
    <s v="Orison â€“ Rethink the Power of Energy"/>
    <s v="The First Home Battery System You Simply Plug in to Install"/>
    <n v="50000"/>
    <n v="349474"/>
    <x v="2"/>
    <s v="US"/>
    <s v="USD"/>
    <x v="342"/>
    <x v="342"/>
    <b v="1"/>
    <n v="415"/>
    <b v="1"/>
    <s v="technology/hardware"/>
    <n v="699"/>
    <n v="842.11"/>
    <x v="3"/>
    <x v="342"/>
    <x v="342"/>
    <x v="7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x v="343"/>
    <x v="343"/>
    <b v="1"/>
    <n v="821"/>
    <b v="1"/>
    <s v="technology/hardware"/>
    <n v="402"/>
    <n v="245.02"/>
    <x v="3"/>
    <x v="343"/>
    <x v="343"/>
    <x v="7"/>
  </r>
  <r>
    <n v="1980"/>
    <s v="YOUMO - Your Smart Modular Power Strip"/>
    <s v="Multi-power charging that is smarter, stylish and designed for you."/>
    <n v="50000"/>
    <n v="177412.01"/>
    <x v="2"/>
    <s v="DE"/>
    <s v="EUR"/>
    <x v="344"/>
    <x v="344"/>
    <b v="1"/>
    <n v="1945"/>
    <b v="1"/>
    <s v="technology/hardware"/>
    <n v="355"/>
    <n v="91.21"/>
    <x v="3"/>
    <x v="344"/>
    <x v="344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x v="345"/>
    <x v="345"/>
    <b v="0"/>
    <n v="541"/>
    <b v="1"/>
    <s v="technology/hardware"/>
    <n v="353"/>
    <n v="326.29000000000002"/>
    <x v="3"/>
    <x v="345"/>
    <x v="34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x v="346"/>
    <x v="346"/>
    <b v="1"/>
    <n v="398"/>
    <b v="1"/>
    <s v="technology/hardware"/>
    <n v="305"/>
    <n v="383.36"/>
    <x v="3"/>
    <x v="346"/>
    <x v="346"/>
    <x v="7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x v="347"/>
    <x v="347"/>
    <b v="1"/>
    <n v="510"/>
    <b v="1"/>
    <s v="technology/hardware"/>
    <n v="285"/>
    <n v="279.38"/>
    <x v="3"/>
    <x v="347"/>
    <x v="347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x v="348"/>
    <x v="348"/>
    <b v="1"/>
    <n v="303"/>
    <b v="1"/>
    <s v="technology/hardware"/>
    <n v="248"/>
    <n v="408.98"/>
    <x v="3"/>
    <x v="348"/>
    <x v="348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x v="349"/>
    <x v="349"/>
    <b v="1"/>
    <n v="354"/>
    <b v="1"/>
    <s v="technology/hardware"/>
    <n v="234"/>
    <n v="331.1"/>
    <x v="3"/>
    <x v="349"/>
    <x v="349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x v="350"/>
    <x v="350"/>
    <b v="1"/>
    <n v="1375"/>
    <b v="1"/>
    <s v="technology/hardware"/>
    <n v="217"/>
    <n v="78.83"/>
    <x v="3"/>
    <x v="350"/>
    <x v="35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x v="351"/>
    <x v="351"/>
    <b v="1"/>
    <n v="834"/>
    <b v="1"/>
    <s v="technology/hardware"/>
    <n v="212"/>
    <n v="127.36"/>
    <x v="3"/>
    <x v="351"/>
    <x v="35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x v="352"/>
    <x v="352"/>
    <b v="0"/>
    <n v="554"/>
    <b v="1"/>
    <s v="technology/hardware"/>
    <n v="153"/>
    <n v="138.49"/>
    <x v="3"/>
    <x v="352"/>
    <x v="352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x v="353"/>
    <x v="353"/>
    <b v="1"/>
    <n v="665"/>
    <b v="1"/>
    <s v="film &amp; video/documentary"/>
    <n v="133"/>
    <n v="100.08"/>
    <x v="0"/>
    <x v="353"/>
    <x v="353"/>
    <x v="7"/>
  </r>
  <r>
    <n v="1748"/>
    <s v="So It Is: Vancouver"/>
    <s v="Telling the story of the city through remarkable people who live in Vancouver today."/>
    <n v="50000"/>
    <n v="64974"/>
    <x v="2"/>
    <s v="CA"/>
    <s v="CAD"/>
    <x v="354"/>
    <x v="354"/>
    <b v="0"/>
    <n v="181"/>
    <b v="1"/>
    <s v="photography/photobooks"/>
    <n v="130"/>
    <n v="358.97"/>
    <x v="6"/>
    <x v="354"/>
    <x v="354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x v="355"/>
    <x v="355"/>
    <b v="0"/>
    <n v="263"/>
    <b v="1"/>
    <s v="technology/hardware"/>
    <n v="128"/>
    <n v="244.12"/>
    <x v="3"/>
    <x v="355"/>
    <x v="355"/>
    <x v="7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x v="356"/>
    <x v="356"/>
    <b v="1"/>
    <n v="508"/>
    <b v="1"/>
    <s v="technology/hardware"/>
    <n v="120"/>
    <n v="118.45"/>
    <x v="3"/>
    <x v="356"/>
    <x v="356"/>
    <x v="7"/>
  </r>
  <r>
    <n v="2049"/>
    <s v="LOCK8 - the World's First Smart Bike Lock"/>
    <s v="Keyless. Alarm secured. GPS tracking."/>
    <n v="50000"/>
    <n v="60095.35"/>
    <x v="2"/>
    <s v="GB"/>
    <s v="GBP"/>
    <x v="357"/>
    <x v="357"/>
    <b v="0"/>
    <n v="742"/>
    <b v="1"/>
    <s v="technology/hardware"/>
    <n v="120"/>
    <n v="80.989999999999995"/>
    <x v="3"/>
    <x v="357"/>
    <x v="357"/>
    <x v="7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x v="358"/>
    <x v="358"/>
    <b v="1"/>
    <n v="635"/>
    <b v="1"/>
    <s v="publishing/radio &amp; podcasts"/>
    <n v="117"/>
    <n v="92.16"/>
    <x v="2"/>
    <x v="358"/>
    <x v="358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x v="359"/>
    <x v="359"/>
    <b v="0"/>
    <n v="188"/>
    <b v="1"/>
    <s v="technology/hardware"/>
    <n v="116"/>
    <n v="307.2"/>
    <x v="3"/>
    <x v="359"/>
    <x v="359"/>
    <x v="7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x v="360"/>
    <x v="360"/>
    <b v="0"/>
    <n v="351"/>
    <b v="1"/>
    <s v="film &amp; video/documentary"/>
    <n v="110"/>
    <n v="157.33000000000001"/>
    <x v="0"/>
    <x v="360"/>
    <x v="360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x v="361"/>
    <x v="361"/>
    <b v="0"/>
    <n v="119"/>
    <b v="1"/>
    <s v="technology/hardware"/>
    <n v="108"/>
    <n v="451.84"/>
    <x v="3"/>
    <x v="361"/>
    <x v="361"/>
    <x v="7"/>
  </r>
  <r>
    <n v="1949"/>
    <s v="Shake Your Power"/>
    <s v="#ShakeYourPower brings clean energy to places in the world without electricity through the power of music."/>
    <n v="50000"/>
    <n v="53001.3"/>
    <x v="2"/>
    <s v="GB"/>
    <s v="GBP"/>
    <x v="362"/>
    <x v="362"/>
    <b v="1"/>
    <n v="943"/>
    <b v="1"/>
    <s v="technology/hardware"/>
    <n v="106"/>
    <n v="56.2"/>
    <x v="3"/>
    <x v="362"/>
    <x v="362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x v="363"/>
    <x v="363"/>
    <b v="1"/>
    <n v="736"/>
    <b v="1"/>
    <s v="film &amp; video/documentary"/>
    <n v="104"/>
    <n v="70.92"/>
    <x v="0"/>
    <x v="363"/>
    <x v="363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x v="364"/>
    <x v="364"/>
    <b v="0"/>
    <n v="73"/>
    <b v="1"/>
    <s v="film &amp; video/documentary"/>
    <n v="104"/>
    <n v="711.04"/>
    <x v="0"/>
    <x v="364"/>
    <x v="364"/>
    <x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x v="365"/>
    <x v="365"/>
    <b v="1"/>
    <n v="447"/>
    <b v="1"/>
    <s v="film &amp; video/documentary"/>
    <n v="103"/>
    <n v="115.45"/>
    <x v="0"/>
    <x v="365"/>
    <x v="365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x v="366"/>
    <x v="366"/>
    <b v="1"/>
    <n v="267"/>
    <b v="1"/>
    <s v="film &amp; video/documentary"/>
    <n v="103"/>
    <n v="193.05"/>
    <x v="0"/>
    <x v="366"/>
    <x v="366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x v="367"/>
    <x v="367"/>
    <b v="0"/>
    <n v="433"/>
    <b v="1"/>
    <s v="theater/spaces"/>
    <n v="103"/>
    <n v="118.97"/>
    <x v="1"/>
    <x v="367"/>
    <x v="367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x v="368"/>
    <x v="368"/>
    <b v="0"/>
    <n v="323"/>
    <b v="0"/>
    <s v="technology/wearables"/>
    <n v="102"/>
    <n v="158.36000000000001"/>
    <x v="3"/>
    <x v="368"/>
    <x v="368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x v="369"/>
    <x v="369"/>
    <b v="1"/>
    <n v="308"/>
    <b v="1"/>
    <s v="theater/spaces"/>
    <n v="102"/>
    <n v="164.94"/>
    <x v="1"/>
    <x v="369"/>
    <x v="369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x v="370"/>
    <x v="370"/>
    <b v="1"/>
    <n v="614"/>
    <b v="1"/>
    <s v="music/indie rock"/>
    <n v="101"/>
    <n v="82.5"/>
    <x v="5"/>
    <x v="370"/>
    <x v="370"/>
    <x v="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x v="371"/>
    <x v="371"/>
    <b v="0"/>
    <n v="84"/>
    <b v="0"/>
    <s v="film &amp; video/drama"/>
    <n v="56"/>
    <n v="331.54"/>
    <x v="0"/>
    <x v="371"/>
    <x v="371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x v="372"/>
    <x v="372"/>
    <b v="0"/>
    <n v="140"/>
    <b v="0"/>
    <s v="technology/wearables"/>
    <n v="49"/>
    <n v="176.36"/>
    <x v="3"/>
    <x v="372"/>
    <x v="372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x v="373"/>
    <x v="373"/>
    <b v="0"/>
    <n v="99"/>
    <b v="0"/>
    <s v="technology/gadgets"/>
    <n v="43"/>
    <n v="215.96"/>
    <x v="3"/>
    <x v="373"/>
    <x v="37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x v="374"/>
    <x v="374"/>
    <b v="0"/>
    <n v="171"/>
    <b v="0"/>
    <s v="technology/wearables"/>
    <n v="39"/>
    <n v="113.63"/>
    <x v="3"/>
    <x v="374"/>
    <x v="374"/>
    <x v="7"/>
  </r>
  <r>
    <n v="951"/>
    <s v="Smart Harness"/>
    <s v="Revolutionizing the way we walk our dogs!"/>
    <n v="50000"/>
    <n v="19195"/>
    <x v="1"/>
    <s v="US"/>
    <s v="USD"/>
    <x v="375"/>
    <x v="375"/>
    <b v="0"/>
    <n v="121"/>
    <b v="0"/>
    <s v="technology/wearables"/>
    <n v="38"/>
    <n v="158.63999999999999"/>
    <x v="3"/>
    <x v="375"/>
    <x v="375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x v="376"/>
    <x v="376"/>
    <b v="0"/>
    <n v="534"/>
    <b v="0"/>
    <s v="games/video games"/>
    <n v="28"/>
    <n v="26.6"/>
    <x v="4"/>
    <x v="376"/>
    <x v="376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x v="377"/>
    <x v="377"/>
    <b v="0"/>
    <n v="34"/>
    <b v="0"/>
    <s v="technology/web"/>
    <n v="27"/>
    <n v="402.71"/>
    <x v="3"/>
    <x v="377"/>
    <x v="377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x v="378"/>
    <x v="378"/>
    <b v="0"/>
    <n v="96"/>
    <b v="0"/>
    <s v="technology/wearables"/>
    <n v="26"/>
    <n v="133.25"/>
    <x v="3"/>
    <x v="378"/>
    <x v="378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x v="379"/>
    <x v="379"/>
    <b v="0"/>
    <n v="215"/>
    <b v="0"/>
    <s v="technology/wearables"/>
    <n v="22"/>
    <n v="50.3"/>
    <x v="3"/>
    <x v="379"/>
    <x v="379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x v="380"/>
    <x v="380"/>
    <b v="0"/>
    <n v="84"/>
    <b v="0"/>
    <s v="theater/plays"/>
    <n v="22"/>
    <n v="128.27000000000001"/>
    <x v="1"/>
    <x v="380"/>
    <x v="380"/>
    <x v="7"/>
  </r>
  <r>
    <n v="219"/>
    <s v="True Colors"/>
    <s v="An hour-long pilot about a group of suburban LGBT teens coming of age in the early 90's."/>
    <n v="50000"/>
    <n v="8815"/>
    <x v="1"/>
    <s v="US"/>
    <s v="USD"/>
    <x v="381"/>
    <x v="381"/>
    <b v="0"/>
    <n v="76"/>
    <b v="0"/>
    <s v="film &amp; video/drama"/>
    <n v="18"/>
    <n v="115.99"/>
    <x v="0"/>
    <x v="381"/>
    <x v="381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x v="382"/>
    <x v="382"/>
    <b v="0"/>
    <n v="68"/>
    <b v="0"/>
    <s v="film &amp; video/animation"/>
    <n v="14"/>
    <n v="102.38"/>
    <x v="0"/>
    <x v="382"/>
    <x v="382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x v="383"/>
    <x v="383"/>
    <b v="0"/>
    <n v="96"/>
    <b v="0"/>
    <s v="technology/wearables"/>
    <n v="13"/>
    <n v="69.41"/>
    <x v="3"/>
    <x v="383"/>
    <x v="383"/>
    <x v="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x v="384"/>
    <x v="384"/>
    <b v="0"/>
    <n v="41"/>
    <b v="0"/>
    <s v="technology/wearables"/>
    <n v="13"/>
    <n v="161.22"/>
    <x v="3"/>
    <x v="384"/>
    <x v="384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x v="385"/>
    <x v="385"/>
    <b v="0"/>
    <n v="101"/>
    <b v="0"/>
    <s v="technology/wearables"/>
    <n v="13"/>
    <n v="65"/>
    <x v="3"/>
    <x v="385"/>
    <x v="38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x v="386"/>
    <x v="386"/>
    <b v="0"/>
    <n v="85"/>
    <b v="0"/>
    <s v="food/food trucks"/>
    <n v="12"/>
    <n v="69.12"/>
    <x v="7"/>
    <x v="386"/>
    <x v="386"/>
    <x v="7"/>
  </r>
  <r>
    <n v="1307"/>
    <s v="VR Card - Customized Virtual Reality Viewer (Canceled)"/>
    <s v="Get VR to Everyone with Mailable, Ready to Use Viewers"/>
    <n v="50000"/>
    <n v="5757"/>
    <x v="0"/>
    <s v="US"/>
    <s v="USD"/>
    <x v="387"/>
    <x v="387"/>
    <b v="0"/>
    <n v="45"/>
    <b v="0"/>
    <s v="technology/wearables"/>
    <n v="12"/>
    <n v="127.93"/>
    <x v="3"/>
    <x v="387"/>
    <x v="387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88"/>
    <x v="388"/>
    <b v="0"/>
    <n v="12"/>
    <b v="0"/>
    <s v="theater/plays"/>
    <n v="11"/>
    <n v="437.5"/>
    <x v="1"/>
    <x v="388"/>
    <x v="388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x v="389"/>
    <x v="389"/>
    <b v="0"/>
    <n v="28"/>
    <b v="0"/>
    <s v="technology/wearables"/>
    <n v="10"/>
    <n v="178.93"/>
    <x v="3"/>
    <x v="389"/>
    <x v="389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x v="390"/>
    <x v="390"/>
    <b v="0"/>
    <n v="90"/>
    <b v="0"/>
    <s v="technology/wearables"/>
    <n v="10"/>
    <n v="54.67"/>
    <x v="3"/>
    <x v="390"/>
    <x v="390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x v="391"/>
    <x v="391"/>
    <b v="0"/>
    <n v="30"/>
    <b v="0"/>
    <s v="food/food trucks"/>
    <n v="7"/>
    <n v="115.53"/>
    <x v="7"/>
    <x v="391"/>
    <x v="391"/>
    <x v="7"/>
  </r>
  <r>
    <n v="1339"/>
    <s v="Linkoo (Canceled)"/>
    <s v="World's Smallest customizable Phone &amp; GPS Watch for kids !"/>
    <n v="50000"/>
    <n v="3317"/>
    <x v="0"/>
    <s v="US"/>
    <s v="USD"/>
    <x v="392"/>
    <x v="392"/>
    <b v="0"/>
    <n v="37"/>
    <b v="0"/>
    <s v="technology/wearables"/>
    <n v="7"/>
    <n v="89.65"/>
    <x v="3"/>
    <x v="392"/>
    <x v="39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93"/>
    <x v="393"/>
    <b v="0"/>
    <n v="6"/>
    <b v="0"/>
    <s v="theater/plays"/>
    <n v="5"/>
    <n v="450"/>
    <x v="1"/>
    <x v="393"/>
    <x v="393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x v="394"/>
    <x v="394"/>
    <b v="0"/>
    <n v="40"/>
    <b v="0"/>
    <s v="music/world music"/>
    <n v="4"/>
    <n v="48.43"/>
    <x v="5"/>
    <x v="394"/>
    <x v="394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x v="395"/>
    <x v="395"/>
    <b v="0"/>
    <n v="18"/>
    <b v="0"/>
    <s v="technology/wearables"/>
    <n v="3"/>
    <n v="84.94"/>
    <x v="3"/>
    <x v="395"/>
    <x v="39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x v="396"/>
    <x v="396"/>
    <b v="0"/>
    <n v="6"/>
    <b v="0"/>
    <s v="food/food trucks"/>
    <n v="2"/>
    <n v="202.83"/>
    <x v="7"/>
    <x v="396"/>
    <x v="396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x v="397"/>
    <x v="397"/>
    <b v="0"/>
    <n v="31"/>
    <b v="0"/>
    <s v="technology/wearables"/>
    <n v="2"/>
    <n v="37.450000000000003"/>
    <x v="3"/>
    <x v="397"/>
    <x v="397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x v="398"/>
    <x v="398"/>
    <b v="0"/>
    <n v="58"/>
    <b v="0"/>
    <s v="theater/spaces"/>
    <n v="2"/>
    <n v="18.899999999999999"/>
    <x v="1"/>
    <x v="398"/>
    <x v="398"/>
    <x v="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x v="399"/>
    <x v="399"/>
    <b v="1"/>
    <n v="15"/>
    <b v="0"/>
    <s v="photography/photobooks"/>
    <n v="2"/>
    <n v="66.33"/>
    <x v="6"/>
    <x v="399"/>
    <x v="399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x v="400"/>
    <x v="400"/>
    <b v="0"/>
    <n v="17"/>
    <b v="0"/>
    <s v="technology/wearables"/>
    <n v="2"/>
    <n v="50.65"/>
    <x v="3"/>
    <x v="400"/>
    <x v="400"/>
    <x v="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x v="401"/>
    <x v="401"/>
    <b v="0"/>
    <n v="9"/>
    <b v="0"/>
    <s v="technology/web"/>
    <n v="1"/>
    <n v="76.67"/>
    <x v="3"/>
    <x v="401"/>
    <x v="401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x v="402"/>
    <x v="402"/>
    <b v="0"/>
    <n v="14"/>
    <b v="0"/>
    <s v="technology/web"/>
    <n v="1"/>
    <n v="47.86"/>
    <x v="3"/>
    <x v="402"/>
    <x v="402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x v="403"/>
    <x v="403"/>
    <b v="0"/>
    <n v="1"/>
    <b v="0"/>
    <s v="games/video games"/>
    <n v="1"/>
    <n v="410"/>
    <x v="4"/>
    <x v="403"/>
    <x v="403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x v="404"/>
    <x v="404"/>
    <b v="0"/>
    <n v="9"/>
    <b v="0"/>
    <s v="technology/wearables"/>
    <n v="1"/>
    <n v="45.33"/>
    <x v="3"/>
    <x v="404"/>
    <x v="404"/>
    <x v="7"/>
  </r>
  <r>
    <n v="2150"/>
    <s v="The Unknown Door"/>
    <s v="A pixel styled open world detective game."/>
    <n v="50000"/>
    <n v="405"/>
    <x v="1"/>
    <s v="NO"/>
    <s v="NOK"/>
    <x v="405"/>
    <x v="405"/>
    <b v="0"/>
    <n v="4"/>
    <b v="0"/>
    <s v="games/video games"/>
    <n v="1"/>
    <n v="101.25"/>
    <x v="4"/>
    <x v="405"/>
    <x v="405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x v="406"/>
    <x v="406"/>
    <b v="0"/>
    <n v="3"/>
    <b v="0"/>
    <s v="film &amp; video/animation"/>
    <n v="1"/>
    <n v="133.33000000000001"/>
    <x v="0"/>
    <x v="406"/>
    <x v="406"/>
    <x v="7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x v="407"/>
    <x v="407"/>
    <b v="0"/>
    <n v="7"/>
    <b v="0"/>
    <s v="film &amp; video/animation"/>
    <n v="1"/>
    <n v="56.57"/>
    <x v="0"/>
    <x v="407"/>
    <x v="407"/>
    <x v="7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x v="408"/>
    <x v="408"/>
    <b v="0"/>
    <n v="3"/>
    <b v="0"/>
    <s v="film &amp; video/drama"/>
    <n v="1"/>
    <n v="120"/>
    <x v="0"/>
    <x v="408"/>
    <x v="408"/>
    <x v="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x v="409"/>
    <x v="409"/>
    <b v="0"/>
    <n v="10"/>
    <b v="0"/>
    <s v="film &amp; video/science fiction"/>
    <n v="1"/>
    <n v="35.9"/>
    <x v="0"/>
    <x v="409"/>
    <x v="409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x v="410"/>
    <x v="410"/>
    <b v="0"/>
    <n v="10"/>
    <b v="0"/>
    <s v="games/video games"/>
    <n v="1"/>
    <n v="28.4"/>
    <x v="4"/>
    <x v="410"/>
    <x v="410"/>
    <x v="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x v="411"/>
    <x v="411"/>
    <b v="0"/>
    <n v="3"/>
    <b v="0"/>
    <s v="technology/wearables"/>
    <n v="1"/>
    <n v="93.33"/>
    <x v="3"/>
    <x v="411"/>
    <x v="411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x v="412"/>
    <x v="412"/>
    <b v="0"/>
    <n v="10"/>
    <b v="0"/>
    <s v="technology/wearables"/>
    <n v="1"/>
    <n v="26"/>
    <x v="3"/>
    <x v="412"/>
    <x v="412"/>
    <x v="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x v="413"/>
    <x v="413"/>
    <b v="0"/>
    <n v="11"/>
    <b v="0"/>
    <s v="games/video games"/>
    <n v="1"/>
    <n v="23.18"/>
    <x v="4"/>
    <x v="413"/>
    <x v="413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x v="414"/>
    <x v="414"/>
    <b v="0"/>
    <n v="4"/>
    <b v="0"/>
    <s v="music/jazz"/>
    <n v="0"/>
    <n v="42.5"/>
    <x v="5"/>
    <x v="414"/>
    <x v="414"/>
    <x v="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x v="415"/>
    <x v="415"/>
    <b v="0"/>
    <n v="3"/>
    <b v="0"/>
    <s v="music/jazz"/>
    <n v="0"/>
    <n v="50.33"/>
    <x v="5"/>
    <x v="415"/>
    <x v="415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x v="416"/>
    <x v="416"/>
    <b v="0"/>
    <n v="1"/>
    <b v="0"/>
    <s v="technology/wearables"/>
    <n v="0"/>
    <n v="100"/>
    <x v="3"/>
    <x v="416"/>
    <x v="416"/>
    <x v="7"/>
  </r>
  <r>
    <n v="1149"/>
    <s v="The Floridian Food Truck"/>
    <s v="Bringing culturally diverse Floridian cuisine to the people!"/>
    <n v="50000"/>
    <n v="75"/>
    <x v="1"/>
    <s v="US"/>
    <s v="USD"/>
    <x v="417"/>
    <x v="417"/>
    <b v="0"/>
    <n v="2"/>
    <b v="0"/>
    <s v="food/food trucks"/>
    <n v="0"/>
    <n v="37.5"/>
    <x v="7"/>
    <x v="417"/>
    <x v="417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x v="418"/>
    <x v="418"/>
    <b v="0"/>
    <n v="2"/>
    <b v="0"/>
    <s v="food/restaurants"/>
    <n v="0"/>
    <n v="37.5"/>
    <x v="7"/>
    <x v="418"/>
    <x v="418"/>
    <x v="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x v="419"/>
    <x v="419"/>
    <b v="0"/>
    <n v="2"/>
    <b v="0"/>
    <s v="theater/spaces"/>
    <n v="0"/>
    <n v="37.5"/>
    <x v="1"/>
    <x v="419"/>
    <x v="419"/>
    <x v="7"/>
  </r>
  <r>
    <n v="2688"/>
    <s v="Mac N Cheez Food Truck"/>
    <s v="The amazing gourmet Mac N Cheez Food Truck Campaigne!"/>
    <n v="50000"/>
    <n v="74"/>
    <x v="1"/>
    <s v="US"/>
    <s v="USD"/>
    <x v="420"/>
    <x v="420"/>
    <b v="0"/>
    <n v="14"/>
    <b v="0"/>
    <s v="food/food trucks"/>
    <n v="0"/>
    <n v="5.29"/>
    <x v="7"/>
    <x v="420"/>
    <x v="420"/>
    <x v="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x v="421"/>
    <x v="421"/>
    <b v="0"/>
    <n v="4"/>
    <b v="0"/>
    <s v="technology/wearables"/>
    <n v="0"/>
    <n v="13.25"/>
    <x v="3"/>
    <x v="421"/>
    <x v="421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x v="422"/>
    <x v="422"/>
    <b v="0"/>
    <n v="2"/>
    <b v="0"/>
    <s v="technology/gadgets"/>
    <n v="0"/>
    <n v="25"/>
    <x v="3"/>
    <x v="422"/>
    <x v="422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x v="423"/>
    <x v="423"/>
    <b v="0"/>
    <n v="2"/>
    <b v="0"/>
    <s v="film &amp; video/science fiction"/>
    <n v="0"/>
    <n v="20"/>
    <x v="0"/>
    <x v="423"/>
    <x v="423"/>
    <x v="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x v="424"/>
    <x v="424"/>
    <b v="0"/>
    <n v="2"/>
    <b v="0"/>
    <s v="technology/web"/>
    <n v="0"/>
    <n v="15.5"/>
    <x v="3"/>
    <x v="424"/>
    <x v="424"/>
    <x v="7"/>
  </r>
  <r>
    <n v="3108"/>
    <s v="Funding a home for our Children's Theater"/>
    <s v="We need a permanent home for the theater!"/>
    <n v="50000"/>
    <n v="26"/>
    <x v="1"/>
    <s v="US"/>
    <s v="USD"/>
    <x v="425"/>
    <x v="425"/>
    <b v="0"/>
    <n v="2"/>
    <b v="0"/>
    <s v="theater/spaces"/>
    <n v="0"/>
    <n v="13"/>
    <x v="1"/>
    <x v="425"/>
    <x v="425"/>
    <x v="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x v="426"/>
    <x v="426"/>
    <b v="0"/>
    <n v="1"/>
    <b v="0"/>
    <s v="film &amp; video/drama"/>
    <n v="0"/>
    <n v="20"/>
    <x v="0"/>
    <x v="426"/>
    <x v="426"/>
    <x v="7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x v="427"/>
    <x v="427"/>
    <b v="0"/>
    <n v="1"/>
    <b v="0"/>
    <s v="theater/plays"/>
    <n v="0"/>
    <n v="20"/>
    <x v="1"/>
    <x v="427"/>
    <x v="427"/>
    <x v="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x v="428"/>
    <x v="428"/>
    <b v="0"/>
    <n v="2"/>
    <b v="0"/>
    <s v="technology/wearables"/>
    <n v="0"/>
    <n v="7.5"/>
    <x v="3"/>
    <x v="428"/>
    <x v="428"/>
    <x v="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x v="429"/>
    <x v="429"/>
    <b v="0"/>
    <n v="1"/>
    <b v="0"/>
    <s v="food/food trucks"/>
    <n v="0"/>
    <n v="10"/>
    <x v="7"/>
    <x v="429"/>
    <x v="429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x v="430"/>
    <x v="430"/>
    <b v="0"/>
    <n v="2"/>
    <b v="0"/>
    <s v="film &amp; video/animation"/>
    <n v="0"/>
    <n v="3"/>
    <x v="0"/>
    <x v="430"/>
    <x v="430"/>
    <x v="7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x v="431"/>
    <x v="431"/>
    <b v="0"/>
    <n v="1"/>
    <b v="0"/>
    <s v="film &amp; video/drama"/>
    <n v="0"/>
    <n v="5"/>
    <x v="0"/>
    <x v="431"/>
    <x v="431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x v="432"/>
    <x v="432"/>
    <b v="0"/>
    <n v="1"/>
    <b v="0"/>
    <s v="food/food trucks"/>
    <n v="0"/>
    <n v="5"/>
    <x v="7"/>
    <x v="432"/>
    <x v="432"/>
    <x v="7"/>
  </r>
  <r>
    <n v="1181"/>
    <s v="Gringo Loco Tacos Food Truck"/>
    <s v="Bringing the best tacos to the streets of Chicago!"/>
    <n v="50000"/>
    <n v="4"/>
    <x v="1"/>
    <s v="US"/>
    <s v="USD"/>
    <x v="433"/>
    <x v="433"/>
    <b v="0"/>
    <n v="3"/>
    <b v="0"/>
    <s v="food/food trucks"/>
    <n v="0"/>
    <n v="1.33"/>
    <x v="7"/>
    <x v="433"/>
    <x v="433"/>
    <x v="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x v="434"/>
    <x v="434"/>
    <b v="0"/>
    <n v="1"/>
    <b v="0"/>
    <s v="theater/plays"/>
    <n v="0"/>
    <n v="3"/>
    <x v="1"/>
    <x v="434"/>
    <x v="434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x v="435"/>
    <x v="435"/>
    <b v="0"/>
    <n v="1"/>
    <b v="0"/>
    <s v="film &amp; video/drama"/>
    <n v="0"/>
    <n v="1"/>
    <x v="0"/>
    <x v="435"/>
    <x v="435"/>
    <x v="7"/>
  </r>
  <r>
    <n v="2427"/>
    <s v="Wraps in a snap. Fast lunch with a gourmet punch!"/>
    <s v="Fast and simple lunches for those on the go.  All (lunch) deals $10 or less."/>
    <n v="50000"/>
    <n v="1"/>
    <x v="1"/>
    <s v="US"/>
    <s v="USD"/>
    <x v="436"/>
    <x v="436"/>
    <b v="0"/>
    <n v="1"/>
    <b v="0"/>
    <s v="food/food trucks"/>
    <n v="0"/>
    <n v="1"/>
    <x v="7"/>
    <x v="436"/>
    <x v="436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x v="437"/>
    <x v="437"/>
    <b v="0"/>
    <n v="1"/>
    <b v="0"/>
    <s v="theater/musical"/>
    <n v="0"/>
    <n v="1"/>
    <x v="1"/>
    <x v="437"/>
    <x v="437"/>
    <x v="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x v="438"/>
    <x v="438"/>
    <b v="0"/>
    <n v="0"/>
    <b v="0"/>
    <s v="film &amp; video/drama"/>
    <n v="0"/>
    <n v="0"/>
    <x v="0"/>
    <x v="438"/>
    <x v="438"/>
    <x v="7"/>
  </r>
  <r>
    <n v="221"/>
    <s v="Archetypes"/>
    <s v="Film about Schizophrenia with Surreal Twists!"/>
    <n v="50000"/>
    <n v="0"/>
    <x v="1"/>
    <s v="US"/>
    <s v="USD"/>
    <x v="439"/>
    <x v="439"/>
    <b v="0"/>
    <n v="0"/>
    <b v="0"/>
    <s v="film &amp; video/drama"/>
    <n v="0"/>
    <n v="0"/>
    <x v="0"/>
    <x v="439"/>
    <x v="439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x v="440"/>
    <x v="440"/>
    <b v="0"/>
    <n v="0"/>
    <b v="0"/>
    <s v="film &amp; video/animation"/>
    <n v="0"/>
    <n v="0"/>
    <x v="0"/>
    <x v="440"/>
    <x v="440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x v="441"/>
    <x v="441"/>
    <b v="0"/>
    <n v="0"/>
    <b v="0"/>
    <s v="technology/web"/>
    <n v="0"/>
    <n v="0"/>
    <x v="3"/>
    <x v="441"/>
    <x v="441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x v="442"/>
    <x v="442"/>
    <b v="0"/>
    <n v="0"/>
    <b v="0"/>
    <s v="music/world music"/>
    <n v="0"/>
    <n v="0"/>
    <x v="5"/>
    <x v="442"/>
    <x v="442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x v="443"/>
    <x v="443"/>
    <b v="0"/>
    <n v="0"/>
    <b v="0"/>
    <s v="publishing/translations"/>
    <n v="0"/>
    <n v="0"/>
    <x v="2"/>
    <x v="443"/>
    <x v="443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x v="444"/>
    <x v="444"/>
    <b v="0"/>
    <n v="0"/>
    <b v="0"/>
    <s v="technology/web"/>
    <n v="0"/>
    <n v="0"/>
    <x v="3"/>
    <x v="444"/>
    <x v="444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x v="445"/>
    <x v="445"/>
    <b v="0"/>
    <n v="0"/>
    <b v="0"/>
    <s v="technology/web"/>
    <n v="0"/>
    <n v="0"/>
    <x v="3"/>
    <x v="445"/>
    <x v="445"/>
    <x v="7"/>
  </r>
  <r>
    <n v="2894"/>
    <s v="How Could You Do This To Me (The Stage Play)"/>
    <s v="This Is A Story About A Woman A Man And A Woman"/>
    <n v="50000"/>
    <n v="0"/>
    <x v="1"/>
    <s v="US"/>
    <s v="USD"/>
    <x v="446"/>
    <x v="446"/>
    <b v="0"/>
    <n v="0"/>
    <b v="0"/>
    <s v="theater/plays"/>
    <n v="0"/>
    <n v="0"/>
    <x v="1"/>
    <x v="446"/>
    <x v="446"/>
    <x v="7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x v="447"/>
    <x v="447"/>
    <b v="0"/>
    <n v="0"/>
    <b v="0"/>
    <s v="theater/spaces"/>
    <n v="0"/>
    <n v="0"/>
    <x v="1"/>
    <x v="447"/>
    <x v="447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x v="448"/>
    <x v="448"/>
    <b v="0"/>
    <n v="0"/>
    <b v="0"/>
    <s v="theater/spaces"/>
    <n v="0"/>
    <n v="0"/>
    <x v="1"/>
    <x v="448"/>
    <x v="448"/>
    <x v="7"/>
  </r>
  <r>
    <n v="952"/>
    <s v="Audionoggin - Join the Earvolution"/>
    <s v="Audionoggin: Wireless personal surround sound for the athlete in everyone."/>
    <n v="49000"/>
    <n v="19572"/>
    <x v="1"/>
    <s v="US"/>
    <s v="USD"/>
    <x v="449"/>
    <x v="449"/>
    <b v="0"/>
    <n v="196"/>
    <b v="0"/>
    <s v="technology/wearables"/>
    <n v="40"/>
    <n v="99.86"/>
    <x v="3"/>
    <x v="449"/>
    <x v="449"/>
    <x v="7"/>
  </r>
  <r>
    <n v="2659"/>
    <s v="test (Canceled)"/>
    <s v="test"/>
    <n v="49000"/>
    <n v="1333"/>
    <x v="0"/>
    <s v="US"/>
    <s v="USD"/>
    <x v="450"/>
    <x v="450"/>
    <b v="0"/>
    <n v="10"/>
    <b v="0"/>
    <s v="technology/space exploration"/>
    <n v="3"/>
    <n v="133.30000000000001"/>
    <x v="3"/>
    <x v="450"/>
    <x v="450"/>
    <x v="7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x v="451"/>
    <x v="451"/>
    <b v="0"/>
    <n v="27"/>
    <b v="0"/>
    <s v="theater/spaces"/>
    <n v="4"/>
    <n v="65.11"/>
    <x v="1"/>
    <x v="451"/>
    <x v="451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x v="452"/>
    <x v="452"/>
    <b v="0"/>
    <n v="4"/>
    <b v="0"/>
    <s v="technology/wearables"/>
    <n v="0"/>
    <n v="26.25"/>
    <x v="3"/>
    <x v="452"/>
    <x v="452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x v="453"/>
    <x v="453"/>
    <b v="1"/>
    <n v="1876"/>
    <b v="1"/>
    <s v="technology/hardware"/>
    <n v="201"/>
    <n v="51.31"/>
    <x v="3"/>
    <x v="453"/>
    <x v="45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x v="454"/>
    <x v="454"/>
    <b v="0"/>
    <n v="92"/>
    <b v="1"/>
    <s v="music/indie rock"/>
    <n v="101"/>
    <n v="526.46"/>
    <x v="5"/>
    <x v="454"/>
    <x v="454"/>
    <x v="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x v="455"/>
    <x v="455"/>
    <b v="0"/>
    <n v="41"/>
    <b v="0"/>
    <s v="technology/wearables"/>
    <n v="4"/>
    <n v="41.59"/>
    <x v="3"/>
    <x v="455"/>
    <x v="455"/>
    <x v="7"/>
  </r>
  <r>
    <n v="1913"/>
    <s v="Tibio - Spreading warmth in everyones home"/>
    <s v="Tibio is a revolutionary new product designed to solve an age old problem."/>
    <n v="48000"/>
    <n v="637"/>
    <x v="1"/>
    <s v="GB"/>
    <s v="GBP"/>
    <x v="456"/>
    <x v="456"/>
    <b v="0"/>
    <n v="26"/>
    <b v="0"/>
    <s v="technology/gadgets"/>
    <n v="1"/>
    <n v="24.5"/>
    <x v="3"/>
    <x v="456"/>
    <x v="456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x v="457"/>
    <x v="457"/>
    <b v="0"/>
    <n v="229"/>
    <b v="1"/>
    <s v="publishing/nonfiction"/>
    <n v="114"/>
    <n v="234.81"/>
    <x v="2"/>
    <x v="457"/>
    <x v="457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x v="458"/>
    <x v="458"/>
    <b v="1"/>
    <n v="113"/>
    <b v="0"/>
    <s v="photography/photobooks"/>
    <n v="20"/>
    <n v="83.72"/>
    <x v="6"/>
    <x v="458"/>
    <x v="458"/>
    <x v="7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x v="459"/>
    <x v="459"/>
    <b v="1"/>
    <n v="740"/>
    <b v="1"/>
    <s v="photography/photobooks"/>
    <n v="145"/>
    <n v="88.26"/>
    <x v="6"/>
    <x v="459"/>
    <x v="459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x v="460"/>
    <x v="460"/>
    <b v="0"/>
    <n v="199"/>
    <b v="1"/>
    <s v="theater/musical"/>
    <n v="102"/>
    <n v="231.66"/>
    <x v="1"/>
    <x v="460"/>
    <x v="460"/>
    <x v="7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x v="461"/>
    <x v="461"/>
    <b v="1"/>
    <n v="179"/>
    <b v="1"/>
    <s v="film &amp; video/documentary"/>
    <n v="101"/>
    <n v="254.39"/>
    <x v="0"/>
    <x v="461"/>
    <x v="461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x v="462"/>
    <x v="462"/>
    <b v="0"/>
    <n v="400"/>
    <b v="0"/>
    <s v="technology/wearables"/>
    <n v="47"/>
    <n v="53.25"/>
    <x v="3"/>
    <x v="462"/>
    <x v="462"/>
    <x v="7"/>
  </r>
  <r>
    <n v="1088"/>
    <s v="Still Alive"/>
    <s v="A fresh twist on survival games. Intense, high-stakes 30 minute rounds for up to 10 players."/>
    <n v="45000"/>
    <n v="6382.34"/>
    <x v="1"/>
    <s v="US"/>
    <s v="USD"/>
    <x v="463"/>
    <x v="463"/>
    <b v="0"/>
    <n v="147"/>
    <b v="0"/>
    <s v="games/video games"/>
    <n v="14"/>
    <n v="43.42"/>
    <x v="4"/>
    <x v="463"/>
    <x v="463"/>
    <x v="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x v="464"/>
    <x v="464"/>
    <b v="0"/>
    <n v="8"/>
    <b v="0"/>
    <s v="games/mobile games"/>
    <n v="0"/>
    <n v="23.25"/>
    <x v="4"/>
    <x v="464"/>
    <x v="464"/>
    <x v="7"/>
  </r>
  <r>
    <n v="2884"/>
    <s v="The Lizard King, a play by Jay Jeff Jones"/>
    <s v="Come explore the dream world of Jim Morrison, rock singer, mystic, poet, shaman."/>
    <n v="45000"/>
    <n v="185"/>
    <x v="1"/>
    <s v="US"/>
    <s v="USD"/>
    <x v="465"/>
    <x v="465"/>
    <b v="0"/>
    <n v="4"/>
    <b v="0"/>
    <s v="theater/plays"/>
    <n v="0"/>
    <n v="46.25"/>
    <x v="1"/>
    <x v="465"/>
    <x v="46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x v="466"/>
    <x v="466"/>
    <b v="0"/>
    <n v="2"/>
    <b v="0"/>
    <s v="food/food trucks"/>
    <n v="0"/>
    <n v="60"/>
    <x v="7"/>
    <x v="466"/>
    <x v="466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x v="467"/>
    <x v="467"/>
    <b v="0"/>
    <n v="6"/>
    <b v="0"/>
    <s v="games/video games"/>
    <n v="0"/>
    <n v="19.670000000000002"/>
    <x v="4"/>
    <x v="467"/>
    <x v="467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x v="468"/>
    <x v="468"/>
    <b v="0"/>
    <n v="1"/>
    <b v="0"/>
    <s v="music/jazz"/>
    <n v="0"/>
    <n v="50"/>
    <x v="5"/>
    <x v="468"/>
    <x v="468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x v="469"/>
    <x v="469"/>
    <b v="0"/>
    <n v="0"/>
    <b v="0"/>
    <s v="technology/web"/>
    <n v="0"/>
    <n v="0"/>
    <x v="3"/>
    <x v="469"/>
    <x v="469"/>
    <x v="7"/>
  </r>
  <r>
    <n v="1469"/>
    <s v="The Local Global Mashup Show"/>
    <s v="Get the inside edge on the stories that connect Americans to the world -- in your ear every week."/>
    <n v="44250"/>
    <n v="47978"/>
    <x v="2"/>
    <s v="US"/>
    <s v="USD"/>
    <x v="470"/>
    <x v="470"/>
    <b v="1"/>
    <n v="321"/>
    <b v="1"/>
    <s v="publishing/radio &amp; podcasts"/>
    <n v="108"/>
    <n v="149.46"/>
    <x v="2"/>
    <x v="470"/>
    <x v="470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x v="471"/>
    <x v="471"/>
    <b v="0"/>
    <n v="284"/>
    <b v="1"/>
    <s v="film &amp; video/television"/>
    <n v="123"/>
    <n v="190.55"/>
    <x v="0"/>
    <x v="471"/>
    <x v="47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x v="472"/>
    <x v="472"/>
    <b v="1"/>
    <n v="452"/>
    <b v="1"/>
    <s v="photography/photobooks"/>
    <n v="139"/>
    <n v="133.74"/>
    <x v="6"/>
    <x v="472"/>
    <x v="472"/>
    <x v="7"/>
  </r>
  <r>
    <n v="2507"/>
    <s v="Help Cafe Talavera get a New Kitchen!"/>
    <s v="Unique dishes for a unique city!."/>
    <n v="42850"/>
    <n v="0"/>
    <x v="1"/>
    <s v="US"/>
    <s v="USD"/>
    <x v="473"/>
    <x v="473"/>
    <b v="0"/>
    <n v="0"/>
    <b v="0"/>
    <s v="food/restaurants"/>
    <n v="0"/>
    <n v="0"/>
    <x v="7"/>
    <x v="473"/>
    <x v="473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x v="474"/>
    <x v="474"/>
    <b v="0"/>
    <n v="1"/>
    <b v="0"/>
    <s v="technology/gadgets"/>
    <n v="0"/>
    <n v="10"/>
    <x v="3"/>
    <x v="474"/>
    <x v="474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x v="475"/>
    <x v="475"/>
    <b v="1"/>
    <n v="290"/>
    <b v="1"/>
    <s v="technology/hardware"/>
    <n v="399"/>
    <n v="577.28"/>
    <x v="3"/>
    <x v="475"/>
    <x v="47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x v="476"/>
    <x v="476"/>
    <b v="0"/>
    <n v="144"/>
    <b v="1"/>
    <s v="music/rock"/>
    <n v="119"/>
    <n v="346.04"/>
    <x v="5"/>
    <x v="476"/>
    <x v="476"/>
    <x v="7"/>
  </r>
  <r>
    <n v="2130"/>
    <s v="Wondrous Adventures: A Kid's Game"/>
    <s v="You are the hero tasked to save your home from the villainous Sanword."/>
    <n v="42000"/>
    <n v="85"/>
    <x v="1"/>
    <s v="US"/>
    <s v="USD"/>
    <x v="477"/>
    <x v="477"/>
    <b v="0"/>
    <n v="4"/>
    <b v="0"/>
    <s v="games/video games"/>
    <n v="0"/>
    <n v="21.25"/>
    <x v="4"/>
    <x v="477"/>
    <x v="477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x v="478"/>
    <x v="478"/>
    <b v="1"/>
    <n v="1789"/>
    <b v="1"/>
    <s v="technology/hardware"/>
    <n v="788"/>
    <n v="176.2"/>
    <x v="3"/>
    <x v="478"/>
    <x v="478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x v="479"/>
    <x v="479"/>
    <b v="1"/>
    <n v="1780"/>
    <b v="1"/>
    <s v="technology/hardware"/>
    <n v="485"/>
    <n v="108.97"/>
    <x v="3"/>
    <x v="479"/>
    <x v="479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x v="480"/>
    <x v="480"/>
    <b v="0"/>
    <n v="1556"/>
    <b v="1"/>
    <s v="technology/hardware"/>
    <n v="199"/>
    <n v="51.21"/>
    <x v="3"/>
    <x v="480"/>
    <x v="480"/>
    <x v="7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x v="481"/>
    <x v="481"/>
    <b v="0"/>
    <n v="113"/>
    <b v="1"/>
    <s v="technology/hardware"/>
    <n v="145"/>
    <n v="511.65"/>
    <x v="3"/>
    <x v="481"/>
    <x v="481"/>
    <x v="7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x v="482"/>
    <x v="482"/>
    <b v="0"/>
    <n v="651"/>
    <b v="1"/>
    <s v="games/tabletop games"/>
    <n v="133"/>
    <n v="81.650000000000006"/>
    <x v="4"/>
    <x v="482"/>
    <x v="48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x v="483"/>
    <x v="483"/>
    <b v="0"/>
    <n v="320"/>
    <b v="1"/>
    <s v="theater/spaces"/>
    <n v="131"/>
    <n v="164.3"/>
    <x v="1"/>
    <x v="483"/>
    <x v="483"/>
    <x v="7"/>
  </r>
  <r>
    <n v="3691"/>
    <s v="Most Dangerous Man in America (WEB DuBois) by Amiri  Baraka"/>
    <s v="World Premiere of last play written by Amiri Baraka"/>
    <n v="40000"/>
    <n v="51184"/>
    <x v="2"/>
    <s v="US"/>
    <s v="USD"/>
    <x v="484"/>
    <x v="484"/>
    <b v="0"/>
    <n v="274"/>
    <b v="1"/>
    <s v="theater/plays"/>
    <n v="128"/>
    <n v="186.8"/>
    <x v="1"/>
    <x v="484"/>
    <x v="484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x v="485"/>
    <x v="485"/>
    <b v="1"/>
    <n v="266"/>
    <b v="1"/>
    <s v="film &amp; video/documentary"/>
    <n v="125"/>
    <n v="188.31"/>
    <x v="0"/>
    <x v="485"/>
    <x v="485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x v="486"/>
    <x v="486"/>
    <b v="0"/>
    <n v="315"/>
    <b v="1"/>
    <s v="technology/wearables"/>
    <n v="119"/>
    <n v="151.32"/>
    <x v="3"/>
    <x v="486"/>
    <x v="486"/>
    <x v="7"/>
  </r>
  <r>
    <n v="1467"/>
    <s v="Radio Ambulante"/>
    <s v="We are a new Spanish language podcast telling uniquely Latin American stories."/>
    <n v="40000"/>
    <n v="46032"/>
    <x v="2"/>
    <s v="US"/>
    <s v="USD"/>
    <x v="487"/>
    <x v="487"/>
    <b v="1"/>
    <n v="600"/>
    <b v="1"/>
    <s v="publishing/radio &amp; podcasts"/>
    <n v="115"/>
    <n v="76.72"/>
    <x v="2"/>
    <x v="487"/>
    <x v="487"/>
    <x v="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x v="488"/>
    <x v="488"/>
    <b v="0"/>
    <n v="277"/>
    <b v="1"/>
    <s v="theater/spaces"/>
    <n v="113"/>
    <n v="162.91"/>
    <x v="1"/>
    <x v="488"/>
    <x v="488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x v="489"/>
    <x v="489"/>
    <b v="1"/>
    <n v="379"/>
    <b v="1"/>
    <s v="film &amp; video/documentary"/>
    <n v="112"/>
    <n v="117.77"/>
    <x v="0"/>
    <x v="489"/>
    <x v="489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x v="490"/>
    <x v="490"/>
    <b v="1"/>
    <n v="438"/>
    <b v="1"/>
    <s v="film &amp; video/documentary"/>
    <n v="107"/>
    <n v="97.36"/>
    <x v="0"/>
    <x v="490"/>
    <x v="49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x v="491"/>
    <x v="491"/>
    <b v="1"/>
    <n v="403"/>
    <b v="1"/>
    <s v="food/small batch"/>
    <n v="106"/>
    <n v="104.99"/>
    <x v="7"/>
    <x v="491"/>
    <x v="491"/>
    <x v="7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x v="492"/>
    <x v="492"/>
    <b v="1"/>
    <n v="760"/>
    <b v="1"/>
    <s v="film &amp; video/documentary"/>
    <n v="105"/>
    <n v="55.07"/>
    <x v="0"/>
    <x v="492"/>
    <x v="492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493"/>
    <x v="493"/>
    <b v="0"/>
    <n v="45"/>
    <b v="0"/>
    <s v="theater/spaces"/>
    <n v="104"/>
    <n v="922.22"/>
    <x v="1"/>
    <x v="493"/>
    <x v="493"/>
    <x v="7"/>
  </r>
  <r>
    <n v="3648"/>
    <s v="Moth Theater Lives"/>
    <s v="Help Moth Live! Support Moth and its artist collective to achieve its 2014/15 season."/>
    <n v="40000"/>
    <n v="40153"/>
    <x v="2"/>
    <s v="US"/>
    <s v="USD"/>
    <x v="494"/>
    <x v="494"/>
    <b v="0"/>
    <n v="73"/>
    <b v="1"/>
    <s v="theater/plays"/>
    <n v="100"/>
    <n v="550.04"/>
    <x v="1"/>
    <x v="494"/>
    <x v="494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x v="495"/>
    <x v="495"/>
    <b v="0"/>
    <n v="104"/>
    <b v="0"/>
    <s v="technology/wearables"/>
    <n v="40"/>
    <n v="152.41"/>
    <x v="3"/>
    <x v="495"/>
    <x v="495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x v="496"/>
    <x v="496"/>
    <b v="0"/>
    <n v="122"/>
    <b v="0"/>
    <s v="technology/wearables"/>
    <n v="31"/>
    <n v="102.02"/>
    <x v="3"/>
    <x v="496"/>
    <x v="496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x v="497"/>
    <x v="497"/>
    <b v="1"/>
    <n v="66"/>
    <b v="0"/>
    <s v="technology/makerspaces"/>
    <n v="28"/>
    <n v="167.15"/>
    <x v="3"/>
    <x v="497"/>
    <x v="497"/>
    <x v="7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x v="498"/>
    <x v="498"/>
    <b v="1"/>
    <n v="185"/>
    <b v="0"/>
    <s v="photography/photobooks"/>
    <n v="24"/>
    <n v="51.23"/>
    <x v="6"/>
    <x v="498"/>
    <x v="498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x v="499"/>
    <x v="499"/>
    <b v="0"/>
    <n v="369"/>
    <b v="0"/>
    <s v="technology/wearables"/>
    <n v="22"/>
    <n v="23.95"/>
    <x v="3"/>
    <x v="499"/>
    <x v="499"/>
    <x v="7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x v="500"/>
    <x v="500"/>
    <b v="0"/>
    <n v="29"/>
    <b v="0"/>
    <s v="theater/spaces"/>
    <n v="20"/>
    <n v="272.58999999999997"/>
    <x v="1"/>
    <x v="500"/>
    <x v="500"/>
    <x v="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x v="501"/>
    <x v="501"/>
    <b v="0"/>
    <n v="140"/>
    <b v="0"/>
    <s v="film &amp; video/animation"/>
    <n v="19"/>
    <n v="55.46"/>
    <x v="0"/>
    <x v="501"/>
    <x v="501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x v="502"/>
    <x v="502"/>
    <b v="0"/>
    <n v="135"/>
    <b v="0"/>
    <s v="technology/wearables"/>
    <n v="15"/>
    <n v="45.41"/>
    <x v="3"/>
    <x v="502"/>
    <x v="502"/>
    <x v="7"/>
  </r>
  <r>
    <n v="185"/>
    <s v="BLANK Short Movie"/>
    <s v="Love has no boundaries!"/>
    <n v="40000"/>
    <n v="2200"/>
    <x v="1"/>
    <s v="NO"/>
    <s v="NOK"/>
    <x v="503"/>
    <x v="503"/>
    <b v="0"/>
    <n v="10"/>
    <b v="0"/>
    <s v="film &amp; video/drama"/>
    <n v="6"/>
    <n v="220"/>
    <x v="0"/>
    <x v="503"/>
    <x v="503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x v="504"/>
    <x v="504"/>
    <b v="1"/>
    <n v="22"/>
    <b v="0"/>
    <s v="photography/photobooks"/>
    <n v="3"/>
    <n v="49.14"/>
    <x v="6"/>
    <x v="504"/>
    <x v="504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x v="505"/>
    <x v="505"/>
    <b v="1"/>
    <n v="12"/>
    <b v="0"/>
    <s v="theater/plays"/>
    <n v="2"/>
    <n v="70.17"/>
    <x v="1"/>
    <x v="505"/>
    <x v="505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x v="506"/>
    <x v="506"/>
    <b v="0"/>
    <n v="12"/>
    <b v="0"/>
    <s v="film &amp; video/animation"/>
    <n v="1"/>
    <n v="35.83"/>
    <x v="0"/>
    <x v="506"/>
    <x v="506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x v="507"/>
    <x v="507"/>
    <b v="0"/>
    <n v="3"/>
    <b v="0"/>
    <s v="technology/makerspaces"/>
    <n v="0"/>
    <n v="44"/>
    <x v="3"/>
    <x v="507"/>
    <x v="507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x v="508"/>
    <x v="508"/>
    <b v="0"/>
    <n v="2"/>
    <b v="0"/>
    <s v="technology/web"/>
    <n v="0"/>
    <n v="50"/>
    <x v="3"/>
    <x v="508"/>
    <x v="508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x v="509"/>
    <x v="509"/>
    <b v="0"/>
    <n v="4"/>
    <b v="0"/>
    <s v="games/video games"/>
    <n v="0"/>
    <n v="13.25"/>
    <x v="4"/>
    <x v="509"/>
    <x v="509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x v="510"/>
    <x v="510"/>
    <b v="0"/>
    <n v="0"/>
    <b v="0"/>
    <s v="journalism/audio"/>
    <n v="0"/>
    <n v="0"/>
    <x v="8"/>
    <x v="510"/>
    <x v="510"/>
    <x v="7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x v="511"/>
    <x v="511"/>
    <b v="0"/>
    <n v="0"/>
    <b v="0"/>
    <s v="games/mobile games"/>
    <n v="0"/>
    <n v="0"/>
    <x v="4"/>
    <x v="511"/>
    <x v="511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x v="512"/>
    <x v="512"/>
    <b v="0"/>
    <n v="0"/>
    <b v="0"/>
    <s v="publishing/translations"/>
    <n v="0"/>
    <n v="0"/>
    <x v="2"/>
    <x v="512"/>
    <x v="512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x v="513"/>
    <x v="513"/>
    <b v="0"/>
    <n v="0"/>
    <b v="0"/>
    <s v="food/food trucks"/>
    <n v="0"/>
    <n v="0"/>
    <x v="7"/>
    <x v="513"/>
    <x v="513"/>
    <x v="7"/>
  </r>
  <r>
    <n v="2763"/>
    <s v="My Christmas Star"/>
    <s v="How Santa finds childrens homes without getting lost by following certain stars."/>
    <n v="39400"/>
    <n v="90"/>
    <x v="1"/>
    <s v="US"/>
    <s v="USD"/>
    <x v="514"/>
    <x v="514"/>
    <b v="0"/>
    <n v="3"/>
    <b v="0"/>
    <s v="publishing/children's books"/>
    <n v="0"/>
    <n v="30"/>
    <x v="2"/>
    <x v="514"/>
    <x v="514"/>
    <x v="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x v="515"/>
    <x v="515"/>
    <b v="0"/>
    <n v="4"/>
    <b v="0"/>
    <s v="technology/wearables"/>
    <n v="0"/>
    <n v="39"/>
    <x v="3"/>
    <x v="515"/>
    <x v="515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x v="516"/>
    <x v="516"/>
    <b v="0"/>
    <n v="1"/>
    <b v="0"/>
    <s v="film &amp; video/animation"/>
    <n v="0"/>
    <n v="25"/>
    <x v="0"/>
    <x v="516"/>
    <x v="516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x v="517"/>
    <x v="517"/>
    <b v="1"/>
    <n v="60"/>
    <b v="0"/>
    <s v="technology/makerspaces"/>
    <n v="6"/>
    <n v="41.58"/>
    <x v="3"/>
    <x v="517"/>
    <x v="517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x v="518"/>
    <x v="518"/>
    <b v="0"/>
    <n v="562"/>
    <b v="1"/>
    <s v="film &amp; video/documentary"/>
    <n v="214"/>
    <n v="144.69"/>
    <x v="0"/>
    <x v="518"/>
    <x v="518"/>
    <x v="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x v="519"/>
    <x v="519"/>
    <b v="0"/>
    <n v="134"/>
    <b v="1"/>
    <s v="film &amp; video/documentary"/>
    <n v="101"/>
    <n v="287.31"/>
    <x v="0"/>
    <x v="519"/>
    <x v="519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x v="520"/>
    <x v="520"/>
    <b v="0"/>
    <n v="15"/>
    <b v="0"/>
    <s v="theater/plays"/>
    <n v="20"/>
    <n v="500"/>
    <x v="1"/>
    <x v="520"/>
    <x v="520"/>
    <x v="7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x v="521"/>
    <x v="521"/>
    <b v="0"/>
    <n v="1"/>
    <b v="0"/>
    <s v="publishing/fiction"/>
    <n v="0"/>
    <n v="10"/>
    <x v="2"/>
    <x v="521"/>
    <x v="521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x v="522"/>
    <x v="522"/>
    <b v="0"/>
    <n v="125"/>
    <b v="0"/>
    <s v="film &amp; video/animation"/>
    <n v="22"/>
    <n v="66.52"/>
    <x v="0"/>
    <x v="522"/>
    <x v="522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x v="523"/>
    <x v="523"/>
    <b v="1"/>
    <n v="235"/>
    <b v="1"/>
    <s v="photography/photobooks"/>
    <n v="107"/>
    <n v="170.45"/>
    <x v="6"/>
    <x v="523"/>
    <x v="523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x v="524"/>
    <x v="524"/>
    <b v="0"/>
    <n v="8"/>
    <b v="0"/>
    <s v="technology/web"/>
    <n v="1"/>
    <n v="57.88"/>
    <x v="3"/>
    <x v="524"/>
    <x v="52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x v="525"/>
    <x v="525"/>
    <b v="0"/>
    <n v="0"/>
    <b v="0"/>
    <s v="publishing/translations"/>
    <n v="0"/>
    <n v="0"/>
    <x v="2"/>
    <x v="525"/>
    <x v="525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x v="526"/>
    <x v="526"/>
    <b v="1"/>
    <n v="376"/>
    <b v="1"/>
    <s v="film &amp; video/documentary"/>
    <n v="113"/>
    <n v="109.04"/>
    <x v="0"/>
    <x v="526"/>
    <x v="526"/>
    <x v="7"/>
  </r>
  <r>
    <n v="2144"/>
    <s v="Project Starborn"/>
    <s v="A thousand community-built sandbox games (and more!) with a fully-customizable game engine."/>
    <n v="35500"/>
    <n v="607"/>
    <x v="1"/>
    <s v="US"/>
    <s v="USD"/>
    <x v="527"/>
    <x v="527"/>
    <b v="0"/>
    <n v="24"/>
    <b v="0"/>
    <s v="games/video games"/>
    <n v="2"/>
    <n v="25.29"/>
    <x v="4"/>
    <x v="527"/>
    <x v="527"/>
    <x v="7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x v="528"/>
    <x v="528"/>
    <b v="1"/>
    <n v="3355"/>
    <b v="1"/>
    <s v="food/small batch"/>
    <n v="526"/>
    <n v="54.88"/>
    <x v="7"/>
    <x v="528"/>
    <x v="528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x v="529"/>
    <x v="529"/>
    <b v="1"/>
    <n v="676"/>
    <b v="1"/>
    <s v="technology/space exploration"/>
    <n v="304"/>
    <n v="157.29"/>
    <x v="3"/>
    <x v="529"/>
    <x v="529"/>
    <x v="7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x v="530"/>
    <x v="530"/>
    <b v="1"/>
    <n v="682"/>
    <b v="1"/>
    <s v="technology/hardware"/>
    <n v="198"/>
    <n v="101.86"/>
    <x v="3"/>
    <x v="530"/>
    <x v="530"/>
    <x v="7"/>
  </r>
  <r>
    <n v="2996"/>
    <s v="Sea Tea Improv's Comedy Theater in Hartford, CT"/>
    <s v="A permanent home for comedy in Connecticut in the heart of downtown Hartford."/>
    <n v="35000"/>
    <n v="60180"/>
    <x v="2"/>
    <s v="US"/>
    <s v="USD"/>
    <x v="531"/>
    <x v="531"/>
    <b v="0"/>
    <n v="392"/>
    <b v="1"/>
    <s v="theater/spaces"/>
    <n v="172"/>
    <n v="153.52000000000001"/>
    <x v="1"/>
    <x v="531"/>
    <x v="531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x v="532"/>
    <x v="532"/>
    <b v="1"/>
    <n v="930"/>
    <b v="1"/>
    <s v="theater/plays"/>
    <n v="160"/>
    <n v="60.3"/>
    <x v="1"/>
    <x v="532"/>
    <x v="532"/>
    <x v="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x v="533"/>
    <x v="533"/>
    <b v="1"/>
    <n v="874"/>
    <b v="1"/>
    <s v="photography/photobooks"/>
    <n v="135"/>
    <n v="53.99"/>
    <x v="6"/>
    <x v="533"/>
    <x v="533"/>
    <x v="7"/>
  </r>
  <r>
    <n v="648"/>
    <s v="Audio Jacket"/>
    <s v="Get ready for the next product that you canâ€™t live without"/>
    <n v="35000"/>
    <n v="44388"/>
    <x v="2"/>
    <s v="US"/>
    <s v="USD"/>
    <x v="534"/>
    <x v="534"/>
    <b v="0"/>
    <n v="27"/>
    <b v="1"/>
    <s v="technology/wearables"/>
    <n v="127"/>
    <n v="1644"/>
    <x v="3"/>
    <x v="534"/>
    <x v="534"/>
    <x v="7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x v="535"/>
    <x v="535"/>
    <b v="1"/>
    <n v="299"/>
    <b v="1"/>
    <s v="film &amp; video/documentary"/>
    <n v="125"/>
    <n v="146.35"/>
    <x v="0"/>
    <x v="535"/>
    <x v="535"/>
    <x v="7"/>
  </r>
  <r>
    <n v="355"/>
    <s v="REZA ABDOH -Theatre Visionary"/>
    <s v="A documentary film about the late REZA ABDOH and his performance company DAR A LUZ."/>
    <n v="35000"/>
    <n v="40690"/>
    <x v="2"/>
    <s v="US"/>
    <s v="USD"/>
    <x v="536"/>
    <x v="536"/>
    <b v="1"/>
    <n v="165"/>
    <b v="1"/>
    <s v="film &amp; video/documentary"/>
    <n v="116"/>
    <n v="246.61"/>
    <x v="0"/>
    <x v="536"/>
    <x v="536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x v="537"/>
    <x v="537"/>
    <b v="0"/>
    <n v="336"/>
    <b v="1"/>
    <s v="theater/plays"/>
    <n v="114"/>
    <n v="119.18"/>
    <x v="1"/>
    <x v="537"/>
    <x v="537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x v="538"/>
    <x v="538"/>
    <b v="0"/>
    <n v="621"/>
    <b v="1"/>
    <s v="technology/hardware"/>
    <n v="114"/>
    <n v="64.02"/>
    <x v="3"/>
    <x v="538"/>
    <x v="538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x v="539"/>
    <x v="539"/>
    <b v="1"/>
    <n v="263"/>
    <b v="1"/>
    <s v="theater/spaces"/>
    <n v="112"/>
    <n v="149.44"/>
    <x v="1"/>
    <x v="539"/>
    <x v="539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x v="540"/>
    <x v="540"/>
    <b v="0"/>
    <n v="354"/>
    <b v="1"/>
    <s v="film &amp; video/documentary"/>
    <n v="111"/>
    <n v="109.82"/>
    <x v="0"/>
    <x v="540"/>
    <x v="540"/>
    <x v="7"/>
  </r>
  <r>
    <n v="24"/>
    <s v="Bring STL Up Late to TV"/>
    <s v="STL Up Late is a weekly late night comedy talk show for St. Louis television."/>
    <n v="35000"/>
    <n v="38082.69"/>
    <x v="2"/>
    <s v="US"/>
    <s v="USD"/>
    <x v="541"/>
    <x v="541"/>
    <b v="0"/>
    <n v="574"/>
    <b v="1"/>
    <s v="film &amp; video/television"/>
    <n v="109"/>
    <n v="66.349999999999994"/>
    <x v="0"/>
    <x v="541"/>
    <x v="541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x v="542"/>
    <x v="542"/>
    <b v="1"/>
    <n v="560"/>
    <b v="1"/>
    <s v="film &amp; video/documentary"/>
    <n v="107"/>
    <n v="66.7"/>
    <x v="0"/>
    <x v="542"/>
    <x v="542"/>
    <x v="7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x v="543"/>
    <x v="543"/>
    <b v="0"/>
    <n v="271"/>
    <b v="1"/>
    <s v="film &amp; video/documentary"/>
    <n v="103"/>
    <n v="133.13999999999999"/>
    <x v="0"/>
    <x v="543"/>
    <x v="543"/>
    <x v="7"/>
  </r>
  <r>
    <n v="321"/>
    <s v="An Impossible Project"/>
    <s v="The more digital the world, the more analog our dreams._x000a_A feature documentary shot on 35mm film."/>
    <n v="35000"/>
    <n v="35932"/>
    <x v="2"/>
    <s v="DE"/>
    <s v="EUR"/>
    <x v="544"/>
    <x v="544"/>
    <b v="1"/>
    <n v="337"/>
    <b v="1"/>
    <s v="film &amp; video/documentary"/>
    <n v="103"/>
    <n v="106.62"/>
    <x v="0"/>
    <x v="544"/>
    <x v="54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x v="545"/>
    <x v="545"/>
    <b v="1"/>
    <n v="163"/>
    <b v="1"/>
    <s v="food/small batch"/>
    <n v="102"/>
    <n v="219.93"/>
    <x v="7"/>
    <x v="545"/>
    <x v="545"/>
    <x v="7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x v="546"/>
    <x v="546"/>
    <b v="1"/>
    <n v="340"/>
    <b v="1"/>
    <s v="film &amp; video/documentary"/>
    <n v="102"/>
    <n v="104.82"/>
    <x v="0"/>
    <x v="546"/>
    <x v="546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x v="547"/>
    <x v="547"/>
    <b v="0"/>
    <n v="130"/>
    <b v="1"/>
    <s v="food/small batch"/>
    <n v="101"/>
    <n v="271.51"/>
    <x v="7"/>
    <x v="547"/>
    <x v="547"/>
    <x v="7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x v="548"/>
    <x v="548"/>
    <b v="1"/>
    <n v="269"/>
    <b v="1"/>
    <s v="theater/plays"/>
    <n v="101"/>
    <n v="131.13999999999999"/>
    <x v="1"/>
    <x v="548"/>
    <x v="548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x v="549"/>
    <x v="549"/>
    <b v="1"/>
    <n v="134"/>
    <b v="1"/>
    <s v="theater/plays"/>
    <n v="100"/>
    <n v="262.11"/>
    <x v="1"/>
    <x v="549"/>
    <x v="549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x v="550"/>
    <x v="550"/>
    <b v="0"/>
    <n v="96"/>
    <b v="0"/>
    <s v="technology/wearables"/>
    <n v="83"/>
    <n v="301.94"/>
    <x v="3"/>
    <x v="550"/>
    <x v="550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x v="551"/>
    <x v="551"/>
    <b v="1"/>
    <n v="171"/>
    <b v="0"/>
    <s v="technology/makerspaces"/>
    <n v="63"/>
    <n v="128.62"/>
    <x v="3"/>
    <x v="551"/>
    <x v="551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x v="552"/>
    <x v="552"/>
    <b v="0"/>
    <n v="27"/>
    <b v="0"/>
    <s v="food/food trucks"/>
    <n v="24"/>
    <n v="305.77999999999997"/>
    <x v="7"/>
    <x v="552"/>
    <x v="552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x v="553"/>
    <x v="553"/>
    <b v="0"/>
    <n v="50"/>
    <b v="0"/>
    <s v="technology/wearables"/>
    <n v="22"/>
    <n v="157.46"/>
    <x v="3"/>
    <x v="553"/>
    <x v="553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x v="554"/>
    <x v="554"/>
    <b v="1"/>
    <n v="76"/>
    <b v="0"/>
    <s v="photography/photobooks"/>
    <n v="15"/>
    <n v="71.34"/>
    <x v="6"/>
    <x v="554"/>
    <x v="554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x v="555"/>
    <x v="555"/>
    <b v="0"/>
    <n v="38"/>
    <b v="0"/>
    <s v="technology/gadgets"/>
    <n v="14"/>
    <n v="129.97"/>
    <x v="3"/>
    <x v="555"/>
    <x v="555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x v="556"/>
    <x v="556"/>
    <b v="0"/>
    <n v="15"/>
    <b v="0"/>
    <s v="film &amp; video/science fiction"/>
    <n v="5"/>
    <n v="119"/>
    <x v="0"/>
    <x v="556"/>
    <x v="556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x v="557"/>
    <x v="557"/>
    <b v="0"/>
    <n v="23"/>
    <b v="0"/>
    <s v="games/mobile games"/>
    <n v="2"/>
    <n v="25.43"/>
    <x v="4"/>
    <x v="557"/>
    <x v="557"/>
    <x v="7"/>
  </r>
  <r>
    <n v="963"/>
    <s v="The Ultimate Learning Center"/>
    <s v="WE are molding an educated, motivated, non violent GENERATION!"/>
    <n v="35000"/>
    <n v="377"/>
    <x v="1"/>
    <s v="US"/>
    <s v="USD"/>
    <x v="558"/>
    <x v="558"/>
    <b v="0"/>
    <n v="9"/>
    <b v="0"/>
    <s v="technology/wearables"/>
    <n v="1"/>
    <n v="41.89"/>
    <x v="3"/>
    <x v="558"/>
    <x v="558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x v="559"/>
    <x v="559"/>
    <b v="0"/>
    <n v="3"/>
    <b v="0"/>
    <s v="technology/wearables"/>
    <n v="1"/>
    <n v="99.33"/>
    <x v="3"/>
    <x v="559"/>
    <x v="559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x v="560"/>
    <x v="560"/>
    <b v="0"/>
    <n v="4"/>
    <b v="0"/>
    <s v="games/mobile games"/>
    <n v="0"/>
    <n v="31.25"/>
    <x v="4"/>
    <x v="560"/>
    <x v="560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x v="561"/>
    <x v="561"/>
    <b v="0"/>
    <n v="4"/>
    <b v="0"/>
    <s v="technology/wearables"/>
    <n v="0"/>
    <n v="26.5"/>
    <x v="3"/>
    <x v="561"/>
    <x v="561"/>
    <x v="7"/>
  </r>
  <r>
    <n v="1718"/>
    <s v="The Prodigal Son"/>
    <s v="A melody for the galaxy."/>
    <n v="35000"/>
    <n v="75"/>
    <x v="1"/>
    <s v="US"/>
    <s v="USD"/>
    <x v="562"/>
    <x v="562"/>
    <b v="0"/>
    <n v="2"/>
    <b v="0"/>
    <s v="music/faith"/>
    <n v="0"/>
    <n v="37.5"/>
    <x v="5"/>
    <x v="562"/>
    <x v="56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x v="563"/>
    <x v="563"/>
    <b v="0"/>
    <n v="3"/>
    <b v="0"/>
    <s v="theater/plays"/>
    <n v="0"/>
    <n v="23.33"/>
    <x v="1"/>
    <x v="563"/>
    <x v="563"/>
    <x v="7"/>
  </r>
  <r>
    <n v="2354"/>
    <s v="Dissertation (Canceled)"/>
    <s v="Almost done with doctorate degree but need funding of $35,000 to complete research of project."/>
    <n v="35000"/>
    <n v="25"/>
    <x v="0"/>
    <s v="US"/>
    <s v="USD"/>
    <x v="564"/>
    <x v="564"/>
    <b v="0"/>
    <n v="1"/>
    <b v="0"/>
    <s v="technology/web"/>
    <n v="0"/>
    <n v="25"/>
    <x v="3"/>
    <x v="564"/>
    <x v="564"/>
    <x v="7"/>
  </r>
  <r>
    <n v="2428"/>
    <s v="Premium Burgers"/>
    <s v="From Moo 2 You! We want to offer premium burgers to a taco flooded environment."/>
    <n v="35000"/>
    <n v="1"/>
    <x v="1"/>
    <s v="US"/>
    <s v="USD"/>
    <x v="565"/>
    <x v="565"/>
    <b v="0"/>
    <n v="1"/>
    <b v="0"/>
    <s v="food/food trucks"/>
    <n v="0"/>
    <n v="1"/>
    <x v="7"/>
    <x v="565"/>
    <x v="56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x v="566"/>
    <x v="566"/>
    <b v="0"/>
    <n v="1"/>
    <b v="0"/>
    <s v="food/food trucks"/>
    <n v="0"/>
    <n v="1"/>
    <x v="7"/>
    <x v="566"/>
    <x v="566"/>
    <x v="7"/>
  </r>
  <r>
    <n v="2504"/>
    <s v="Halal Restaurant and Internet Cafe"/>
    <s v="Halal Restaurant and Internet Cafe 20 percent of profits will go to building masjids."/>
    <n v="35000"/>
    <n v="0"/>
    <x v="1"/>
    <s v="US"/>
    <s v="USD"/>
    <x v="567"/>
    <x v="567"/>
    <b v="0"/>
    <n v="0"/>
    <b v="0"/>
    <s v="food/restaurants"/>
    <n v="0"/>
    <n v="0"/>
    <x v="7"/>
    <x v="567"/>
    <x v="567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x v="568"/>
    <x v="568"/>
    <b v="0"/>
    <n v="0"/>
    <b v="0"/>
    <s v="food/food trucks"/>
    <n v="0"/>
    <n v="0"/>
    <x v="7"/>
    <x v="568"/>
    <x v="568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x v="569"/>
    <x v="569"/>
    <b v="1"/>
    <n v="964"/>
    <b v="1"/>
    <s v="film &amp; video/documentary"/>
    <n v="127"/>
    <n v="44.91"/>
    <x v="0"/>
    <x v="569"/>
    <x v="569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x v="570"/>
    <x v="570"/>
    <b v="1"/>
    <n v="285"/>
    <b v="1"/>
    <s v="film &amp; video/documentary"/>
    <n v="102"/>
    <n v="119.99"/>
    <x v="0"/>
    <x v="570"/>
    <x v="570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x v="571"/>
    <x v="571"/>
    <b v="0"/>
    <n v="6"/>
    <b v="0"/>
    <s v="theater/plays"/>
    <n v="7"/>
    <n v="383.33"/>
    <x v="1"/>
    <x v="571"/>
    <x v="571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x v="572"/>
    <x v="572"/>
    <b v="1"/>
    <n v="15"/>
    <b v="0"/>
    <s v="photography/photobooks"/>
    <n v="5"/>
    <n v="109.07"/>
    <x v="6"/>
    <x v="572"/>
    <x v="572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x v="573"/>
    <x v="573"/>
    <b v="0"/>
    <n v="16"/>
    <b v="0"/>
    <s v="photography/people"/>
    <n v="4"/>
    <n v="88.69"/>
    <x v="6"/>
    <x v="573"/>
    <x v="573"/>
    <x v="7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x v="574"/>
    <x v="574"/>
    <b v="0"/>
    <n v="0"/>
    <b v="0"/>
    <s v="technology/web"/>
    <n v="0"/>
    <n v="0"/>
    <x v="3"/>
    <x v="574"/>
    <x v="574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x v="575"/>
    <x v="575"/>
    <b v="1"/>
    <n v="625"/>
    <b v="1"/>
    <s v="technology/hardware"/>
    <n v="226"/>
    <n v="118.61"/>
    <x v="3"/>
    <x v="575"/>
    <x v="575"/>
    <x v="7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x v="576"/>
    <x v="576"/>
    <b v="1"/>
    <n v="124"/>
    <b v="0"/>
    <s v="photography/photobooks"/>
    <n v="65"/>
    <n v="170.63"/>
    <x v="6"/>
    <x v="576"/>
    <x v="576"/>
    <x v="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x v="577"/>
    <x v="577"/>
    <b v="0"/>
    <n v="406"/>
    <b v="1"/>
    <s v="music/rock"/>
    <n v="105"/>
    <n v="83.97"/>
    <x v="5"/>
    <x v="577"/>
    <x v="577"/>
    <x v="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x v="578"/>
    <x v="578"/>
    <b v="1"/>
    <n v="343"/>
    <b v="1"/>
    <s v="publishing/radio &amp; podcasts"/>
    <n v="104"/>
    <n v="96.88"/>
    <x v="2"/>
    <x v="578"/>
    <x v="578"/>
    <x v="7"/>
  </r>
  <r>
    <n v="2680"/>
    <s v="iHeart Pillow"/>
    <s v="iHeartPillow, Connecting loved ones"/>
    <n v="32000"/>
    <n v="276"/>
    <x v="1"/>
    <s v="ES"/>
    <s v="EUR"/>
    <x v="579"/>
    <x v="579"/>
    <b v="0"/>
    <n v="4"/>
    <b v="0"/>
    <s v="technology/makerspaces"/>
    <n v="1"/>
    <n v="69"/>
    <x v="3"/>
    <x v="579"/>
    <x v="579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x v="580"/>
    <x v="580"/>
    <b v="0"/>
    <n v="237"/>
    <b v="1"/>
    <s v="theater/plays"/>
    <n v="103"/>
    <n v="134.26"/>
    <x v="1"/>
    <x v="580"/>
    <x v="580"/>
    <x v="7"/>
  </r>
  <r>
    <n v="1999"/>
    <s v="Planet Venus"/>
    <s v="This is a portrait photo project aiming to inspire women to explore themselves and live their passion"/>
    <n v="31000"/>
    <n v="236"/>
    <x v="1"/>
    <s v="GB"/>
    <s v="GBP"/>
    <x v="581"/>
    <x v="581"/>
    <b v="0"/>
    <n v="7"/>
    <b v="0"/>
    <s v="photography/people"/>
    <n v="1"/>
    <n v="33.71"/>
    <x v="6"/>
    <x v="581"/>
    <x v="58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x v="582"/>
    <x v="582"/>
    <b v="1"/>
    <n v="26457"/>
    <b v="1"/>
    <s v="technology/hardware"/>
    <n v="7814"/>
    <n v="88.6"/>
    <x v="3"/>
    <x v="582"/>
    <x v="582"/>
    <x v="7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x v="583"/>
    <x v="583"/>
    <b v="0"/>
    <n v="4330"/>
    <b v="1"/>
    <s v="games/tabletop games"/>
    <n v="951"/>
    <n v="65.89"/>
    <x v="4"/>
    <x v="583"/>
    <x v="583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x v="584"/>
    <x v="584"/>
    <b v="1"/>
    <n v="2602"/>
    <b v="1"/>
    <s v="publishing/radio &amp; podcasts"/>
    <n v="456"/>
    <n v="52.62"/>
    <x v="2"/>
    <x v="584"/>
    <x v="584"/>
    <x v="7"/>
  </r>
  <r>
    <n v="2010"/>
    <s v="Weighitz: Weigh Smarter"/>
    <s v="Weighitz are miniature smart scales designed to weigh anything in the home."/>
    <n v="30000"/>
    <n v="96015.9"/>
    <x v="2"/>
    <s v="US"/>
    <s v="USD"/>
    <x v="585"/>
    <x v="585"/>
    <b v="1"/>
    <n v="1737"/>
    <b v="1"/>
    <s v="technology/hardware"/>
    <n v="320"/>
    <n v="55.28"/>
    <x v="3"/>
    <x v="585"/>
    <x v="585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x v="586"/>
    <x v="586"/>
    <b v="0"/>
    <n v="456"/>
    <b v="1"/>
    <s v="technology/hardware"/>
    <n v="246"/>
    <n v="161.88"/>
    <x v="3"/>
    <x v="586"/>
    <x v="586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x v="587"/>
    <x v="587"/>
    <b v="1"/>
    <n v="508"/>
    <b v="1"/>
    <s v="music/rock"/>
    <n v="200"/>
    <n v="118.2"/>
    <x v="5"/>
    <x v="587"/>
    <x v="587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x v="588"/>
    <x v="588"/>
    <b v="1"/>
    <n v="688"/>
    <b v="1"/>
    <s v="film &amp; video/documentary"/>
    <n v="191"/>
    <n v="83.35"/>
    <x v="0"/>
    <x v="588"/>
    <x v="588"/>
    <x v="7"/>
  </r>
  <r>
    <n v="1957"/>
    <s v="freeSoC and freeSoC Mini"/>
    <s v="An open hardware platform for the best microcontroller in the world."/>
    <n v="30000"/>
    <n v="50251.41"/>
    <x v="2"/>
    <s v="US"/>
    <s v="USD"/>
    <x v="589"/>
    <x v="589"/>
    <b v="1"/>
    <n v="660"/>
    <b v="1"/>
    <s v="technology/hardware"/>
    <n v="168"/>
    <n v="76.14"/>
    <x v="3"/>
    <x v="589"/>
    <x v="589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x v="590"/>
    <x v="590"/>
    <b v="0"/>
    <n v="827"/>
    <b v="1"/>
    <s v="film &amp; video/television"/>
    <n v="165"/>
    <n v="59.96"/>
    <x v="0"/>
    <x v="590"/>
    <x v="590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x v="591"/>
    <x v="591"/>
    <b v="0"/>
    <n v="375"/>
    <b v="1"/>
    <s v="technology/hardware"/>
    <n v="143"/>
    <n v="114.77"/>
    <x v="3"/>
    <x v="591"/>
    <x v="59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x v="592"/>
    <x v="592"/>
    <b v="1"/>
    <n v="848"/>
    <b v="1"/>
    <s v="technology/hardware"/>
    <n v="132"/>
    <n v="46.58"/>
    <x v="3"/>
    <x v="592"/>
    <x v="592"/>
    <x v="7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x v="593"/>
    <x v="593"/>
    <b v="1"/>
    <n v="191"/>
    <b v="1"/>
    <s v="technology/hardware"/>
    <n v="124"/>
    <n v="194.26"/>
    <x v="3"/>
    <x v="593"/>
    <x v="593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x v="594"/>
    <x v="594"/>
    <b v="1"/>
    <n v="361"/>
    <b v="1"/>
    <s v="music/rock"/>
    <n v="118"/>
    <n v="98.03"/>
    <x v="5"/>
    <x v="594"/>
    <x v="594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x v="595"/>
    <x v="595"/>
    <b v="1"/>
    <n v="369"/>
    <b v="1"/>
    <s v="publishing/radio &amp; podcasts"/>
    <n v="111"/>
    <n v="90.5"/>
    <x v="2"/>
    <x v="595"/>
    <x v="595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x v="596"/>
    <x v="596"/>
    <b v="0"/>
    <n v="348"/>
    <b v="1"/>
    <s v="theater/spaces"/>
    <n v="110"/>
    <n v="94.55"/>
    <x v="1"/>
    <x v="596"/>
    <x v="596"/>
    <x v="7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x v="597"/>
    <x v="597"/>
    <b v="0"/>
    <n v="342"/>
    <b v="1"/>
    <s v="film &amp; video/television"/>
    <n v="106"/>
    <n v="93.26"/>
    <x v="0"/>
    <x v="597"/>
    <x v="597"/>
    <x v="7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x v="598"/>
    <x v="598"/>
    <b v="1"/>
    <n v="437"/>
    <b v="1"/>
    <s v="film &amp; video/documentary"/>
    <n v="106"/>
    <n v="72.48"/>
    <x v="0"/>
    <x v="598"/>
    <x v="598"/>
    <x v="7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x v="599"/>
    <x v="599"/>
    <b v="0"/>
    <n v="288"/>
    <b v="1"/>
    <s v="music/rock"/>
    <n v="105"/>
    <n v="109.45"/>
    <x v="5"/>
    <x v="599"/>
    <x v="599"/>
    <x v="7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x v="600"/>
    <x v="600"/>
    <b v="1"/>
    <n v="287"/>
    <b v="1"/>
    <s v="film &amp; video/documentary"/>
    <n v="105"/>
    <n v="109.42"/>
    <x v="0"/>
    <x v="600"/>
    <x v="600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x v="601"/>
    <x v="601"/>
    <b v="0"/>
    <n v="37"/>
    <b v="1"/>
    <s v="technology/hardware"/>
    <n v="104"/>
    <n v="845.7"/>
    <x v="3"/>
    <x v="601"/>
    <x v="601"/>
    <x v="7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x v="602"/>
    <x v="602"/>
    <b v="0"/>
    <n v="104"/>
    <b v="1"/>
    <s v="theater/plays"/>
    <n v="103"/>
    <n v="297.02999999999997"/>
    <x v="1"/>
    <x v="602"/>
    <x v="602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x v="603"/>
    <x v="603"/>
    <b v="0"/>
    <n v="282"/>
    <b v="1"/>
    <s v="food/small batch"/>
    <n v="102"/>
    <n v="108.78"/>
    <x v="7"/>
    <x v="603"/>
    <x v="603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x v="604"/>
    <x v="604"/>
    <b v="1"/>
    <n v="216"/>
    <b v="1"/>
    <s v="theater/plays"/>
    <n v="102"/>
    <n v="141.71"/>
    <x v="1"/>
    <x v="604"/>
    <x v="604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x v="605"/>
    <x v="605"/>
    <b v="1"/>
    <n v="524"/>
    <b v="1"/>
    <s v="film &amp; video/documentary"/>
    <n v="102"/>
    <n v="58.41"/>
    <x v="0"/>
    <x v="605"/>
    <x v="605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x v="606"/>
    <x v="606"/>
    <b v="0"/>
    <n v="241"/>
    <b v="1"/>
    <s v="film &amp; video/documentary"/>
    <n v="101"/>
    <n v="125.79"/>
    <x v="0"/>
    <x v="606"/>
    <x v="606"/>
    <x v="7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x v="607"/>
    <x v="607"/>
    <b v="1"/>
    <n v="316"/>
    <b v="1"/>
    <s v="film &amp; video/documentary"/>
    <n v="101"/>
    <n v="95.7"/>
    <x v="0"/>
    <x v="607"/>
    <x v="607"/>
    <x v="7"/>
  </r>
  <r>
    <n v="969"/>
    <s v="Make 100 | Geek &amp; Chic: Smart Safety Jewelry."/>
    <s v="Geek &amp; Chic Smart Jewelry Collection, Wearables Meet Style!"/>
    <n v="30000"/>
    <n v="14000"/>
    <x v="1"/>
    <s v="MX"/>
    <s v="MXN"/>
    <x v="608"/>
    <x v="608"/>
    <b v="0"/>
    <n v="11"/>
    <b v="0"/>
    <s v="technology/wearables"/>
    <n v="47"/>
    <n v="1272.73"/>
    <x v="3"/>
    <x v="608"/>
    <x v="608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x v="609"/>
    <x v="609"/>
    <b v="0"/>
    <n v="76"/>
    <b v="0"/>
    <s v="technology/wearables"/>
    <n v="44"/>
    <n v="174.95"/>
    <x v="3"/>
    <x v="609"/>
    <x v="609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x v="610"/>
    <x v="610"/>
    <b v="1"/>
    <n v="152"/>
    <b v="0"/>
    <s v="photography/photobooks"/>
    <n v="40"/>
    <n v="78.44"/>
    <x v="6"/>
    <x v="610"/>
    <x v="610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x v="611"/>
    <x v="611"/>
    <b v="0"/>
    <n v="15"/>
    <b v="0"/>
    <s v="technology/wearables"/>
    <n v="39"/>
    <n v="788.53"/>
    <x v="3"/>
    <x v="611"/>
    <x v="61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612"/>
    <x v="612"/>
    <b v="0"/>
    <n v="38"/>
    <b v="0"/>
    <s v="music/faith"/>
    <n v="33"/>
    <n v="264.26"/>
    <x v="5"/>
    <x v="612"/>
    <x v="612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x v="613"/>
    <x v="613"/>
    <b v="0"/>
    <n v="86"/>
    <b v="0"/>
    <s v="technology/wearables"/>
    <n v="26"/>
    <n v="90.62"/>
    <x v="3"/>
    <x v="613"/>
    <x v="613"/>
    <x v="7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x v="614"/>
    <x v="614"/>
    <b v="0"/>
    <n v="59"/>
    <b v="0"/>
    <s v="publishing/art books"/>
    <n v="21"/>
    <n v="108.05"/>
    <x v="2"/>
    <x v="614"/>
    <x v="614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x v="615"/>
    <x v="615"/>
    <b v="0"/>
    <n v="59"/>
    <b v="0"/>
    <s v="technology/space exploration"/>
    <n v="19"/>
    <n v="95.28"/>
    <x v="3"/>
    <x v="615"/>
    <x v="615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x v="616"/>
    <x v="616"/>
    <b v="0"/>
    <n v="7"/>
    <b v="0"/>
    <s v="technology/web"/>
    <n v="9"/>
    <n v="389.29"/>
    <x v="3"/>
    <x v="616"/>
    <x v="616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x v="617"/>
    <x v="617"/>
    <b v="1"/>
    <n v="28"/>
    <b v="0"/>
    <s v="theater/plays"/>
    <n v="7"/>
    <n v="75.459999999999994"/>
    <x v="1"/>
    <x v="617"/>
    <x v="617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x v="618"/>
    <x v="618"/>
    <b v="0"/>
    <n v="24"/>
    <b v="0"/>
    <s v="music/jazz"/>
    <n v="7"/>
    <n v="82.58"/>
    <x v="5"/>
    <x v="618"/>
    <x v="618"/>
    <x v="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x v="619"/>
    <x v="619"/>
    <b v="0"/>
    <n v="23"/>
    <b v="0"/>
    <s v="technology/wearables"/>
    <n v="6"/>
    <n v="82.09"/>
    <x v="3"/>
    <x v="619"/>
    <x v="619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x v="620"/>
    <x v="620"/>
    <b v="1"/>
    <n v="19"/>
    <b v="0"/>
    <s v="photography/photobooks"/>
    <n v="6"/>
    <n v="98.79"/>
    <x v="6"/>
    <x v="620"/>
    <x v="620"/>
    <x v="7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x v="621"/>
    <x v="621"/>
    <b v="0"/>
    <n v="21"/>
    <b v="0"/>
    <s v="film &amp; video/animation"/>
    <n v="6"/>
    <n v="87.14"/>
    <x v="0"/>
    <x v="621"/>
    <x v="621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x v="622"/>
    <x v="622"/>
    <b v="0"/>
    <n v="56"/>
    <b v="0"/>
    <s v="games/video games"/>
    <n v="5"/>
    <n v="29.04"/>
    <x v="4"/>
    <x v="622"/>
    <x v="622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x v="623"/>
    <x v="623"/>
    <b v="0"/>
    <n v="7"/>
    <b v="0"/>
    <s v="theater/plays"/>
    <n v="4"/>
    <n v="175"/>
    <x v="1"/>
    <x v="623"/>
    <x v="623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x v="624"/>
    <x v="624"/>
    <b v="0"/>
    <n v="19"/>
    <b v="0"/>
    <s v="food/food trucks"/>
    <n v="4"/>
    <n v="60.79"/>
    <x v="7"/>
    <x v="624"/>
    <x v="624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x v="625"/>
    <x v="625"/>
    <b v="0"/>
    <n v="9"/>
    <b v="0"/>
    <s v="games/video games"/>
    <n v="3"/>
    <n v="114"/>
    <x v="4"/>
    <x v="625"/>
    <x v="625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x v="626"/>
    <x v="626"/>
    <b v="0"/>
    <n v="15"/>
    <b v="0"/>
    <s v="technology/wearables"/>
    <n v="3"/>
    <n v="66.069999999999993"/>
    <x v="3"/>
    <x v="626"/>
    <x v="626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x v="627"/>
    <x v="627"/>
    <b v="0"/>
    <n v="14"/>
    <b v="0"/>
    <s v="film &amp; video/animation"/>
    <n v="3"/>
    <n v="61.5"/>
    <x v="0"/>
    <x v="627"/>
    <x v="627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x v="628"/>
    <x v="628"/>
    <b v="0"/>
    <n v="1"/>
    <b v="0"/>
    <s v="theater/plays"/>
    <n v="3"/>
    <n v="800"/>
    <x v="1"/>
    <x v="628"/>
    <x v="628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x v="629"/>
    <x v="629"/>
    <b v="0"/>
    <n v="1"/>
    <b v="0"/>
    <s v="technology/web"/>
    <n v="1"/>
    <n v="300"/>
    <x v="3"/>
    <x v="629"/>
    <x v="629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x v="630"/>
    <x v="630"/>
    <b v="0"/>
    <n v="3"/>
    <b v="0"/>
    <s v="theater/musical"/>
    <n v="0"/>
    <n v="36.67"/>
    <x v="1"/>
    <x v="630"/>
    <x v="630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x v="631"/>
    <x v="631"/>
    <b v="0"/>
    <n v="1"/>
    <b v="0"/>
    <s v="publishing/translations"/>
    <n v="0"/>
    <n v="100"/>
    <x v="2"/>
    <x v="631"/>
    <x v="631"/>
    <x v="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x v="632"/>
    <x v="632"/>
    <b v="0"/>
    <n v="3"/>
    <b v="0"/>
    <s v="music/jazz"/>
    <n v="0"/>
    <n v="30"/>
    <x v="5"/>
    <x v="632"/>
    <x v="632"/>
    <x v="7"/>
  </r>
  <r>
    <n v="1907"/>
    <s v="Litter-Buddy"/>
    <s v="Litter-Buddy is great economical alternative to leading pet waste disposal systems with cartridge bag elements."/>
    <n v="30000"/>
    <n v="85"/>
    <x v="1"/>
    <s v="US"/>
    <s v="USD"/>
    <x v="633"/>
    <x v="633"/>
    <b v="0"/>
    <n v="4"/>
    <b v="0"/>
    <s v="technology/gadgets"/>
    <n v="0"/>
    <n v="21.25"/>
    <x v="3"/>
    <x v="633"/>
    <x v="633"/>
    <x v="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x v="634"/>
    <x v="634"/>
    <b v="0"/>
    <n v="4"/>
    <b v="0"/>
    <s v="games/video games"/>
    <n v="0"/>
    <n v="12.5"/>
    <x v="4"/>
    <x v="634"/>
    <x v="634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x v="635"/>
    <x v="635"/>
    <b v="0"/>
    <n v="1"/>
    <b v="0"/>
    <s v="food/food trucks"/>
    <n v="0"/>
    <n v="50"/>
    <x v="7"/>
    <x v="635"/>
    <x v="63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x v="636"/>
    <x v="636"/>
    <b v="0"/>
    <n v="1"/>
    <b v="0"/>
    <s v="food/food trucks"/>
    <n v="0"/>
    <n v="50"/>
    <x v="7"/>
    <x v="636"/>
    <x v="636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x v="637"/>
    <x v="637"/>
    <b v="0"/>
    <n v="4"/>
    <b v="0"/>
    <s v="games/video games"/>
    <n v="0"/>
    <n v="11.25"/>
    <x v="4"/>
    <x v="637"/>
    <x v="637"/>
    <x v="7"/>
  </r>
  <r>
    <n v="3132"/>
    <s v="A Bite of a Snake Play"/>
    <s v="Smells Like Money, Drips Like Honey, Taste Like Mocha, Better Run AWAY"/>
    <n v="30000"/>
    <n v="10"/>
    <x v="3"/>
    <s v="US"/>
    <s v="USD"/>
    <x v="638"/>
    <x v="638"/>
    <b v="0"/>
    <n v="1"/>
    <b v="0"/>
    <s v="theater/plays"/>
    <n v="0"/>
    <n v="10"/>
    <x v="1"/>
    <x v="638"/>
    <x v="638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x v="639"/>
    <x v="639"/>
    <b v="0"/>
    <n v="1"/>
    <b v="0"/>
    <s v="film &amp; video/animation"/>
    <n v="0"/>
    <n v="5"/>
    <x v="0"/>
    <x v="639"/>
    <x v="639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x v="640"/>
    <x v="640"/>
    <b v="0"/>
    <n v="1"/>
    <b v="0"/>
    <s v="theater/plays"/>
    <n v="0"/>
    <n v="2"/>
    <x v="1"/>
    <x v="640"/>
    <x v="64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x v="641"/>
    <x v="641"/>
    <b v="0"/>
    <n v="1"/>
    <b v="0"/>
    <s v="food/food trucks"/>
    <n v="0"/>
    <n v="1"/>
    <x v="7"/>
    <x v="641"/>
    <x v="641"/>
    <x v="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x v="642"/>
    <x v="642"/>
    <b v="0"/>
    <n v="1"/>
    <b v="0"/>
    <s v="theater/plays"/>
    <n v="0"/>
    <n v="1"/>
    <x v="1"/>
    <x v="642"/>
    <x v="642"/>
    <x v="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x v="643"/>
    <x v="643"/>
    <b v="0"/>
    <n v="0"/>
    <b v="0"/>
    <s v="film &amp; video/animation"/>
    <n v="0"/>
    <n v="0"/>
    <x v="0"/>
    <x v="643"/>
    <x v="643"/>
    <x v="7"/>
  </r>
  <r>
    <n v="1569"/>
    <s v="to be removed (Canceled)"/>
    <s v="to be removed"/>
    <n v="30000"/>
    <n v="0"/>
    <x v="0"/>
    <s v="US"/>
    <s v="USD"/>
    <x v="644"/>
    <x v="644"/>
    <b v="0"/>
    <n v="0"/>
    <b v="0"/>
    <s v="publishing/art books"/>
    <n v="0"/>
    <n v="0"/>
    <x v="2"/>
    <x v="644"/>
    <x v="644"/>
    <x v="7"/>
  </r>
  <r>
    <n v="2379"/>
    <s v="SelectCooks.com (Canceled)"/>
    <s v="Selectcooks.com is a community marketplace for people to list, find and hire chefs."/>
    <n v="30000"/>
    <n v="0"/>
    <x v="0"/>
    <s v="US"/>
    <s v="USD"/>
    <x v="645"/>
    <x v="645"/>
    <b v="0"/>
    <n v="0"/>
    <b v="0"/>
    <s v="technology/web"/>
    <n v="0"/>
    <n v="0"/>
    <x v="3"/>
    <x v="645"/>
    <x v="645"/>
    <x v="7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x v="646"/>
    <x v="646"/>
    <b v="0"/>
    <n v="0"/>
    <b v="0"/>
    <s v="technology/web"/>
    <n v="0"/>
    <n v="0"/>
    <x v="3"/>
    <x v="646"/>
    <x v="646"/>
    <x v="7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x v="647"/>
    <x v="647"/>
    <b v="0"/>
    <n v="0"/>
    <b v="0"/>
    <s v="food/food trucks"/>
    <n v="0"/>
    <n v="0"/>
    <x v="7"/>
    <x v="647"/>
    <x v="647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x v="648"/>
    <x v="648"/>
    <b v="0"/>
    <n v="0"/>
    <b v="0"/>
    <s v="food/food trucks"/>
    <n v="0"/>
    <n v="0"/>
    <x v="7"/>
    <x v="648"/>
    <x v="648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x v="649"/>
    <x v="649"/>
    <b v="0"/>
    <n v="0"/>
    <b v="0"/>
    <s v="theater/plays"/>
    <n v="0"/>
    <n v="0"/>
    <x v="1"/>
    <x v="649"/>
    <x v="649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x v="650"/>
    <x v="650"/>
    <b v="0"/>
    <n v="0"/>
    <b v="0"/>
    <s v="theater/musical"/>
    <n v="0"/>
    <n v="0"/>
    <x v="1"/>
    <x v="650"/>
    <x v="650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x v="651"/>
    <x v="651"/>
    <b v="0"/>
    <n v="0"/>
    <b v="0"/>
    <s v="theater/musical"/>
    <n v="0"/>
    <n v="0"/>
    <x v="1"/>
    <x v="651"/>
    <x v="651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x v="652"/>
    <x v="652"/>
    <b v="0"/>
    <n v="0"/>
    <b v="0"/>
    <s v="theater/plays"/>
    <n v="0"/>
    <n v="0"/>
    <x v="1"/>
    <x v="652"/>
    <x v="652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x v="653"/>
    <x v="653"/>
    <b v="0"/>
    <n v="17"/>
    <b v="0"/>
    <s v="technology/wearables"/>
    <n v="4"/>
    <n v="65.180000000000007"/>
    <x v="3"/>
    <x v="653"/>
    <x v="653"/>
    <x v="7"/>
  </r>
  <r>
    <n v="226"/>
    <s v="MAGGIE Film"/>
    <s v="A TRUE STORY OF DOMESTIC VILOLENCE THAT SEEKS TO OFFER THE VIEWER OUTLEST OF SUPPORT."/>
    <n v="29000"/>
    <n v="250"/>
    <x v="1"/>
    <s v="GB"/>
    <s v="GBP"/>
    <x v="654"/>
    <x v="654"/>
    <b v="0"/>
    <n v="2"/>
    <b v="0"/>
    <s v="film &amp; video/drama"/>
    <n v="1"/>
    <n v="125"/>
    <x v="0"/>
    <x v="654"/>
    <x v="65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x v="655"/>
    <x v="655"/>
    <b v="0"/>
    <n v="276"/>
    <b v="1"/>
    <s v="technology/wearables"/>
    <n v="104"/>
    <n v="109.34"/>
    <x v="3"/>
    <x v="655"/>
    <x v="655"/>
    <x v="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x v="656"/>
    <x v="656"/>
    <b v="0"/>
    <n v="89"/>
    <b v="1"/>
    <s v="film &amp; video/television"/>
    <n v="100"/>
    <n v="320.45"/>
    <x v="0"/>
    <x v="656"/>
    <x v="656"/>
    <x v="7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x v="657"/>
    <x v="657"/>
    <b v="0"/>
    <n v="194"/>
    <b v="1"/>
    <s v="games/tabletop games"/>
    <n v="103"/>
    <n v="148.08000000000001"/>
    <x v="4"/>
    <x v="657"/>
    <x v="657"/>
    <x v="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x v="658"/>
    <x v="658"/>
    <b v="1"/>
    <n v="96"/>
    <b v="0"/>
    <s v="photography/photobooks"/>
    <n v="41"/>
    <n v="120.77"/>
    <x v="6"/>
    <x v="658"/>
    <x v="658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x v="659"/>
    <x v="659"/>
    <b v="1"/>
    <n v="81"/>
    <b v="0"/>
    <s v="photography/photobooks"/>
    <n v="39"/>
    <n v="133.9"/>
    <x v="6"/>
    <x v="659"/>
    <x v="659"/>
    <x v="7"/>
  </r>
  <r>
    <n v="2127"/>
    <s v="Three Monkeys - Part 1: Into the Abyss"/>
    <s v="Three Monkeys is an audio adventure game for PC."/>
    <n v="28000"/>
    <n v="8076"/>
    <x v="1"/>
    <s v="GB"/>
    <s v="GBP"/>
    <x v="660"/>
    <x v="660"/>
    <b v="0"/>
    <n v="236"/>
    <b v="0"/>
    <s v="games/video games"/>
    <n v="29"/>
    <n v="34.22"/>
    <x v="4"/>
    <x v="660"/>
    <x v="66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x v="661"/>
    <x v="661"/>
    <b v="0"/>
    <n v="9"/>
    <b v="0"/>
    <s v="food/food trucks"/>
    <n v="1"/>
    <n v="22.33"/>
    <x v="7"/>
    <x v="661"/>
    <x v="66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x v="662"/>
    <x v="662"/>
    <b v="0"/>
    <n v="1"/>
    <b v="0"/>
    <s v="theater/plays"/>
    <n v="0"/>
    <n v="7"/>
    <x v="1"/>
    <x v="662"/>
    <x v="662"/>
    <x v="7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x v="663"/>
    <x v="663"/>
    <b v="0"/>
    <n v="0"/>
    <b v="0"/>
    <s v="film &amp; video/drama"/>
    <n v="0"/>
    <n v="0"/>
    <x v="0"/>
    <x v="663"/>
    <x v="66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x v="664"/>
    <x v="664"/>
    <b v="0"/>
    <n v="499"/>
    <b v="1"/>
    <s v="music/metal"/>
    <n v="118"/>
    <n v="65.86"/>
    <x v="5"/>
    <x v="664"/>
    <x v="664"/>
    <x v="7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x v="665"/>
    <x v="665"/>
    <b v="0"/>
    <n v="12"/>
    <b v="0"/>
    <s v="technology/wearables"/>
    <n v="5"/>
    <n v="115.75"/>
    <x v="3"/>
    <x v="665"/>
    <x v="665"/>
    <x v="7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x v="666"/>
    <x v="666"/>
    <b v="0"/>
    <n v="682"/>
    <b v="1"/>
    <s v="technology/hardware"/>
    <n v="170"/>
    <n v="67.42"/>
    <x v="3"/>
    <x v="666"/>
    <x v="666"/>
    <x v="7"/>
  </r>
  <r>
    <n v="278"/>
    <s v="The Babushkas of Chernobyl"/>
    <s v="An unlikely story of spirit, defiance and beauty from the most contaminated place on Earth"/>
    <n v="27000"/>
    <n v="40594"/>
    <x v="2"/>
    <s v="US"/>
    <s v="USD"/>
    <x v="667"/>
    <x v="667"/>
    <b v="1"/>
    <n v="415"/>
    <b v="1"/>
    <s v="film &amp; video/documentary"/>
    <n v="150"/>
    <n v="97.82"/>
    <x v="0"/>
    <x v="667"/>
    <x v="667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x v="668"/>
    <x v="668"/>
    <b v="0"/>
    <n v="30"/>
    <b v="0"/>
    <s v="music/jazz"/>
    <n v="21"/>
    <n v="189.33"/>
    <x v="5"/>
    <x v="668"/>
    <x v="668"/>
    <x v="7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x v="669"/>
    <x v="669"/>
    <b v="0"/>
    <n v="0"/>
    <b v="0"/>
    <s v="technology/web"/>
    <n v="0"/>
    <n v="0"/>
    <x v="3"/>
    <x v="669"/>
    <x v="669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x v="670"/>
    <x v="670"/>
    <b v="0"/>
    <n v="183"/>
    <b v="1"/>
    <s v="photography/photobooks"/>
    <n v="103"/>
    <n v="148.57"/>
    <x v="6"/>
    <x v="670"/>
    <x v="670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x v="671"/>
    <x v="671"/>
    <b v="0"/>
    <n v="114"/>
    <b v="0"/>
    <s v="theater/spaces"/>
    <n v="25"/>
    <n v="58.18"/>
    <x v="1"/>
    <x v="671"/>
    <x v="671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x v="672"/>
    <x v="672"/>
    <b v="1"/>
    <n v="131"/>
    <b v="1"/>
    <s v="film &amp; video/documentary"/>
    <n v="101"/>
    <n v="201.22"/>
    <x v="0"/>
    <x v="672"/>
    <x v="672"/>
    <x v="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x v="673"/>
    <x v="673"/>
    <b v="0"/>
    <n v="8"/>
    <b v="0"/>
    <s v="photography/photobooks"/>
    <n v="7"/>
    <n v="213.38"/>
    <x v="6"/>
    <x v="673"/>
    <x v="67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x v="674"/>
    <x v="674"/>
    <b v="0"/>
    <n v="18"/>
    <b v="0"/>
    <s v="games/video games"/>
    <n v="3"/>
    <n v="37.67"/>
    <x v="4"/>
    <x v="674"/>
    <x v="674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x v="675"/>
    <x v="675"/>
    <b v="0"/>
    <n v="1"/>
    <b v="0"/>
    <s v="theater/plays"/>
    <n v="0"/>
    <n v="25"/>
    <x v="1"/>
    <x v="675"/>
    <x v="675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x v="676"/>
    <x v="676"/>
    <b v="0"/>
    <n v="0"/>
    <b v="0"/>
    <s v="film &amp; video/drama"/>
    <n v="0"/>
    <n v="0"/>
    <x v="0"/>
    <x v="676"/>
    <x v="676"/>
    <x v="7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x v="677"/>
    <x v="677"/>
    <b v="0"/>
    <n v="571"/>
    <b v="1"/>
    <s v="games/tabletop games"/>
    <n v="975"/>
    <n v="426.93"/>
    <x v="4"/>
    <x v="677"/>
    <x v="677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x v="678"/>
    <x v="678"/>
    <b v="0"/>
    <n v="1670"/>
    <b v="1"/>
    <s v="games/tabletop games"/>
    <n v="720"/>
    <n v="107.82"/>
    <x v="4"/>
    <x v="678"/>
    <x v="678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x v="679"/>
    <x v="679"/>
    <b v="1"/>
    <n v="531"/>
    <b v="1"/>
    <s v="technology/hardware"/>
    <n v="304"/>
    <n v="143.21"/>
    <x v="3"/>
    <x v="679"/>
    <x v="679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x v="680"/>
    <x v="680"/>
    <b v="0"/>
    <n v="1021"/>
    <b v="1"/>
    <s v="technology/wearables"/>
    <n v="300"/>
    <n v="73.489999999999995"/>
    <x v="3"/>
    <x v="680"/>
    <x v="680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x v="681"/>
    <x v="681"/>
    <b v="1"/>
    <n v="1104"/>
    <b v="1"/>
    <s v="food/small batch"/>
    <n v="294"/>
    <n v="66.62"/>
    <x v="7"/>
    <x v="681"/>
    <x v="681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x v="682"/>
    <x v="682"/>
    <b v="0"/>
    <n v="271"/>
    <b v="1"/>
    <s v="photography/photobooks"/>
    <n v="199"/>
    <n v="183.8"/>
    <x v="6"/>
    <x v="682"/>
    <x v="682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x v="683"/>
    <x v="683"/>
    <b v="0"/>
    <n v="1364"/>
    <b v="1"/>
    <s v="technology/hardware"/>
    <n v="196"/>
    <n v="36"/>
    <x v="3"/>
    <x v="683"/>
    <x v="683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x v="684"/>
    <x v="684"/>
    <b v="1"/>
    <n v="158"/>
    <b v="1"/>
    <s v="technology/hardware"/>
    <n v="179"/>
    <n v="282.72000000000003"/>
    <x v="3"/>
    <x v="684"/>
    <x v="684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x v="685"/>
    <x v="685"/>
    <b v="1"/>
    <n v="467"/>
    <b v="1"/>
    <s v="music/rock"/>
    <n v="155"/>
    <n v="82.96"/>
    <x v="5"/>
    <x v="685"/>
    <x v="685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x v="686"/>
    <x v="686"/>
    <b v="1"/>
    <n v="336"/>
    <b v="1"/>
    <s v="publishing/radio &amp; podcasts"/>
    <n v="139"/>
    <n v="103.2"/>
    <x v="2"/>
    <x v="686"/>
    <x v="686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x v="687"/>
    <x v="687"/>
    <b v="0"/>
    <n v="859"/>
    <b v="1"/>
    <s v="music/rock"/>
    <n v="139"/>
    <n v="40.35"/>
    <x v="5"/>
    <x v="687"/>
    <x v="687"/>
    <x v="7"/>
  </r>
  <r>
    <n v="2026"/>
    <s v="MIDI Sprout - Biodata Sonification Device"/>
    <s v="MIDI Sprout enables plants to play synthesizers in real time."/>
    <n v="25000"/>
    <n v="33370.769999999997"/>
    <x v="2"/>
    <s v="US"/>
    <s v="USD"/>
    <x v="688"/>
    <x v="688"/>
    <b v="1"/>
    <n v="454"/>
    <b v="1"/>
    <s v="technology/hardware"/>
    <n v="133"/>
    <n v="73.5"/>
    <x v="3"/>
    <x v="688"/>
    <x v="688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x v="689"/>
    <x v="689"/>
    <b v="0"/>
    <n v="153"/>
    <b v="1"/>
    <s v="publishing/nonfiction"/>
    <n v="132"/>
    <n v="215.73"/>
    <x v="2"/>
    <x v="689"/>
    <x v="689"/>
    <x v="7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x v="690"/>
    <x v="690"/>
    <b v="0"/>
    <n v="217"/>
    <b v="1"/>
    <s v="film &amp; video/television"/>
    <n v="131"/>
    <n v="150.9"/>
    <x v="0"/>
    <x v="690"/>
    <x v="690"/>
    <x v="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x v="691"/>
    <x v="691"/>
    <b v="0"/>
    <n v="426"/>
    <b v="1"/>
    <s v="games/tabletop games"/>
    <n v="128"/>
    <n v="75.13"/>
    <x v="4"/>
    <x v="691"/>
    <x v="691"/>
    <x v="7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x v="692"/>
    <x v="692"/>
    <b v="0"/>
    <n v="329"/>
    <b v="1"/>
    <s v="theater/spaces"/>
    <n v="127"/>
    <n v="96.3"/>
    <x v="1"/>
    <x v="692"/>
    <x v="692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x v="693"/>
    <x v="693"/>
    <b v="1"/>
    <n v="426"/>
    <b v="1"/>
    <s v="technology/hardware"/>
    <n v="125"/>
    <n v="73.42"/>
    <x v="3"/>
    <x v="693"/>
    <x v="693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x v="694"/>
    <x v="694"/>
    <b v="0"/>
    <n v="43"/>
    <b v="1"/>
    <s v="film &amp; video/documentary"/>
    <n v="122"/>
    <n v="709.42"/>
    <x v="0"/>
    <x v="694"/>
    <x v="694"/>
    <x v="7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x v="695"/>
    <x v="695"/>
    <b v="1"/>
    <n v="325"/>
    <b v="1"/>
    <s v="theater/spaces"/>
    <n v="120"/>
    <n v="92.39"/>
    <x v="1"/>
    <x v="695"/>
    <x v="695"/>
    <x v="7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x v="696"/>
    <x v="696"/>
    <b v="0"/>
    <n v="128"/>
    <b v="1"/>
    <s v="theater/spaces"/>
    <n v="120"/>
    <n v="233.9"/>
    <x v="1"/>
    <x v="696"/>
    <x v="696"/>
    <x v="7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x v="697"/>
    <x v="697"/>
    <b v="1"/>
    <n v="129"/>
    <b v="1"/>
    <s v="film &amp; video/documentary"/>
    <n v="119"/>
    <n v="230.09"/>
    <x v="0"/>
    <x v="697"/>
    <x v="697"/>
    <x v="7"/>
  </r>
  <r>
    <n v="2720"/>
    <s v="The Comedy Project"/>
    <s v="An improv, sketch and experimental comedy and cocktail venue in downtown Grand Rapids, Michigan"/>
    <n v="25000"/>
    <n v="29531"/>
    <x v="2"/>
    <s v="US"/>
    <s v="USD"/>
    <x v="698"/>
    <x v="698"/>
    <b v="0"/>
    <n v="173"/>
    <b v="1"/>
    <s v="theater/spaces"/>
    <n v="118"/>
    <n v="170.7"/>
    <x v="1"/>
    <x v="698"/>
    <x v="698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x v="699"/>
    <x v="699"/>
    <b v="1"/>
    <n v="963"/>
    <b v="1"/>
    <s v="film &amp; video/documentary"/>
    <n v="118"/>
    <n v="30.65"/>
    <x v="0"/>
    <x v="699"/>
    <x v="699"/>
    <x v="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x v="700"/>
    <x v="700"/>
    <b v="1"/>
    <n v="493"/>
    <b v="1"/>
    <s v="film &amp; video/documentary"/>
    <n v="117"/>
    <n v="59.25"/>
    <x v="0"/>
    <x v="700"/>
    <x v="700"/>
    <x v="7"/>
  </r>
  <r>
    <n v="2714"/>
    <s v="The Crane Theater"/>
    <s v="The Crane will be the new home for independent theater in Northeast Minneapolis"/>
    <n v="25000"/>
    <n v="29089"/>
    <x v="2"/>
    <s v="US"/>
    <s v="USD"/>
    <x v="701"/>
    <x v="701"/>
    <b v="1"/>
    <n v="305"/>
    <b v="1"/>
    <s v="theater/spaces"/>
    <n v="116"/>
    <n v="95.37"/>
    <x v="1"/>
    <x v="701"/>
    <x v="701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x v="702"/>
    <x v="702"/>
    <b v="1"/>
    <n v="221"/>
    <b v="1"/>
    <s v="film &amp; video/documentary"/>
    <n v="115"/>
    <n v="129.82"/>
    <x v="0"/>
    <x v="702"/>
    <x v="70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x v="703"/>
    <x v="703"/>
    <b v="1"/>
    <n v="238"/>
    <b v="1"/>
    <s v="technology/space exploration"/>
    <n v="115"/>
    <n v="120.31"/>
    <x v="3"/>
    <x v="703"/>
    <x v="703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x v="704"/>
    <x v="704"/>
    <b v="0"/>
    <n v="557"/>
    <b v="1"/>
    <s v="theater/spaces"/>
    <n v="113"/>
    <n v="50.76"/>
    <x v="1"/>
    <x v="704"/>
    <x v="704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x v="705"/>
    <x v="705"/>
    <b v="0"/>
    <n v="265"/>
    <b v="1"/>
    <s v="theater/spaces"/>
    <n v="110"/>
    <n v="104.15"/>
    <x v="1"/>
    <x v="705"/>
    <x v="705"/>
    <x v="7"/>
  </r>
  <r>
    <n v="3035"/>
    <s v="The Coalition Theater"/>
    <s v="Help create a permanent home for live comedy shows and classes in Downtown RVA."/>
    <n v="25000"/>
    <n v="27196.71"/>
    <x v="2"/>
    <s v="US"/>
    <s v="USD"/>
    <x v="706"/>
    <x v="706"/>
    <b v="0"/>
    <n v="307"/>
    <b v="1"/>
    <s v="theater/spaces"/>
    <n v="109"/>
    <n v="88.59"/>
    <x v="1"/>
    <x v="706"/>
    <x v="706"/>
    <x v="7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x v="707"/>
    <x v="707"/>
    <b v="1"/>
    <n v="186"/>
    <b v="1"/>
    <s v="film &amp; video/documentary"/>
    <n v="108"/>
    <n v="145.04"/>
    <x v="0"/>
    <x v="707"/>
    <x v="707"/>
    <x v="7"/>
  </r>
  <r>
    <n v="1514"/>
    <s v="Racing Age"/>
    <s v="Racing Age is a documentary photography book about masters track &amp; field athletes of retirement age and older."/>
    <n v="25000"/>
    <n v="26619"/>
    <x v="2"/>
    <s v="US"/>
    <s v="USD"/>
    <x v="708"/>
    <x v="708"/>
    <b v="1"/>
    <n v="176"/>
    <b v="1"/>
    <s v="photography/photobooks"/>
    <n v="106"/>
    <n v="151.24"/>
    <x v="6"/>
    <x v="708"/>
    <x v="708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x v="709"/>
    <x v="709"/>
    <b v="1"/>
    <n v="352"/>
    <b v="1"/>
    <s v="food/small batch"/>
    <n v="106"/>
    <n v="75.5"/>
    <x v="7"/>
    <x v="709"/>
    <x v="709"/>
    <x v="7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x v="710"/>
    <x v="710"/>
    <b v="0"/>
    <n v="237"/>
    <b v="1"/>
    <s v="film &amp; video/documentary"/>
    <n v="106"/>
    <n v="111.8"/>
    <x v="0"/>
    <x v="710"/>
    <x v="710"/>
    <x v="7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x v="711"/>
    <x v="711"/>
    <b v="1"/>
    <n v="125"/>
    <b v="1"/>
    <s v="food/small batch"/>
    <n v="106"/>
    <n v="211.84"/>
    <x v="7"/>
    <x v="711"/>
    <x v="711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x v="712"/>
    <x v="712"/>
    <b v="0"/>
    <n v="152"/>
    <b v="1"/>
    <s v="technology/wearables"/>
    <n v="106"/>
    <n v="174.03"/>
    <x v="3"/>
    <x v="712"/>
    <x v="712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x v="713"/>
    <x v="713"/>
    <b v="0"/>
    <n v="76"/>
    <b v="1"/>
    <s v="technology/hardware"/>
    <n v="105"/>
    <n v="346.13"/>
    <x v="3"/>
    <x v="713"/>
    <x v="713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x v="714"/>
    <x v="714"/>
    <b v="0"/>
    <n v="221"/>
    <b v="1"/>
    <s v="music/pop"/>
    <n v="105"/>
    <n v="118.7"/>
    <x v="5"/>
    <x v="714"/>
    <x v="714"/>
    <x v="7"/>
  </r>
  <r>
    <n v="381"/>
    <s v="Clearwater"/>
    <s v="Set in the ancient waters of the Puget Sound, Clearwater is a universal story about the need to adapt to change."/>
    <n v="25000"/>
    <n v="26182.5"/>
    <x v="2"/>
    <s v="US"/>
    <s v="USD"/>
    <x v="715"/>
    <x v="715"/>
    <b v="0"/>
    <n v="251"/>
    <b v="1"/>
    <s v="film &amp; video/documentary"/>
    <n v="105"/>
    <n v="104.31"/>
    <x v="0"/>
    <x v="715"/>
    <x v="715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x v="716"/>
    <x v="716"/>
    <b v="0"/>
    <n v="147"/>
    <b v="1"/>
    <s v="theater/musical"/>
    <n v="103"/>
    <n v="175.51"/>
    <x v="1"/>
    <x v="716"/>
    <x v="716"/>
    <x v="7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x v="717"/>
    <x v="717"/>
    <b v="1"/>
    <n v="328"/>
    <b v="1"/>
    <s v="film &amp; video/documentary"/>
    <n v="103"/>
    <n v="78.2"/>
    <x v="0"/>
    <x v="717"/>
    <x v="71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x v="718"/>
    <x v="718"/>
    <b v="1"/>
    <n v="221"/>
    <b v="1"/>
    <s v="food/small batch"/>
    <n v="102"/>
    <n v="115.69"/>
    <x v="7"/>
    <x v="718"/>
    <x v="718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x v="719"/>
    <x v="719"/>
    <b v="1"/>
    <n v="298"/>
    <b v="1"/>
    <s v="film &amp; video/documentary"/>
    <n v="102"/>
    <n v="85.34"/>
    <x v="0"/>
    <x v="719"/>
    <x v="719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x v="720"/>
    <x v="720"/>
    <b v="1"/>
    <n v="213"/>
    <b v="1"/>
    <s v="theater/plays"/>
    <n v="102"/>
    <n v="119.19"/>
    <x v="1"/>
    <x v="720"/>
    <x v="720"/>
    <x v="7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x v="721"/>
    <x v="721"/>
    <b v="1"/>
    <n v="126"/>
    <b v="1"/>
    <s v="film &amp; video/documentary"/>
    <n v="101"/>
    <n v="200.89"/>
    <x v="0"/>
    <x v="721"/>
    <x v="721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x v="722"/>
    <x v="722"/>
    <b v="0"/>
    <n v="105"/>
    <b v="1"/>
    <s v="technology/wearables"/>
    <n v="101"/>
    <n v="239.35"/>
    <x v="3"/>
    <x v="722"/>
    <x v="722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x v="723"/>
    <x v="723"/>
    <b v="1"/>
    <n v="218"/>
    <b v="1"/>
    <s v="theater/spaces"/>
    <n v="100"/>
    <n v="115.08"/>
    <x v="1"/>
    <x v="723"/>
    <x v="723"/>
    <x v="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x v="724"/>
    <x v="724"/>
    <b v="0"/>
    <n v="95"/>
    <b v="0"/>
    <s v="technology/wearables"/>
    <n v="82"/>
    <n v="216.34"/>
    <x v="3"/>
    <x v="724"/>
    <x v="724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x v="725"/>
    <x v="725"/>
    <b v="0"/>
    <n v="46"/>
    <b v="0"/>
    <s v="technology/wearables"/>
    <n v="70"/>
    <n v="382.39"/>
    <x v="3"/>
    <x v="725"/>
    <x v="725"/>
    <x v="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x v="726"/>
    <x v="726"/>
    <b v="1"/>
    <n v="139"/>
    <b v="0"/>
    <s v="photography/photobooks"/>
    <n v="61"/>
    <n v="109.94"/>
    <x v="6"/>
    <x v="726"/>
    <x v="726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x v="727"/>
    <x v="727"/>
    <b v="0"/>
    <n v="39"/>
    <b v="0"/>
    <s v="games/mobile games"/>
    <n v="40"/>
    <n v="253.21"/>
    <x v="4"/>
    <x v="727"/>
    <x v="727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x v="728"/>
    <x v="728"/>
    <b v="0"/>
    <n v="90"/>
    <b v="0"/>
    <s v="technology/wearables"/>
    <n v="35"/>
    <n v="95.91"/>
    <x v="3"/>
    <x v="728"/>
    <x v="728"/>
    <x v="7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x v="729"/>
    <x v="729"/>
    <b v="0"/>
    <n v="167"/>
    <b v="0"/>
    <s v="games/video games"/>
    <n v="29"/>
    <n v="43.98"/>
    <x v="4"/>
    <x v="729"/>
    <x v="729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x v="730"/>
    <x v="730"/>
    <b v="0"/>
    <n v="45"/>
    <b v="0"/>
    <s v="theater/spaces"/>
    <n v="23"/>
    <n v="130.09"/>
    <x v="1"/>
    <x v="730"/>
    <x v="73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x v="731"/>
    <x v="731"/>
    <b v="0"/>
    <n v="16"/>
    <b v="0"/>
    <s v="technology/wearables"/>
    <n v="20"/>
    <n v="308.75"/>
    <x v="3"/>
    <x v="731"/>
    <x v="731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x v="732"/>
    <x v="732"/>
    <b v="0"/>
    <n v="39"/>
    <b v="0"/>
    <s v="technology/web"/>
    <n v="17"/>
    <n v="111.41"/>
    <x v="3"/>
    <x v="732"/>
    <x v="732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x v="733"/>
    <x v="733"/>
    <b v="0"/>
    <n v="22"/>
    <b v="0"/>
    <s v="publishing/art books"/>
    <n v="14"/>
    <n v="155"/>
    <x v="2"/>
    <x v="733"/>
    <x v="733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x v="734"/>
    <x v="734"/>
    <b v="1"/>
    <n v="84"/>
    <b v="0"/>
    <s v="technology/makerspaces"/>
    <n v="11"/>
    <n v="33.76"/>
    <x v="3"/>
    <x v="734"/>
    <x v="73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x v="735"/>
    <x v="735"/>
    <b v="0"/>
    <n v="27"/>
    <b v="0"/>
    <s v="technology/web"/>
    <n v="11"/>
    <n v="97.41"/>
    <x v="3"/>
    <x v="735"/>
    <x v="735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x v="736"/>
    <x v="736"/>
    <b v="0"/>
    <n v="32"/>
    <b v="0"/>
    <s v="music/indie rock"/>
    <n v="9"/>
    <n v="73.760000000000005"/>
    <x v="5"/>
    <x v="736"/>
    <x v="736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x v="737"/>
    <x v="737"/>
    <b v="0"/>
    <n v="17"/>
    <b v="0"/>
    <s v="music/faith"/>
    <n v="8"/>
    <n v="115.71"/>
    <x v="5"/>
    <x v="737"/>
    <x v="737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x v="738"/>
    <x v="738"/>
    <b v="1"/>
    <n v="29"/>
    <b v="0"/>
    <s v="technology/makerspaces"/>
    <n v="8"/>
    <n v="65.41"/>
    <x v="3"/>
    <x v="738"/>
    <x v="738"/>
    <x v="7"/>
  </r>
  <r>
    <n v="1098"/>
    <s v="Kick, Punch... Fireball"/>
    <s v="Kick, Punch... Fireball is an FPS type arena game set inside the fantasy world."/>
    <n v="25000"/>
    <n v="1803"/>
    <x v="1"/>
    <s v="US"/>
    <s v="USD"/>
    <x v="739"/>
    <x v="739"/>
    <b v="0"/>
    <n v="22"/>
    <b v="0"/>
    <s v="games/video games"/>
    <n v="7"/>
    <n v="81.95"/>
    <x v="4"/>
    <x v="739"/>
    <x v="739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x v="740"/>
    <x v="740"/>
    <b v="0"/>
    <n v="13"/>
    <b v="0"/>
    <s v="film &amp; video/science fiction"/>
    <n v="6"/>
    <n v="106.69"/>
    <x v="0"/>
    <x v="740"/>
    <x v="740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x v="741"/>
    <x v="741"/>
    <b v="0"/>
    <n v="14"/>
    <b v="0"/>
    <s v="theater/musical"/>
    <n v="5"/>
    <n v="88.64"/>
    <x v="1"/>
    <x v="741"/>
    <x v="741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x v="742"/>
    <x v="742"/>
    <b v="0"/>
    <n v="17"/>
    <b v="0"/>
    <s v="games/mobile games"/>
    <n v="5"/>
    <n v="71.59"/>
    <x v="4"/>
    <x v="742"/>
    <x v="742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x v="743"/>
    <x v="743"/>
    <b v="0"/>
    <n v="13"/>
    <b v="0"/>
    <s v="theater/spaces"/>
    <n v="4"/>
    <n v="82.46"/>
    <x v="1"/>
    <x v="743"/>
    <x v="743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x v="744"/>
    <x v="744"/>
    <b v="0"/>
    <n v="17"/>
    <b v="0"/>
    <s v="theater/spaces"/>
    <n v="4"/>
    <n v="61.18"/>
    <x v="1"/>
    <x v="744"/>
    <x v="744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x v="745"/>
    <x v="745"/>
    <b v="0"/>
    <n v="21"/>
    <b v="0"/>
    <s v="games/video games"/>
    <n v="3"/>
    <n v="34.880000000000003"/>
    <x v="4"/>
    <x v="745"/>
    <x v="745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x v="746"/>
    <x v="746"/>
    <b v="0"/>
    <n v="9"/>
    <b v="0"/>
    <s v="theater/spaces"/>
    <n v="2"/>
    <n v="67.78"/>
    <x v="1"/>
    <x v="746"/>
    <x v="746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x v="747"/>
    <x v="747"/>
    <b v="0"/>
    <n v="6"/>
    <b v="0"/>
    <s v="photography/photobooks"/>
    <n v="2"/>
    <n v="84.83"/>
    <x v="6"/>
    <x v="747"/>
    <x v="747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x v="748"/>
    <x v="748"/>
    <b v="0"/>
    <n v="6"/>
    <b v="0"/>
    <s v="food/food trucks"/>
    <n v="2"/>
    <n v="76.67"/>
    <x v="7"/>
    <x v="748"/>
    <x v="748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x v="749"/>
    <x v="749"/>
    <b v="0"/>
    <n v="4"/>
    <b v="0"/>
    <s v="technology/gadgets"/>
    <n v="2"/>
    <n v="108.25"/>
    <x v="3"/>
    <x v="749"/>
    <x v="749"/>
    <x v="7"/>
  </r>
  <r>
    <n v="2424"/>
    <s v="Lily and Memphs"/>
    <s v="Great and creative food from the heart in the form of a sweet food truck!"/>
    <n v="25000"/>
    <n v="310"/>
    <x v="1"/>
    <s v="US"/>
    <s v="USD"/>
    <x v="750"/>
    <x v="750"/>
    <b v="0"/>
    <n v="9"/>
    <b v="0"/>
    <s v="food/food trucks"/>
    <n v="1"/>
    <n v="34.44"/>
    <x v="7"/>
    <x v="750"/>
    <x v="750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x v="751"/>
    <x v="751"/>
    <b v="0"/>
    <n v="6"/>
    <b v="0"/>
    <s v="technology/wearables"/>
    <n v="1"/>
    <n v="49.67"/>
    <x v="3"/>
    <x v="751"/>
    <x v="751"/>
    <x v="7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x v="752"/>
    <x v="752"/>
    <b v="0"/>
    <n v="6"/>
    <b v="0"/>
    <s v="film &amp; video/drama"/>
    <n v="1"/>
    <n v="46.5"/>
    <x v="0"/>
    <x v="752"/>
    <x v="75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x v="753"/>
    <x v="753"/>
    <b v="0"/>
    <n v="3"/>
    <b v="0"/>
    <s v="technology/web"/>
    <n v="1"/>
    <n v="87"/>
    <x v="3"/>
    <x v="753"/>
    <x v="75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x v="754"/>
    <x v="754"/>
    <b v="0"/>
    <n v="9"/>
    <b v="0"/>
    <s v="technology/gadgets"/>
    <n v="1"/>
    <n v="28.89"/>
    <x v="3"/>
    <x v="754"/>
    <x v="754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x v="755"/>
    <x v="755"/>
    <b v="0"/>
    <n v="1"/>
    <b v="0"/>
    <s v="technology/wearables"/>
    <n v="1"/>
    <n v="199"/>
    <x v="3"/>
    <x v="755"/>
    <x v="75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x v="756"/>
    <x v="756"/>
    <b v="0"/>
    <n v="8"/>
    <b v="0"/>
    <s v="food/food trucks"/>
    <n v="1"/>
    <n v="23.5"/>
    <x v="7"/>
    <x v="756"/>
    <x v="756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x v="757"/>
    <x v="757"/>
    <b v="0"/>
    <n v="3"/>
    <b v="0"/>
    <s v="food/food trucks"/>
    <n v="1"/>
    <n v="50.33"/>
    <x v="7"/>
    <x v="757"/>
    <x v="757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x v="758"/>
    <x v="758"/>
    <b v="0"/>
    <n v="2"/>
    <b v="0"/>
    <s v="games/mobile games"/>
    <n v="1"/>
    <n v="62.5"/>
    <x v="4"/>
    <x v="758"/>
    <x v="758"/>
    <x v="7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x v="759"/>
    <x v="759"/>
    <b v="0"/>
    <n v="6"/>
    <b v="0"/>
    <s v="technology/web"/>
    <n v="0"/>
    <n v="20.5"/>
    <x v="3"/>
    <x v="759"/>
    <x v="759"/>
    <x v="7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x v="760"/>
    <x v="760"/>
    <b v="0"/>
    <n v="2"/>
    <b v="0"/>
    <s v="technology/web"/>
    <n v="0"/>
    <n v="53"/>
    <x v="3"/>
    <x v="760"/>
    <x v="760"/>
    <x v="7"/>
  </r>
  <r>
    <n v="1405"/>
    <s v="The Bible translated into Emoticons"/>
    <s v="Will more people read the Bible if it were translated into Emoticons?"/>
    <n v="25000"/>
    <n v="105"/>
    <x v="1"/>
    <s v="US"/>
    <s v="USD"/>
    <x v="761"/>
    <x v="761"/>
    <b v="1"/>
    <n v="17"/>
    <b v="0"/>
    <s v="publishing/translations"/>
    <n v="0"/>
    <n v="6.18"/>
    <x v="2"/>
    <x v="761"/>
    <x v="761"/>
    <x v="7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x v="762"/>
    <x v="762"/>
    <b v="0"/>
    <n v="2"/>
    <b v="0"/>
    <s v="food/food trucks"/>
    <n v="0"/>
    <n v="50"/>
    <x v="7"/>
    <x v="762"/>
    <x v="76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x v="763"/>
    <x v="763"/>
    <b v="0"/>
    <n v="4"/>
    <b v="0"/>
    <s v="technology/web"/>
    <n v="0"/>
    <n v="20.5"/>
    <x v="3"/>
    <x v="763"/>
    <x v="76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x v="764"/>
    <x v="764"/>
    <b v="0"/>
    <n v="4"/>
    <b v="0"/>
    <s v="technology/gadgets"/>
    <n v="0"/>
    <n v="10.5"/>
    <x v="3"/>
    <x v="764"/>
    <x v="764"/>
    <x v="7"/>
  </r>
  <r>
    <n v="594"/>
    <s v="Unleashed Fitness"/>
    <s v="Creating a fitness site that will change the fitness game forever!"/>
    <n v="25000"/>
    <n v="26"/>
    <x v="1"/>
    <s v="US"/>
    <s v="USD"/>
    <x v="765"/>
    <x v="765"/>
    <b v="0"/>
    <n v="2"/>
    <b v="0"/>
    <s v="technology/web"/>
    <n v="0"/>
    <n v="13"/>
    <x v="3"/>
    <x v="765"/>
    <x v="765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x v="766"/>
    <x v="766"/>
    <b v="0"/>
    <n v="2"/>
    <b v="0"/>
    <s v="technology/wearables"/>
    <n v="0"/>
    <n v="13"/>
    <x v="3"/>
    <x v="766"/>
    <x v="766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x v="767"/>
    <x v="767"/>
    <b v="0"/>
    <n v="2"/>
    <b v="0"/>
    <s v="publishing/translations"/>
    <n v="0"/>
    <n v="13"/>
    <x v="2"/>
    <x v="767"/>
    <x v="767"/>
    <x v="7"/>
  </r>
  <r>
    <n v="1171"/>
    <s v="The Mean Green Purple Machine"/>
    <s v="Tulsa's first true biodiesel, alternative energy powered food truck! Oh yeah, and delicious food!"/>
    <n v="25000"/>
    <n v="25"/>
    <x v="1"/>
    <s v="US"/>
    <s v="USD"/>
    <x v="768"/>
    <x v="768"/>
    <b v="0"/>
    <n v="1"/>
    <b v="0"/>
    <s v="food/food trucks"/>
    <n v="0"/>
    <n v="25"/>
    <x v="7"/>
    <x v="768"/>
    <x v="768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x v="769"/>
    <x v="769"/>
    <b v="0"/>
    <n v="3"/>
    <b v="0"/>
    <s v="theater/spaces"/>
    <n v="0"/>
    <n v="7.33"/>
    <x v="1"/>
    <x v="769"/>
    <x v="769"/>
    <x v="7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x v="770"/>
    <x v="770"/>
    <b v="0"/>
    <n v="2"/>
    <b v="0"/>
    <s v="theater/spaces"/>
    <n v="0"/>
    <n v="5"/>
    <x v="1"/>
    <x v="770"/>
    <x v="770"/>
    <x v="7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x v="771"/>
    <x v="771"/>
    <b v="0"/>
    <n v="1"/>
    <b v="0"/>
    <s v="theater/spaces"/>
    <n v="0"/>
    <n v="10"/>
    <x v="1"/>
    <x v="771"/>
    <x v="771"/>
    <x v="7"/>
  </r>
  <r>
    <n v="2418"/>
    <s v="Mexican food truck"/>
    <s v="I want to start my food truck business."/>
    <n v="25000"/>
    <n v="5"/>
    <x v="1"/>
    <s v="US"/>
    <s v="USD"/>
    <x v="772"/>
    <x v="772"/>
    <b v="0"/>
    <n v="5"/>
    <b v="0"/>
    <s v="food/food trucks"/>
    <n v="0"/>
    <n v="1"/>
    <x v="7"/>
    <x v="772"/>
    <x v="772"/>
    <x v="7"/>
  </r>
  <r>
    <n v="635"/>
    <s v="Pleero, A Technology Team Building Website (Canceled)"/>
    <s v="Network used for building technology development teams."/>
    <n v="25000"/>
    <n v="2"/>
    <x v="0"/>
    <s v="US"/>
    <s v="USD"/>
    <x v="773"/>
    <x v="773"/>
    <b v="0"/>
    <n v="1"/>
    <b v="0"/>
    <s v="technology/web"/>
    <n v="0"/>
    <n v="2"/>
    <x v="3"/>
    <x v="773"/>
    <x v="773"/>
    <x v="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x v="774"/>
    <x v="774"/>
    <b v="0"/>
    <n v="1"/>
    <b v="0"/>
    <s v="games/mobile games"/>
    <n v="0"/>
    <n v="1"/>
    <x v="4"/>
    <x v="774"/>
    <x v="774"/>
    <x v="7"/>
  </r>
  <r>
    <n v="2914"/>
    <s v="Hercules the Panto"/>
    <s v="Hercules must complete four challenges in order to meet the father he never knew"/>
    <n v="25000"/>
    <n v="1"/>
    <x v="1"/>
    <s v="GB"/>
    <s v="GBP"/>
    <x v="775"/>
    <x v="775"/>
    <b v="0"/>
    <n v="1"/>
    <b v="0"/>
    <s v="theater/plays"/>
    <n v="0"/>
    <n v="1"/>
    <x v="1"/>
    <x v="775"/>
    <x v="775"/>
    <x v="7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x v="776"/>
    <x v="776"/>
    <b v="0"/>
    <n v="1"/>
    <b v="0"/>
    <s v="theater/spaces"/>
    <n v="0"/>
    <n v="1"/>
    <x v="1"/>
    <x v="776"/>
    <x v="776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x v="777"/>
    <x v="777"/>
    <b v="0"/>
    <n v="1"/>
    <b v="0"/>
    <s v="theater/musical"/>
    <n v="0"/>
    <n v="1"/>
    <x v="1"/>
    <x v="777"/>
    <x v="777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x v="778"/>
    <x v="778"/>
    <b v="0"/>
    <n v="0"/>
    <b v="0"/>
    <s v="film &amp; video/drama"/>
    <n v="0"/>
    <n v="0"/>
    <x v="0"/>
    <x v="778"/>
    <x v="778"/>
    <x v="7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x v="779"/>
    <x v="779"/>
    <b v="0"/>
    <n v="0"/>
    <b v="0"/>
    <s v="technology/web"/>
    <n v="0"/>
    <n v="0"/>
    <x v="3"/>
    <x v="779"/>
    <x v="779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x v="780"/>
    <x v="780"/>
    <b v="0"/>
    <n v="0"/>
    <b v="0"/>
    <s v="technology/web"/>
    <n v="0"/>
    <n v="0"/>
    <x v="3"/>
    <x v="780"/>
    <x v="780"/>
    <x v="7"/>
  </r>
  <r>
    <n v="1120"/>
    <s v="PlanEt Ninjahwah"/>
    <s v="Planet Ninjahwah is a highly anticipated futuristic action adventure game that will blow your mind!!"/>
    <n v="25000"/>
    <n v="0"/>
    <x v="1"/>
    <s v="US"/>
    <s v="USD"/>
    <x v="781"/>
    <x v="781"/>
    <b v="0"/>
    <n v="0"/>
    <b v="0"/>
    <s v="games/video games"/>
    <n v="0"/>
    <n v="0"/>
    <x v="4"/>
    <x v="781"/>
    <x v="781"/>
    <x v="7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x v="782"/>
    <x v="782"/>
    <b v="0"/>
    <n v="0"/>
    <b v="0"/>
    <s v="food/food trucks"/>
    <n v="0"/>
    <n v="0"/>
    <x v="7"/>
    <x v="782"/>
    <x v="78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x v="783"/>
    <x v="783"/>
    <b v="0"/>
    <n v="0"/>
    <b v="0"/>
    <s v="food/food trucks"/>
    <n v="0"/>
    <n v="0"/>
    <x v="7"/>
    <x v="783"/>
    <x v="783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x v="784"/>
    <x v="784"/>
    <b v="0"/>
    <n v="0"/>
    <b v="0"/>
    <s v="music/world music"/>
    <n v="0"/>
    <n v="0"/>
    <x v="5"/>
    <x v="784"/>
    <x v="78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x v="785"/>
    <x v="785"/>
    <b v="0"/>
    <n v="0"/>
    <b v="0"/>
    <s v="publishing/translations"/>
    <n v="0"/>
    <n v="0"/>
    <x v="2"/>
    <x v="785"/>
    <x v="785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x v="786"/>
    <x v="786"/>
    <b v="0"/>
    <n v="0"/>
    <b v="0"/>
    <s v="technology/web"/>
    <n v="0"/>
    <n v="0"/>
    <x v="3"/>
    <x v="786"/>
    <x v="786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x v="787"/>
    <x v="787"/>
    <b v="0"/>
    <n v="0"/>
    <b v="0"/>
    <s v="theater/spaces"/>
    <n v="0"/>
    <n v="0"/>
    <x v="1"/>
    <x v="787"/>
    <x v="787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788"/>
    <x v="788"/>
    <b v="0"/>
    <n v="0"/>
    <b v="0"/>
    <s v="theater/plays"/>
    <n v="0"/>
    <n v="0"/>
    <x v="1"/>
    <x v="788"/>
    <x v="788"/>
    <x v="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x v="789"/>
    <x v="789"/>
    <b v="0"/>
    <n v="0"/>
    <b v="0"/>
    <s v="theater/musical"/>
    <n v="0"/>
    <n v="0"/>
    <x v="1"/>
    <x v="789"/>
    <x v="789"/>
    <x v="7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x v="790"/>
    <x v="790"/>
    <b v="0"/>
    <n v="0"/>
    <b v="0"/>
    <s v="theater/plays"/>
    <n v="0"/>
    <n v="0"/>
    <x v="1"/>
    <x v="790"/>
    <x v="790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x v="791"/>
    <x v="791"/>
    <b v="1"/>
    <n v="92"/>
    <b v="0"/>
    <s v="photography/photobooks"/>
    <n v="57"/>
    <n v="150.5"/>
    <x v="6"/>
    <x v="791"/>
    <x v="791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x v="792"/>
    <x v="792"/>
    <b v="0"/>
    <n v="5"/>
    <b v="0"/>
    <s v="film &amp; video/animation"/>
    <n v="1"/>
    <n v="67"/>
    <x v="0"/>
    <x v="792"/>
    <x v="79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x v="793"/>
    <x v="793"/>
    <b v="0"/>
    <n v="5"/>
    <b v="0"/>
    <s v="technology/web"/>
    <n v="1"/>
    <n v="49"/>
    <x v="3"/>
    <x v="793"/>
    <x v="79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x v="794"/>
    <x v="794"/>
    <b v="1"/>
    <n v="302"/>
    <b v="1"/>
    <s v="film &amp; video/documentary"/>
    <n v="105"/>
    <n v="84.02"/>
    <x v="0"/>
    <x v="794"/>
    <x v="794"/>
    <x v="7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x v="795"/>
    <x v="795"/>
    <b v="0"/>
    <n v="372"/>
    <b v="1"/>
    <s v="food/small batch"/>
    <n v="126"/>
    <n v="81.25"/>
    <x v="7"/>
    <x v="795"/>
    <x v="795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x v="796"/>
    <x v="796"/>
    <b v="1"/>
    <n v="314"/>
    <b v="1"/>
    <s v="film &amp; video/documentary"/>
    <n v="117"/>
    <n v="89.39"/>
    <x v="0"/>
    <x v="796"/>
    <x v="796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x v="797"/>
    <x v="797"/>
    <b v="1"/>
    <n v="108"/>
    <b v="0"/>
    <s v="photography/photobooks"/>
    <n v="20"/>
    <n v="44.94"/>
    <x v="6"/>
    <x v="797"/>
    <x v="797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x v="798"/>
    <x v="798"/>
    <b v="0"/>
    <n v="94"/>
    <b v="0"/>
    <s v="theater/plays"/>
    <n v="26"/>
    <n v="65.34"/>
    <x v="1"/>
    <x v="798"/>
    <x v="798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x v="799"/>
    <x v="799"/>
    <b v="1"/>
    <n v="280"/>
    <b v="1"/>
    <s v="photography/photobooks"/>
    <n v="120"/>
    <n v="98.84"/>
    <x v="6"/>
    <x v="799"/>
    <x v="799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x v="800"/>
    <x v="800"/>
    <b v="1"/>
    <n v="322"/>
    <b v="1"/>
    <s v="theater/plays"/>
    <n v="120"/>
    <n v="85.53"/>
    <x v="1"/>
    <x v="800"/>
    <x v="800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x v="801"/>
    <x v="801"/>
    <b v="1"/>
    <n v="97"/>
    <b v="1"/>
    <s v="theater/plays"/>
    <n v="106"/>
    <n v="251.74"/>
    <x v="1"/>
    <x v="801"/>
    <x v="801"/>
    <x v="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x v="802"/>
    <x v="802"/>
    <b v="0"/>
    <n v="124"/>
    <b v="1"/>
    <s v="food/small batch"/>
    <n v="102"/>
    <n v="189.76"/>
    <x v="7"/>
    <x v="802"/>
    <x v="802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x v="803"/>
    <x v="803"/>
    <b v="0"/>
    <n v="21"/>
    <b v="0"/>
    <s v="technology/wearables"/>
    <n v="27"/>
    <n v="291.33"/>
    <x v="3"/>
    <x v="803"/>
    <x v="803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x v="804"/>
    <x v="804"/>
    <b v="0"/>
    <n v="52"/>
    <b v="0"/>
    <s v="food/food trucks"/>
    <n v="26"/>
    <n v="116.56"/>
    <x v="7"/>
    <x v="804"/>
    <x v="804"/>
    <x v="7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x v="805"/>
    <x v="805"/>
    <b v="1"/>
    <n v="577"/>
    <b v="1"/>
    <s v="technology/space exploration"/>
    <n v="141"/>
    <n v="55.76"/>
    <x v="3"/>
    <x v="805"/>
    <x v="805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x v="806"/>
    <x v="806"/>
    <b v="1"/>
    <n v="122"/>
    <b v="0"/>
    <s v="photography/photobooks"/>
    <n v="36"/>
    <n v="67.14"/>
    <x v="6"/>
    <x v="806"/>
    <x v="806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x v="807"/>
    <x v="807"/>
    <b v="0"/>
    <n v="1"/>
    <b v="0"/>
    <s v="theater/musical"/>
    <n v="0"/>
    <n v="1"/>
    <x v="1"/>
    <x v="807"/>
    <x v="807"/>
    <x v="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x v="808"/>
    <x v="808"/>
    <b v="0"/>
    <n v="104"/>
    <b v="1"/>
    <s v="film &amp; video/documentary"/>
    <n v="101"/>
    <n v="216.75"/>
    <x v="0"/>
    <x v="808"/>
    <x v="808"/>
    <x v="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x v="809"/>
    <x v="809"/>
    <b v="0"/>
    <n v="253"/>
    <b v="1"/>
    <s v="film &amp; video/television"/>
    <n v="183"/>
    <n v="159.51"/>
    <x v="0"/>
    <x v="809"/>
    <x v="809"/>
    <x v="7"/>
  </r>
  <r>
    <n v="307"/>
    <s v="Grammar Revolution"/>
    <s v="Why is grammar important?"/>
    <n v="22000"/>
    <n v="24490"/>
    <x v="2"/>
    <s v="US"/>
    <s v="USD"/>
    <x v="810"/>
    <x v="810"/>
    <b v="1"/>
    <n v="576"/>
    <b v="1"/>
    <s v="film &amp; video/documentary"/>
    <n v="111"/>
    <n v="42.52"/>
    <x v="0"/>
    <x v="810"/>
    <x v="810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x v="811"/>
    <x v="811"/>
    <b v="0"/>
    <n v="159"/>
    <b v="1"/>
    <s v="theater/spaces"/>
    <n v="106"/>
    <n v="146.44999999999999"/>
    <x v="1"/>
    <x v="811"/>
    <x v="811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x v="812"/>
    <x v="812"/>
    <b v="0"/>
    <n v="375"/>
    <b v="1"/>
    <s v="photography/photobooks"/>
    <n v="105"/>
    <n v="61.56"/>
    <x v="6"/>
    <x v="812"/>
    <x v="812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x v="813"/>
    <x v="813"/>
    <b v="1"/>
    <n v="159"/>
    <b v="1"/>
    <s v="music/rock"/>
    <n v="102"/>
    <n v="140.86000000000001"/>
    <x v="5"/>
    <x v="813"/>
    <x v="813"/>
    <x v="7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x v="814"/>
    <x v="814"/>
    <b v="1"/>
    <n v="329"/>
    <b v="1"/>
    <s v="photography/photobooks"/>
    <n v="101"/>
    <n v="67.84"/>
    <x v="6"/>
    <x v="814"/>
    <x v="814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x v="815"/>
    <x v="815"/>
    <b v="0"/>
    <n v="33"/>
    <b v="0"/>
    <s v="food/food trucks"/>
    <n v="25"/>
    <n v="168.39"/>
    <x v="7"/>
    <x v="815"/>
    <x v="815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x v="816"/>
    <x v="816"/>
    <b v="0"/>
    <n v="16"/>
    <b v="0"/>
    <s v="theater/musical"/>
    <n v="4"/>
    <n v="55.06"/>
    <x v="1"/>
    <x v="816"/>
    <x v="816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x v="817"/>
    <x v="817"/>
    <b v="0"/>
    <n v="2"/>
    <b v="0"/>
    <s v="theater/spaces"/>
    <n v="0"/>
    <n v="52.5"/>
    <x v="1"/>
    <x v="817"/>
    <x v="817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x v="818"/>
    <x v="818"/>
    <b v="0"/>
    <n v="2"/>
    <b v="0"/>
    <s v="technology/web"/>
    <n v="0"/>
    <n v="35"/>
    <x v="3"/>
    <x v="818"/>
    <x v="818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x v="819"/>
    <x v="819"/>
    <b v="0"/>
    <n v="1"/>
    <b v="0"/>
    <s v="technology/web"/>
    <n v="0"/>
    <n v="10"/>
    <x v="3"/>
    <x v="819"/>
    <x v="819"/>
    <x v="7"/>
  </r>
  <r>
    <n v="1593"/>
    <s v="Picturing Italy"/>
    <s v="A trip to fulfill a dream of capturing the wonders and history of ancient Italy in person."/>
    <n v="22000"/>
    <n v="3"/>
    <x v="1"/>
    <s v="US"/>
    <s v="USD"/>
    <x v="820"/>
    <x v="820"/>
    <b v="0"/>
    <n v="3"/>
    <b v="0"/>
    <s v="photography/places"/>
    <n v="0"/>
    <n v="1"/>
    <x v="6"/>
    <x v="820"/>
    <x v="820"/>
    <x v="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x v="821"/>
    <x v="821"/>
    <b v="0"/>
    <n v="0"/>
    <b v="0"/>
    <s v="food/restaurants"/>
    <n v="0"/>
    <n v="0"/>
    <x v="7"/>
    <x v="821"/>
    <x v="821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x v="822"/>
    <x v="822"/>
    <b v="0"/>
    <n v="1204"/>
    <b v="1"/>
    <s v="games/tabletop games"/>
    <n v="945"/>
    <n v="164.8"/>
    <x v="4"/>
    <x v="822"/>
    <x v="82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x v="823"/>
    <x v="823"/>
    <b v="0"/>
    <n v="270"/>
    <b v="1"/>
    <s v="theater/plays"/>
    <n v="104"/>
    <n v="81.13"/>
    <x v="1"/>
    <x v="823"/>
    <x v="823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x v="824"/>
    <x v="824"/>
    <b v="0"/>
    <n v="273"/>
    <b v="1"/>
    <s v="photography/photobooks"/>
    <n v="104"/>
    <n v="79.97"/>
    <x v="6"/>
    <x v="824"/>
    <x v="824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x v="825"/>
    <x v="825"/>
    <b v="0"/>
    <n v="36"/>
    <b v="0"/>
    <s v="publishing/children's books"/>
    <n v="8"/>
    <n v="45.97"/>
    <x v="2"/>
    <x v="825"/>
    <x v="825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x v="826"/>
    <x v="826"/>
    <b v="0"/>
    <n v="2174"/>
    <b v="1"/>
    <s v="technology/wearables"/>
    <n v="1460"/>
    <n v="134.36000000000001"/>
    <x v="3"/>
    <x v="826"/>
    <x v="826"/>
    <x v="7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x v="827"/>
    <x v="827"/>
    <b v="1"/>
    <n v="3562"/>
    <b v="1"/>
    <s v="games/tabletop games"/>
    <n v="1015"/>
    <n v="56.97"/>
    <x v="4"/>
    <x v="827"/>
    <x v="827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x v="828"/>
    <x v="828"/>
    <b v="1"/>
    <n v="1887"/>
    <b v="1"/>
    <s v="technology/hardware"/>
    <n v="579"/>
    <n v="61.38"/>
    <x v="3"/>
    <x v="828"/>
    <x v="828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x v="829"/>
    <x v="829"/>
    <b v="1"/>
    <n v="2165"/>
    <b v="1"/>
    <s v="food/small batch"/>
    <n v="521"/>
    <n v="48.1"/>
    <x v="7"/>
    <x v="829"/>
    <x v="829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x v="830"/>
    <x v="830"/>
    <b v="0"/>
    <n v="404"/>
    <b v="1"/>
    <s v="games/tabletop games"/>
    <n v="381"/>
    <n v="188.38"/>
    <x v="4"/>
    <x v="830"/>
    <x v="830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x v="831"/>
    <x v="831"/>
    <b v="1"/>
    <n v="402"/>
    <b v="1"/>
    <s v="technology/hardware"/>
    <n v="375"/>
    <n v="186.81"/>
    <x v="3"/>
    <x v="831"/>
    <x v="83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x v="832"/>
    <x v="832"/>
    <b v="1"/>
    <n v="405"/>
    <b v="1"/>
    <s v="technology/hardware"/>
    <n v="370"/>
    <n v="182.78"/>
    <x v="3"/>
    <x v="832"/>
    <x v="832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x v="833"/>
    <x v="833"/>
    <b v="0"/>
    <n v="1328"/>
    <b v="1"/>
    <s v="games/tabletop games"/>
    <n v="283"/>
    <n v="42.63"/>
    <x v="4"/>
    <x v="833"/>
    <x v="83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x v="834"/>
    <x v="834"/>
    <b v="0"/>
    <n v="278"/>
    <b v="1"/>
    <s v="technology/hardware"/>
    <n v="281"/>
    <n v="201.96"/>
    <x v="3"/>
    <x v="834"/>
    <x v="834"/>
    <x v="7"/>
  </r>
  <r>
    <n v="1210"/>
    <s v="Det Andra GÃ¶teborg"/>
    <s v="En fotobok om livet i det enda andra GÃ¶teborg i vÃ¤rlden"/>
    <n v="20000"/>
    <n v="50863"/>
    <x v="2"/>
    <s v="SE"/>
    <s v="SEK"/>
    <x v="835"/>
    <x v="835"/>
    <b v="0"/>
    <n v="103"/>
    <b v="1"/>
    <s v="photography/photobooks"/>
    <n v="254"/>
    <n v="493.82"/>
    <x v="6"/>
    <x v="835"/>
    <x v="835"/>
    <x v="7"/>
  </r>
  <r>
    <n v="2708"/>
    <s v="Angel Comedy Club"/>
    <s v="Angel Comedy Club: A permanent home for Londonâ€™s loveliest comedy night - a community comedy club"/>
    <n v="20000"/>
    <n v="46643.07"/>
    <x v="2"/>
    <s v="GB"/>
    <s v="GBP"/>
    <x v="836"/>
    <x v="836"/>
    <b v="1"/>
    <n v="1049"/>
    <b v="1"/>
    <s v="theater/spaces"/>
    <n v="233"/>
    <n v="44.46"/>
    <x v="1"/>
    <x v="836"/>
    <x v="836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x v="837"/>
    <x v="837"/>
    <b v="0"/>
    <n v="311"/>
    <b v="1"/>
    <s v="food/small batch"/>
    <n v="203"/>
    <n v="130.22999999999999"/>
    <x v="7"/>
    <x v="837"/>
    <x v="837"/>
    <x v="7"/>
  </r>
  <r>
    <n v="2989"/>
    <s v="Let's Light Up The Gem!"/>
    <s v="Bring the movies back to Bethel, Maine."/>
    <n v="20000"/>
    <n v="35307"/>
    <x v="2"/>
    <s v="US"/>
    <s v="USD"/>
    <x v="838"/>
    <x v="838"/>
    <b v="0"/>
    <n v="364"/>
    <b v="1"/>
    <s v="theater/spaces"/>
    <n v="177"/>
    <n v="97"/>
    <x v="1"/>
    <x v="838"/>
    <x v="838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x v="839"/>
    <x v="839"/>
    <b v="0"/>
    <n v="284"/>
    <b v="1"/>
    <s v="photography/photobooks"/>
    <n v="136"/>
    <n v="95.76"/>
    <x v="6"/>
    <x v="839"/>
    <x v="839"/>
    <x v="7"/>
  </r>
  <r>
    <n v="730"/>
    <s v="Encyclopedia of Surfing"/>
    <s v="A Massive but Cheerful Online Digital Archive of Surfing"/>
    <n v="20000"/>
    <n v="26438"/>
    <x v="2"/>
    <s v="US"/>
    <s v="USD"/>
    <x v="840"/>
    <x v="840"/>
    <b v="0"/>
    <n v="265"/>
    <b v="1"/>
    <s v="publishing/nonfiction"/>
    <n v="132"/>
    <n v="99.77"/>
    <x v="2"/>
    <x v="840"/>
    <x v="840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x v="841"/>
    <x v="841"/>
    <b v="0"/>
    <n v="48"/>
    <b v="1"/>
    <s v="technology/hardware"/>
    <n v="131"/>
    <n v="546.69000000000005"/>
    <x v="3"/>
    <x v="841"/>
    <x v="841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x v="842"/>
    <x v="842"/>
    <b v="0"/>
    <n v="259"/>
    <b v="1"/>
    <s v="music/indie rock"/>
    <n v="129"/>
    <n v="99.38"/>
    <x v="5"/>
    <x v="842"/>
    <x v="842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x v="843"/>
    <x v="843"/>
    <b v="1"/>
    <n v="61"/>
    <b v="1"/>
    <s v="music/electronic music"/>
    <n v="119"/>
    <n v="388.98"/>
    <x v="5"/>
    <x v="843"/>
    <x v="84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x v="844"/>
    <x v="844"/>
    <b v="1"/>
    <n v="213"/>
    <b v="1"/>
    <s v="theater/plays"/>
    <n v="118"/>
    <n v="110.35"/>
    <x v="1"/>
    <x v="844"/>
    <x v="844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x v="845"/>
    <x v="845"/>
    <b v="0"/>
    <n v="286"/>
    <b v="1"/>
    <s v="technology/space exploration"/>
    <n v="115"/>
    <n v="80.19"/>
    <x v="3"/>
    <x v="845"/>
    <x v="845"/>
    <x v="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x v="846"/>
    <x v="846"/>
    <b v="0"/>
    <n v="383"/>
    <b v="1"/>
    <s v="film &amp; video/documentary"/>
    <n v="112"/>
    <n v="58.54"/>
    <x v="0"/>
    <x v="846"/>
    <x v="846"/>
    <x v="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x v="847"/>
    <x v="847"/>
    <b v="0"/>
    <n v="150"/>
    <b v="1"/>
    <s v="film &amp; video/television"/>
    <n v="112"/>
    <n v="148.97"/>
    <x v="0"/>
    <x v="847"/>
    <x v="847"/>
    <x v="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x v="848"/>
    <x v="848"/>
    <b v="0"/>
    <n v="392"/>
    <b v="1"/>
    <s v="games/tabletop games"/>
    <n v="110"/>
    <n v="55.96"/>
    <x v="4"/>
    <x v="848"/>
    <x v="848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x v="849"/>
    <x v="849"/>
    <b v="0"/>
    <n v="238"/>
    <b v="1"/>
    <s v="theater/plays"/>
    <n v="110"/>
    <n v="92.04"/>
    <x v="1"/>
    <x v="849"/>
    <x v="849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x v="850"/>
    <x v="850"/>
    <b v="0"/>
    <n v="236"/>
    <b v="1"/>
    <s v="theater/spaces"/>
    <n v="109"/>
    <n v="92.13"/>
    <x v="1"/>
    <x v="850"/>
    <x v="850"/>
    <x v="7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x v="851"/>
    <x v="851"/>
    <b v="1"/>
    <n v="332"/>
    <b v="1"/>
    <s v="film &amp; video/documentary"/>
    <n v="108"/>
    <n v="65.3"/>
    <x v="0"/>
    <x v="851"/>
    <x v="851"/>
    <x v="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x v="852"/>
    <x v="852"/>
    <b v="1"/>
    <n v="202"/>
    <b v="1"/>
    <s v="theater/plays"/>
    <n v="108"/>
    <n v="106.8"/>
    <x v="1"/>
    <x v="852"/>
    <x v="852"/>
    <x v="7"/>
  </r>
  <r>
    <n v="261"/>
    <s v="Empires: The Film"/>
    <s v="Empires explores the impact of networks on histories and philosophies of political thought."/>
    <n v="20000"/>
    <n v="21480"/>
    <x v="2"/>
    <s v="US"/>
    <s v="USD"/>
    <x v="853"/>
    <x v="853"/>
    <b v="1"/>
    <n v="220"/>
    <b v="1"/>
    <s v="film &amp; video/documentary"/>
    <n v="107"/>
    <n v="97.64"/>
    <x v="0"/>
    <x v="853"/>
    <x v="85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x v="854"/>
    <x v="854"/>
    <b v="0"/>
    <n v="95"/>
    <b v="1"/>
    <s v="film &amp; video/documentary"/>
    <n v="107"/>
    <n v="224.85"/>
    <x v="0"/>
    <x v="854"/>
    <x v="854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x v="855"/>
    <x v="855"/>
    <b v="0"/>
    <n v="80"/>
    <b v="1"/>
    <s v="technology/makerspaces"/>
    <n v="107"/>
    <n v="267"/>
    <x v="3"/>
    <x v="855"/>
    <x v="855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x v="856"/>
    <x v="856"/>
    <b v="1"/>
    <n v="158"/>
    <b v="1"/>
    <s v="film &amp; video/documentary"/>
    <n v="107"/>
    <n v="134.91"/>
    <x v="0"/>
    <x v="856"/>
    <x v="856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x v="857"/>
    <x v="857"/>
    <b v="0"/>
    <n v="56"/>
    <b v="1"/>
    <s v="technology/makerspaces"/>
    <n v="105"/>
    <n v="373.56"/>
    <x v="3"/>
    <x v="857"/>
    <x v="857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x v="858"/>
    <x v="858"/>
    <b v="1"/>
    <n v="321"/>
    <b v="1"/>
    <s v="technology/space exploration"/>
    <n v="104"/>
    <n v="64.930000000000007"/>
    <x v="3"/>
    <x v="858"/>
    <x v="858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x v="859"/>
    <x v="859"/>
    <b v="1"/>
    <n v="150"/>
    <b v="1"/>
    <s v="film &amp; video/documentary"/>
    <n v="104"/>
    <n v="138.80000000000001"/>
    <x v="0"/>
    <x v="859"/>
    <x v="859"/>
    <x v="7"/>
  </r>
  <r>
    <n v="2535"/>
    <s v="Mark Hayes Requiem Recording"/>
    <s v="Mark Hayes: Requiem Recording"/>
    <n v="20000"/>
    <n v="20755"/>
    <x v="2"/>
    <s v="US"/>
    <s v="USD"/>
    <x v="860"/>
    <x v="860"/>
    <b v="0"/>
    <n v="78"/>
    <b v="1"/>
    <s v="music/classical music"/>
    <n v="104"/>
    <n v="266.08999999999997"/>
    <x v="5"/>
    <x v="860"/>
    <x v="860"/>
    <x v="7"/>
  </r>
  <r>
    <n v="3253"/>
    <s v="EMPATHITRAX, a new play by Ana Nogueira"/>
    <s v="Can you ever truly feel what someone else is feeling?_x000a_Do you want to?"/>
    <n v="20000"/>
    <n v="20365"/>
    <x v="2"/>
    <s v="US"/>
    <s v="USD"/>
    <x v="861"/>
    <x v="861"/>
    <b v="1"/>
    <n v="115"/>
    <b v="1"/>
    <s v="theater/plays"/>
    <n v="102"/>
    <n v="177.09"/>
    <x v="1"/>
    <x v="861"/>
    <x v="861"/>
    <x v="7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x v="862"/>
    <x v="862"/>
    <b v="0"/>
    <n v="120"/>
    <b v="1"/>
    <s v="publishing/nonfiction"/>
    <n v="101"/>
    <n v="168.78"/>
    <x v="2"/>
    <x v="862"/>
    <x v="862"/>
    <x v="7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x v="863"/>
    <x v="863"/>
    <b v="1"/>
    <n v="142"/>
    <b v="1"/>
    <s v="film &amp; video/documentary"/>
    <n v="101"/>
    <n v="141.75"/>
    <x v="0"/>
    <x v="863"/>
    <x v="863"/>
    <x v="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x v="864"/>
    <x v="864"/>
    <b v="0"/>
    <n v="193"/>
    <b v="1"/>
    <s v="film &amp; video/documentary"/>
    <n v="101"/>
    <n v="104.26"/>
    <x v="0"/>
    <x v="864"/>
    <x v="864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x v="865"/>
    <x v="865"/>
    <b v="0"/>
    <n v="110"/>
    <b v="1"/>
    <s v="theater/plays"/>
    <n v="101"/>
    <n v="182.91"/>
    <x v="1"/>
    <x v="865"/>
    <x v="865"/>
    <x v="7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x v="866"/>
    <x v="866"/>
    <b v="0"/>
    <n v="140"/>
    <b v="1"/>
    <s v="publishing/nonfiction"/>
    <n v="100"/>
    <n v="143.36000000000001"/>
    <x v="2"/>
    <x v="866"/>
    <x v="866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x v="867"/>
    <x v="867"/>
    <b v="0"/>
    <n v="48"/>
    <b v="1"/>
    <s v="music/rock"/>
    <n v="100"/>
    <n v="417.33"/>
    <x v="5"/>
    <x v="867"/>
    <x v="867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x v="868"/>
    <x v="868"/>
    <b v="0"/>
    <n v="33"/>
    <b v="1"/>
    <s v="film &amp; video/television"/>
    <n v="100"/>
    <n v="606.82000000000005"/>
    <x v="0"/>
    <x v="868"/>
    <x v="868"/>
    <x v="7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x v="869"/>
    <x v="869"/>
    <b v="1"/>
    <n v="119"/>
    <b v="1"/>
    <s v="theater/plays"/>
    <n v="100"/>
    <n v="168.25"/>
    <x v="1"/>
    <x v="869"/>
    <x v="869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x v="870"/>
    <x v="870"/>
    <b v="0"/>
    <n v="36"/>
    <b v="0"/>
    <s v="technology/wearables"/>
    <n v="73"/>
    <n v="405.5"/>
    <x v="3"/>
    <x v="870"/>
    <x v="87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x v="871"/>
    <x v="871"/>
    <b v="0"/>
    <n v="53"/>
    <b v="0"/>
    <s v="music/indie rock"/>
    <n v="39"/>
    <n v="147.81"/>
    <x v="5"/>
    <x v="871"/>
    <x v="871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x v="872"/>
    <x v="872"/>
    <b v="0"/>
    <n v="45"/>
    <b v="0"/>
    <s v="technology/wearables"/>
    <n v="35"/>
    <n v="153.88999999999999"/>
    <x v="3"/>
    <x v="872"/>
    <x v="872"/>
    <x v="7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x v="873"/>
    <x v="873"/>
    <b v="0"/>
    <n v="76"/>
    <b v="0"/>
    <s v="theater/spaces"/>
    <n v="27"/>
    <n v="70.11"/>
    <x v="1"/>
    <x v="873"/>
    <x v="87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874"/>
    <x v="874"/>
    <b v="0"/>
    <n v="79"/>
    <b v="0"/>
    <s v="music/faith"/>
    <n v="26"/>
    <n v="65.97"/>
    <x v="5"/>
    <x v="874"/>
    <x v="874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x v="875"/>
    <x v="875"/>
    <b v="0"/>
    <n v="39"/>
    <b v="0"/>
    <s v="film &amp; video/animation"/>
    <n v="22"/>
    <n v="110.64"/>
    <x v="0"/>
    <x v="875"/>
    <x v="875"/>
    <x v="7"/>
  </r>
  <r>
    <n v="967"/>
    <s v="Better Beanie"/>
    <s v="Better Beanie is the new therapeutic wearable designed to assist you while keeping your hands free."/>
    <n v="20000"/>
    <n v="3562"/>
    <x v="1"/>
    <s v="US"/>
    <s v="USD"/>
    <x v="876"/>
    <x v="876"/>
    <b v="0"/>
    <n v="81"/>
    <b v="0"/>
    <s v="technology/wearables"/>
    <n v="18"/>
    <n v="43.98"/>
    <x v="3"/>
    <x v="876"/>
    <x v="876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x v="877"/>
    <x v="877"/>
    <b v="0"/>
    <n v="15"/>
    <b v="0"/>
    <s v="technology/wearables"/>
    <n v="16"/>
    <n v="214.07"/>
    <x v="3"/>
    <x v="877"/>
    <x v="877"/>
    <x v="7"/>
  </r>
  <r>
    <n v="1310"/>
    <s v="k5-jkt.by kiger (Canceled)"/>
    <s v="An essential hoodie that holds all sized smart phones and keep your headphone wires tangle free."/>
    <n v="20000"/>
    <n v="3100"/>
    <x v="0"/>
    <s v="US"/>
    <s v="USD"/>
    <x v="878"/>
    <x v="878"/>
    <b v="0"/>
    <n v="24"/>
    <b v="0"/>
    <s v="technology/wearables"/>
    <n v="16"/>
    <n v="129.16999999999999"/>
    <x v="3"/>
    <x v="878"/>
    <x v="87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x v="879"/>
    <x v="879"/>
    <b v="0"/>
    <n v="23"/>
    <b v="0"/>
    <s v="technology/wearables"/>
    <n v="13"/>
    <n v="110.87"/>
    <x v="3"/>
    <x v="879"/>
    <x v="879"/>
    <x v="7"/>
  </r>
  <r>
    <n v="690"/>
    <s v="BLOXSHIELD"/>
    <s v="A radiation shield for your fitness tracker, smartwatch or other wearable smart device"/>
    <n v="20000"/>
    <n v="2468"/>
    <x v="1"/>
    <s v="US"/>
    <s v="USD"/>
    <x v="880"/>
    <x v="880"/>
    <b v="0"/>
    <n v="34"/>
    <b v="0"/>
    <s v="technology/wearables"/>
    <n v="12"/>
    <n v="72.59"/>
    <x v="3"/>
    <x v="880"/>
    <x v="88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x v="881"/>
    <x v="881"/>
    <b v="1"/>
    <n v="23"/>
    <b v="0"/>
    <s v="technology/space exploration"/>
    <n v="11"/>
    <n v="91.3"/>
    <x v="3"/>
    <x v="881"/>
    <x v="881"/>
    <x v="7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x v="882"/>
    <x v="882"/>
    <b v="0"/>
    <n v="33"/>
    <b v="0"/>
    <s v="publishing/children's books"/>
    <n v="10"/>
    <n v="63.1"/>
    <x v="2"/>
    <x v="882"/>
    <x v="882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x v="883"/>
    <x v="883"/>
    <b v="0"/>
    <n v="26"/>
    <b v="0"/>
    <s v="film &amp; video/animation"/>
    <n v="10"/>
    <n v="73.459999999999994"/>
    <x v="0"/>
    <x v="883"/>
    <x v="883"/>
    <x v="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x v="884"/>
    <x v="884"/>
    <b v="0"/>
    <n v="11"/>
    <b v="0"/>
    <s v="film &amp; video/animation"/>
    <n v="9"/>
    <n v="170.55"/>
    <x v="0"/>
    <x v="884"/>
    <x v="884"/>
    <x v="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x v="885"/>
    <x v="885"/>
    <b v="0"/>
    <n v="31"/>
    <b v="0"/>
    <s v="theater/plays"/>
    <n v="9"/>
    <n v="60.06"/>
    <x v="1"/>
    <x v="885"/>
    <x v="885"/>
    <x v="7"/>
  </r>
  <r>
    <n v="1080"/>
    <s v="Skullforge: The Hunt"/>
    <s v="A fantasy action RPG which follows an elven ex-slave on a journey of magic, revenge, intrigue, and deceit."/>
    <n v="20000"/>
    <n v="1821"/>
    <x v="1"/>
    <s v="US"/>
    <s v="USD"/>
    <x v="886"/>
    <x v="886"/>
    <b v="0"/>
    <n v="98"/>
    <b v="0"/>
    <s v="games/video games"/>
    <n v="9"/>
    <n v="18.579999999999998"/>
    <x v="4"/>
    <x v="886"/>
    <x v="886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x v="887"/>
    <x v="887"/>
    <b v="0"/>
    <n v="8"/>
    <b v="0"/>
    <s v="theater/spaces"/>
    <n v="8"/>
    <n v="200.63"/>
    <x v="1"/>
    <x v="887"/>
    <x v="887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x v="888"/>
    <x v="888"/>
    <b v="0"/>
    <n v="201"/>
    <b v="0"/>
    <s v="technology/wearables"/>
    <n v="7"/>
    <n v="6.5"/>
    <x v="3"/>
    <x v="888"/>
    <x v="888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x v="889"/>
    <x v="889"/>
    <b v="0"/>
    <n v="26"/>
    <b v="0"/>
    <s v="film &amp; video/drama"/>
    <n v="6"/>
    <n v="49.88"/>
    <x v="0"/>
    <x v="889"/>
    <x v="889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x v="890"/>
    <x v="890"/>
    <b v="0"/>
    <n v="14"/>
    <b v="0"/>
    <s v="theater/spaces"/>
    <n v="4"/>
    <n v="56.79"/>
    <x v="1"/>
    <x v="890"/>
    <x v="89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x v="891"/>
    <x v="891"/>
    <b v="0"/>
    <n v="10"/>
    <b v="0"/>
    <s v="film &amp; video/animation"/>
    <n v="3"/>
    <n v="64"/>
    <x v="0"/>
    <x v="891"/>
    <x v="891"/>
    <x v="7"/>
  </r>
  <r>
    <n v="1018"/>
    <s v="Owl (Canceled)"/>
    <s v="Owl is a fitness tracker along with an accompanying iOS app, that is both fun and interactive for children."/>
    <n v="20000"/>
    <n v="621"/>
    <x v="0"/>
    <s v="US"/>
    <s v="USD"/>
    <x v="892"/>
    <x v="892"/>
    <b v="0"/>
    <n v="7"/>
    <b v="0"/>
    <s v="technology/wearables"/>
    <n v="3"/>
    <n v="88.71"/>
    <x v="3"/>
    <x v="892"/>
    <x v="892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x v="893"/>
    <x v="893"/>
    <b v="0"/>
    <n v="8"/>
    <b v="0"/>
    <s v="publishing/translations"/>
    <n v="3"/>
    <n v="75"/>
    <x v="2"/>
    <x v="893"/>
    <x v="893"/>
    <x v="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x v="894"/>
    <x v="894"/>
    <b v="1"/>
    <n v="8"/>
    <b v="0"/>
    <s v="photography/photobooks"/>
    <n v="3"/>
    <n v="73.88"/>
    <x v="6"/>
    <x v="894"/>
    <x v="894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x v="895"/>
    <x v="895"/>
    <b v="0"/>
    <n v="9"/>
    <b v="0"/>
    <s v="food/food trucks"/>
    <n v="3"/>
    <n v="65"/>
    <x v="7"/>
    <x v="895"/>
    <x v="895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x v="896"/>
    <x v="896"/>
    <b v="0"/>
    <n v="3"/>
    <b v="0"/>
    <s v="theater/plays"/>
    <n v="2"/>
    <n v="163.33000000000001"/>
    <x v="1"/>
    <x v="896"/>
    <x v="896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x v="897"/>
    <x v="897"/>
    <b v="0"/>
    <n v="8"/>
    <b v="0"/>
    <s v="technology/wearables"/>
    <n v="2"/>
    <n v="60.75"/>
    <x v="3"/>
    <x v="897"/>
    <x v="897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x v="898"/>
    <x v="898"/>
    <b v="0"/>
    <n v="14"/>
    <b v="0"/>
    <s v="theater/plays"/>
    <n v="2"/>
    <n v="32.36"/>
    <x v="1"/>
    <x v="898"/>
    <x v="898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x v="899"/>
    <x v="899"/>
    <b v="0"/>
    <n v="8"/>
    <b v="0"/>
    <s v="technology/wearables"/>
    <n v="2"/>
    <n v="51.38"/>
    <x v="3"/>
    <x v="899"/>
    <x v="899"/>
    <x v="7"/>
  </r>
  <r>
    <n v="949"/>
    <s v="INBED"/>
    <s v="Der INBED ist ein innovatives Multisensor-Wearable fÃ¼r die SturzprÃ¤vention motorisch eingeschrÃ¤nkter Personen."/>
    <n v="20000"/>
    <n v="273"/>
    <x v="1"/>
    <s v="DE"/>
    <s v="EUR"/>
    <x v="900"/>
    <x v="900"/>
    <b v="0"/>
    <n v="7"/>
    <b v="0"/>
    <s v="technology/wearables"/>
    <n v="1"/>
    <n v="39"/>
    <x v="3"/>
    <x v="900"/>
    <x v="900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x v="901"/>
    <x v="901"/>
    <b v="0"/>
    <n v="4"/>
    <b v="0"/>
    <s v="film &amp; video/animation"/>
    <n v="1"/>
    <n v="57.5"/>
    <x v="0"/>
    <x v="901"/>
    <x v="901"/>
    <x v="7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x v="902"/>
    <x v="902"/>
    <b v="0"/>
    <n v="13"/>
    <b v="0"/>
    <s v="games/mobile games"/>
    <n v="1"/>
    <n v="16.309999999999999"/>
    <x v="4"/>
    <x v="902"/>
    <x v="90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x v="903"/>
    <x v="903"/>
    <b v="0"/>
    <n v="5"/>
    <b v="0"/>
    <s v="theater/plays"/>
    <n v="1"/>
    <n v="35.4"/>
    <x v="1"/>
    <x v="903"/>
    <x v="903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x v="904"/>
    <x v="904"/>
    <b v="0"/>
    <n v="13"/>
    <b v="0"/>
    <s v="film &amp; video/animation"/>
    <n v="1"/>
    <n v="11.77"/>
    <x v="0"/>
    <x v="904"/>
    <x v="904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x v="905"/>
    <x v="905"/>
    <b v="0"/>
    <n v="2"/>
    <b v="0"/>
    <s v="theater/spaces"/>
    <n v="1"/>
    <n v="62.5"/>
    <x v="1"/>
    <x v="905"/>
    <x v="905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x v="906"/>
    <x v="906"/>
    <b v="0"/>
    <n v="3"/>
    <b v="0"/>
    <s v="film &amp; video/science fiction"/>
    <n v="1"/>
    <n v="38.33"/>
    <x v="0"/>
    <x v="906"/>
    <x v="906"/>
    <x v="7"/>
  </r>
  <r>
    <n v="1916"/>
    <s v="The Paint Can Holder by U.S. Green Products"/>
    <s v="The Paint Can Holder Makes Painting Easier and Safer on Extension Ladders."/>
    <n v="20000"/>
    <n v="102"/>
    <x v="1"/>
    <s v="US"/>
    <s v="USD"/>
    <x v="907"/>
    <x v="907"/>
    <b v="0"/>
    <n v="6"/>
    <b v="0"/>
    <s v="technology/gadgets"/>
    <n v="1"/>
    <n v="17"/>
    <x v="3"/>
    <x v="907"/>
    <x v="907"/>
    <x v="7"/>
  </r>
  <r>
    <n v="919"/>
    <s v="Jazz CD:  Out of The Blue"/>
    <s v="Cool jazz with a New Orleans flavor."/>
    <n v="20000"/>
    <n v="100"/>
    <x v="1"/>
    <s v="US"/>
    <s v="USD"/>
    <x v="908"/>
    <x v="908"/>
    <b v="0"/>
    <n v="1"/>
    <b v="0"/>
    <s v="music/jazz"/>
    <n v="1"/>
    <n v="100"/>
    <x v="5"/>
    <x v="908"/>
    <x v="908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x v="909"/>
    <x v="909"/>
    <b v="0"/>
    <n v="1"/>
    <b v="0"/>
    <s v="technology/wearables"/>
    <n v="0"/>
    <n v="75"/>
    <x v="3"/>
    <x v="909"/>
    <x v="909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x v="910"/>
    <x v="910"/>
    <b v="0"/>
    <n v="5"/>
    <b v="0"/>
    <s v="music/jazz"/>
    <n v="0"/>
    <n v="12.4"/>
    <x v="5"/>
    <x v="910"/>
    <x v="910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x v="911"/>
    <x v="911"/>
    <b v="0"/>
    <n v="3"/>
    <b v="0"/>
    <s v="theater/spaces"/>
    <n v="0"/>
    <n v="18.670000000000002"/>
    <x v="1"/>
    <x v="911"/>
    <x v="91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x v="912"/>
    <x v="912"/>
    <b v="0"/>
    <n v="3"/>
    <b v="0"/>
    <s v="theater/spaces"/>
    <n v="0"/>
    <n v="16.670000000000002"/>
    <x v="1"/>
    <x v="912"/>
    <x v="912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x v="913"/>
    <x v="913"/>
    <b v="0"/>
    <n v="3"/>
    <b v="0"/>
    <s v="publishing/fiction"/>
    <n v="0"/>
    <n v="16"/>
    <x v="2"/>
    <x v="913"/>
    <x v="913"/>
    <x v="7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x v="914"/>
    <x v="914"/>
    <b v="0"/>
    <n v="3"/>
    <b v="0"/>
    <s v="film &amp; video/animation"/>
    <n v="0"/>
    <n v="10.33"/>
    <x v="0"/>
    <x v="914"/>
    <x v="91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x v="915"/>
    <x v="915"/>
    <b v="0"/>
    <n v="2"/>
    <b v="0"/>
    <s v="food/food trucks"/>
    <n v="0"/>
    <n v="13"/>
    <x v="7"/>
    <x v="915"/>
    <x v="915"/>
    <x v="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x v="916"/>
    <x v="916"/>
    <b v="0"/>
    <n v="1"/>
    <b v="0"/>
    <s v="technology/web"/>
    <n v="0"/>
    <n v="25"/>
    <x v="3"/>
    <x v="916"/>
    <x v="916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x v="917"/>
    <x v="917"/>
    <b v="0"/>
    <n v="2"/>
    <b v="0"/>
    <s v="games/mobile games"/>
    <n v="0"/>
    <n v="10.5"/>
    <x v="4"/>
    <x v="917"/>
    <x v="917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x v="918"/>
    <x v="918"/>
    <b v="0"/>
    <n v="5"/>
    <b v="0"/>
    <s v="technology/space exploration"/>
    <n v="0"/>
    <n v="3.8"/>
    <x v="3"/>
    <x v="918"/>
    <x v="918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x v="919"/>
    <x v="919"/>
    <b v="0"/>
    <n v="1"/>
    <b v="0"/>
    <s v="theater/plays"/>
    <n v="0"/>
    <n v="16"/>
    <x v="1"/>
    <x v="919"/>
    <x v="919"/>
    <x v="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x v="920"/>
    <x v="920"/>
    <b v="0"/>
    <n v="1"/>
    <b v="0"/>
    <s v="photography/places"/>
    <n v="0"/>
    <n v="15"/>
    <x v="6"/>
    <x v="920"/>
    <x v="920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x v="921"/>
    <x v="921"/>
    <b v="0"/>
    <n v="1"/>
    <b v="0"/>
    <s v="games/mobile games"/>
    <n v="0"/>
    <n v="10"/>
    <x v="4"/>
    <x v="921"/>
    <x v="921"/>
    <x v="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x v="922"/>
    <x v="922"/>
    <b v="0"/>
    <n v="2"/>
    <b v="0"/>
    <s v="games/video games"/>
    <n v="0"/>
    <n v="5"/>
    <x v="4"/>
    <x v="922"/>
    <x v="922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x v="923"/>
    <x v="923"/>
    <b v="0"/>
    <n v="3"/>
    <b v="0"/>
    <s v="theater/plays"/>
    <n v="0"/>
    <n v="2.33"/>
    <x v="1"/>
    <x v="923"/>
    <x v="923"/>
    <x v="7"/>
  </r>
  <r>
    <n v="596"/>
    <s v="DigitaliBook free library"/>
    <s v="We present digitaibook,com site which can become a free electronic library with your help,"/>
    <n v="20000"/>
    <n v="6"/>
    <x v="1"/>
    <s v="US"/>
    <s v="USD"/>
    <x v="924"/>
    <x v="924"/>
    <b v="0"/>
    <n v="2"/>
    <b v="0"/>
    <s v="technology/web"/>
    <n v="0"/>
    <n v="3"/>
    <x v="3"/>
    <x v="924"/>
    <x v="924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x v="925"/>
    <x v="925"/>
    <b v="0"/>
    <n v="1"/>
    <b v="0"/>
    <s v="food/food trucks"/>
    <n v="0"/>
    <n v="5"/>
    <x v="7"/>
    <x v="925"/>
    <x v="925"/>
    <x v="7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x v="926"/>
    <x v="926"/>
    <b v="0"/>
    <n v="1"/>
    <b v="0"/>
    <s v="theater/spaces"/>
    <n v="0"/>
    <n v="1"/>
    <x v="1"/>
    <x v="926"/>
    <x v="926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x v="927"/>
    <x v="927"/>
    <b v="0"/>
    <n v="0"/>
    <b v="0"/>
    <s v="film &amp; video/science fiction"/>
    <n v="0"/>
    <n v="0"/>
    <x v="0"/>
    <x v="927"/>
    <x v="927"/>
    <x v="7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x v="928"/>
    <x v="928"/>
    <b v="0"/>
    <n v="0"/>
    <b v="0"/>
    <s v="film &amp; video/animation"/>
    <n v="0"/>
    <n v="0"/>
    <x v="0"/>
    <x v="928"/>
    <x v="928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x v="929"/>
    <x v="929"/>
    <b v="0"/>
    <n v="0"/>
    <b v="0"/>
    <s v="film &amp; video/animation"/>
    <n v="0"/>
    <n v="0"/>
    <x v="0"/>
    <x v="929"/>
    <x v="929"/>
    <x v="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x v="930"/>
    <x v="930"/>
    <b v="0"/>
    <n v="0"/>
    <b v="0"/>
    <s v="technology/web"/>
    <n v="0"/>
    <n v="0"/>
    <x v="3"/>
    <x v="930"/>
    <x v="930"/>
    <x v="7"/>
  </r>
  <r>
    <n v="927"/>
    <s v="JETRO DA SILVA FUNK PROJECT"/>
    <s v="Studio CD/DVD Solo project of Pianist &amp; Keyboardist Jetro da Silva"/>
    <n v="20000"/>
    <n v="0"/>
    <x v="1"/>
    <s v="US"/>
    <s v="USD"/>
    <x v="931"/>
    <x v="931"/>
    <b v="0"/>
    <n v="0"/>
    <b v="0"/>
    <s v="music/jazz"/>
    <n v="0"/>
    <n v="0"/>
    <x v="5"/>
    <x v="931"/>
    <x v="931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x v="932"/>
    <x v="932"/>
    <b v="0"/>
    <n v="0"/>
    <b v="0"/>
    <s v="photography/nature"/>
    <n v="0"/>
    <n v="0"/>
    <x v="6"/>
    <x v="932"/>
    <x v="932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x v="933"/>
    <x v="933"/>
    <b v="0"/>
    <n v="0"/>
    <b v="0"/>
    <s v="food/food trucks"/>
    <n v="0"/>
    <n v="0"/>
    <x v="7"/>
    <x v="933"/>
    <x v="933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x v="934"/>
    <x v="934"/>
    <b v="0"/>
    <n v="0"/>
    <b v="0"/>
    <s v="food/restaurants"/>
    <n v="0"/>
    <n v="0"/>
    <x v="7"/>
    <x v="934"/>
    <x v="934"/>
    <x v="7"/>
  </r>
  <r>
    <n v="2563"/>
    <s v="Phoenix Pearl Boba Tea Truck (Canceled)"/>
    <s v="Michigan based bubble tea and specialty ice cream food truck"/>
    <n v="20000"/>
    <n v="0"/>
    <x v="0"/>
    <s v="US"/>
    <s v="USD"/>
    <x v="935"/>
    <x v="935"/>
    <b v="0"/>
    <n v="0"/>
    <b v="0"/>
    <s v="food/food trucks"/>
    <n v="0"/>
    <n v="0"/>
    <x v="7"/>
    <x v="935"/>
    <x v="935"/>
    <x v="7"/>
  </r>
  <r>
    <n v="3741"/>
    <s v="Open House Theater"/>
    <s v="A small community with a love for theater would like to continue. Help the children of this community continue."/>
    <n v="20000"/>
    <n v="0"/>
    <x v="1"/>
    <s v="US"/>
    <s v="USD"/>
    <x v="936"/>
    <x v="936"/>
    <b v="0"/>
    <n v="0"/>
    <b v="0"/>
    <s v="theater/plays"/>
    <n v="0"/>
    <n v="0"/>
    <x v="1"/>
    <x v="936"/>
    <x v="936"/>
    <x v="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x v="937"/>
    <x v="937"/>
    <b v="0"/>
    <n v="0"/>
    <b v="0"/>
    <s v="theater/plays"/>
    <n v="0"/>
    <n v="0"/>
    <x v="1"/>
    <x v="937"/>
    <x v="937"/>
    <x v="7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x v="938"/>
    <x v="938"/>
    <b v="0"/>
    <n v="0"/>
    <b v="0"/>
    <s v="theater/plays"/>
    <n v="0"/>
    <n v="0"/>
    <x v="1"/>
    <x v="938"/>
    <x v="938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x v="939"/>
    <x v="939"/>
    <b v="0"/>
    <n v="0"/>
    <b v="0"/>
    <s v="theater/plays"/>
    <n v="0"/>
    <n v="0"/>
    <x v="1"/>
    <x v="939"/>
    <x v="939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x v="940"/>
    <x v="940"/>
    <b v="0"/>
    <n v="0"/>
    <b v="0"/>
    <s v="publishing/children's books"/>
    <n v="0"/>
    <n v="0"/>
    <x v="2"/>
    <x v="940"/>
    <x v="940"/>
    <x v="7"/>
  </r>
  <r>
    <n v="1223"/>
    <s v="YOSEMITE PEOPLE"/>
    <s v="A photography book focusing on the people rather than the nature at Yosemite National Park."/>
    <n v="19800"/>
    <n v="22197"/>
    <x v="2"/>
    <s v="US"/>
    <s v="USD"/>
    <x v="941"/>
    <x v="941"/>
    <b v="0"/>
    <n v="191"/>
    <b v="1"/>
    <s v="photography/photobooks"/>
    <n v="112"/>
    <n v="116.21"/>
    <x v="6"/>
    <x v="941"/>
    <x v="941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x v="942"/>
    <x v="942"/>
    <b v="0"/>
    <n v="100"/>
    <b v="1"/>
    <s v="games/tabletop games"/>
    <n v="106"/>
    <n v="206.31"/>
    <x v="4"/>
    <x v="942"/>
    <x v="942"/>
    <x v="7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x v="943"/>
    <x v="943"/>
    <b v="0"/>
    <n v="27"/>
    <b v="0"/>
    <s v="technology/makerspaces"/>
    <n v="18"/>
    <n v="126.48"/>
    <x v="3"/>
    <x v="943"/>
    <x v="943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x v="944"/>
    <x v="944"/>
    <b v="0"/>
    <n v="537"/>
    <b v="1"/>
    <s v="games/tabletop games"/>
    <n v="185"/>
    <n v="65.319999999999993"/>
    <x v="4"/>
    <x v="944"/>
    <x v="944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x v="945"/>
    <x v="945"/>
    <b v="1"/>
    <n v="205"/>
    <b v="1"/>
    <s v="technology/hardware"/>
    <n v="127"/>
    <n v="117.6"/>
    <x v="3"/>
    <x v="945"/>
    <x v="945"/>
    <x v="7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x v="946"/>
    <x v="946"/>
    <b v="1"/>
    <n v="141"/>
    <b v="1"/>
    <s v="photography/photobooks"/>
    <n v="101"/>
    <n v="135.66999999999999"/>
    <x v="6"/>
    <x v="946"/>
    <x v="946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x v="947"/>
    <x v="947"/>
    <b v="1"/>
    <n v="86"/>
    <b v="0"/>
    <s v="photography/photobooks"/>
    <n v="22"/>
    <n v="48.72"/>
    <x v="6"/>
    <x v="947"/>
    <x v="947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948"/>
    <x v="948"/>
    <b v="0"/>
    <n v="7"/>
    <b v="0"/>
    <s v="theater/spaces"/>
    <n v="6"/>
    <n v="163.57"/>
    <x v="1"/>
    <x v="948"/>
    <x v="948"/>
    <x v="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x v="949"/>
    <x v="949"/>
    <b v="0"/>
    <n v="2"/>
    <b v="0"/>
    <s v="publishing/translations"/>
    <n v="0"/>
    <n v="1"/>
    <x v="2"/>
    <x v="949"/>
    <x v="949"/>
    <x v="7"/>
  </r>
  <r>
    <n v="2351"/>
    <s v="NZ Auction site.  No listing or success fees. Only $2 p/m"/>
    <s v="Donate $30 or more and receive a free selfie stick."/>
    <n v="18900"/>
    <n v="108"/>
    <x v="0"/>
    <s v="NZ"/>
    <s v="NZD"/>
    <x v="950"/>
    <x v="950"/>
    <b v="0"/>
    <n v="7"/>
    <b v="0"/>
    <s v="technology/web"/>
    <n v="1"/>
    <n v="15.43"/>
    <x v="3"/>
    <x v="950"/>
    <x v="950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x v="951"/>
    <x v="951"/>
    <b v="1"/>
    <n v="206"/>
    <b v="1"/>
    <s v="music/rock"/>
    <n v="109"/>
    <n v="99.16"/>
    <x v="5"/>
    <x v="951"/>
    <x v="951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x v="952"/>
    <x v="952"/>
    <b v="1"/>
    <n v="1224"/>
    <b v="1"/>
    <s v="music/indie rock"/>
    <n v="429"/>
    <n v="64.819999999999993"/>
    <x v="5"/>
    <x v="952"/>
    <x v="952"/>
    <x v="7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x v="953"/>
    <x v="953"/>
    <b v="1"/>
    <n v="241"/>
    <b v="1"/>
    <s v="photography/photobooks"/>
    <n v="125"/>
    <n v="95.83"/>
    <x v="6"/>
    <x v="953"/>
    <x v="95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x v="954"/>
    <x v="954"/>
    <b v="1"/>
    <n v="211"/>
    <b v="1"/>
    <s v="photography/photobooks"/>
    <n v="111"/>
    <n v="97.11"/>
    <x v="6"/>
    <x v="954"/>
    <x v="954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x v="955"/>
    <x v="955"/>
    <b v="0"/>
    <n v="101"/>
    <b v="1"/>
    <s v="film &amp; video/television"/>
    <n v="109"/>
    <n v="199.9"/>
    <x v="0"/>
    <x v="955"/>
    <x v="955"/>
    <x v="7"/>
  </r>
  <r>
    <n v="2247"/>
    <s v="Foragers"/>
    <s v="Take on the role of an ancient forager in this fun strategy game from the designer of Biblios."/>
    <n v="18500"/>
    <n v="19324"/>
    <x v="2"/>
    <s v="US"/>
    <s v="USD"/>
    <x v="956"/>
    <x v="956"/>
    <b v="0"/>
    <n v="380"/>
    <b v="1"/>
    <s v="games/tabletop games"/>
    <n v="104"/>
    <n v="50.85"/>
    <x v="4"/>
    <x v="956"/>
    <x v="956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x v="957"/>
    <x v="957"/>
    <b v="0"/>
    <n v="208"/>
    <b v="1"/>
    <s v="film &amp; video/documentary"/>
    <n v="103"/>
    <n v="91.48"/>
    <x v="0"/>
    <x v="957"/>
    <x v="957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x v="958"/>
    <x v="958"/>
    <b v="0"/>
    <n v="206"/>
    <b v="1"/>
    <s v="film &amp; video/documentary"/>
    <n v="101"/>
    <n v="90.62"/>
    <x v="0"/>
    <x v="958"/>
    <x v="958"/>
    <x v="7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x v="959"/>
    <x v="959"/>
    <b v="0"/>
    <n v="983"/>
    <b v="1"/>
    <s v="games/tabletop games"/>
    <n v="353"/>
    <n v="64.63"/>
    <x v="4"/>
    <x v="959"/>
    <x v="959"/>
    <x v="7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x v="960"/>
    <x v="960"/>
    <b v="0"/>
    <n v="340"/>
    <b v="1"/>
    <s v="music/rock"/>
    <n v="122"/>
    <n v="64.37"/>
    <x v="5"/>
    <x v="960"/>
    <x v="960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x v="961"/>
    <x v="961"/>
    <b v="0"/>
    <n v="246"/>
    <b v="1"/>
    <s v="music/indie rock"/>
    <n v="120"/>
    <n v="88.15"/>
    <x v="5"/>
    <x v="961"/>
    <x v="961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x v="962"/>
    <x v="962"/>
    <b v="1"/>
    <n v="238"/>
    <b v="1"/>
    <s v="film &amp; video/documentary"/>
    <n v="119"/>
    <n v="89.96"/>
    <x v="0"/>
    <x v="962"/>
    <x v="962"/>
    <x v="7"/>
  </r>
  <r>
    <n v="283"/>
    <s v="SOLE SURVIVOR"/>
    <s v="What is the impact of survivorship on the human condition?"/>
    <n v="18000"/>
    <n v="20569.05"/>
    <x v="2"/>
    <s v="US"/>
    <s v="USD"/>
    <x v="963"/>
    <x v="963"/>
    <b v="1"/>
    <n v="202"/>
    <b v="1"/>
    <s v="film &amp; video/documentary"/>
    <n v="114"/>
    <n v="101.83"/>
    <x v="0"/>
    <x v="963"/>
    <x v="963"/>
    <x v="7"/>
  </r>
  <r>
    <n v="2538"/>
    <s v="Me, Myself and Albinoni"/>
    <s v="I will record 2 of Tomaso Albinoni's concertos for 2 oboes playing both parts myself."/>
    <n v="18000"/>
    <n v="20343.169999999998"/>
    <x v="2"/>
    <s v="US"/>
    <s v="USD"/>
    <x v="964"/>
    <x v="964"/>
    <b v="0"/>
    <n v="185"/>
    <b v="1"/>
    <s v="music/classical music"/>
    <n v="113"/>
    <n v="109.96"/>
    <x v="5"/>
    <x v="964"/>
    <x v="964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x v="965"/>
    <x v="965"/>
    <b v="0"/>
    <n v="321"/>
    <b v="1"/>
    <s v="games/tabletop games"/>
    <n v="108"/>
    <n v="60.82"/>
    <x v="4"/>
    <x v="965"/>
    <x v="965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x v="966"/>
    <x v="966"/>
    <b v="1"/>
    <n v="148"/>
    <b v="1"/>
    <s v="theater/spaces"/>
    <n v="104"/>
    <n v="125.98"/>
    <x v="1"/>
    <x v="966"/>
    <x v="966"/>
    <x v="7"/>
  </r>
  <r>
    <n v="1520"/>
    <s v="TULIPS"/>
    <s v="A self-published photography book by Andrew Miksys from his new series about Belarus"/>
    <n v="18000"/>
    <n v="18625"/>
    <x v="2"/>
    <s v="US"/>
    <s v="USD"/>
    <x v="967"/>
    <x v="967"/>
    <b v="1"/>
    <n v="167"/>
    <b v="1"/>
    <s v="photography/photobooks"/>
    <n v="103"/>
    <n v="111.53"/>
    <x v="6"/>
    <x v="967"/>
    <x v="96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x v="968"/>
    <x v="968"/>
    <b v="1"/>
    <n v="167"/>
    <b v="1"/>
    <s v="music/indie rock"/>
    <n v="101"/>
    <n v="109.11"/>
    <x v="5"/>
    <x v="968"/>
    <x v="968"/>
    <x v="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x v="969"/>
    <x v="969"/>
    <b v="0"/>
    <n v="197"/>
    <b v="0"/>
    <s v="theater/plays"/>
    <n v="70"/>
    <n v="63.56"/>
    <x v="1"/>
    <x v="969"/>
    <x v="969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x v="970"/>
    <x v="970"/>
    <b v="0"/>
    <n v="100"/>
    <b v="0"/>
    <s v="photography/photobooks"/>
    <n v="52"/>
    <n v="94.19"/>
    <x v="6"/>
    <x v="970"/>
    <x v="970"/>
    <x v="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x v="971"/>
    <x v="971"/>
    <b v="0"/>
    <n v="27"/>
    <b v="0"/>
    <s v="games/video games"/>
    <n v="18"/>
    <n v="122"/>
    <x v="4"/>
    <x v="971"/>
    <x v="971"/>
    <x v="7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x v="972"/>
    <x v="972"/>
    <b v="0"/>
    <n v="33"/>
    <b v="0"/>
    <s v="food/restaurants"/>
    <n v="10"/>
    <n v="53.55"/>
    <x v="7"/>
    <x v="972"/>
    <x v="97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x v="973"/>
    <x v="973"/>
    <b v="0"/>
    <n v="16"/>
    <b v="0"/>
    <s v="games/mobile games"/>
    <n v="8"/>
    <n v="90.94"/>
    <x v="4"/>
    <x v="973"/>
    <x v="973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x v="974"/>
    <x v="974"/>
    <b v="0"/>
    <n v="3"/>
    <b v="0"/>
    <s v="food/food trucks"/>
    <n v="6"/>
    <n v="340"/>
    <x v="7"/>
    <x v="974"/>
    <x v="974"/>
    <x v="7"/>
  </r>
  <r>
    <n v="1086"/>
    <s v="Cyber Universe Online"/>
    <s v="Humanity's future in the Galaxy"/>
    <n v="18000"/>
    <n v="15"/>
    <x v="1"/>
    <s v="US"/>
    <s v="USD"/>
    <x v="975"/>
    <x v="975"/>
    <b v="0"/>
    <n v="2"/>
    <b v="0"/>
    <s v="games/video games"/>
    <n v="0"/>
    <n v="7.5"/>
    <x v="4"/>
    <x v="975"/>
    <x v="975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x v="976"/>
    <x v="976"/>
    <b v="0"/>
    <n v="1"/>
    <b v="0"/>
    <s v="theater/musical"/>
    <n v="0"/>
    <n v="10"/>
    <x v="1"/>
    <x v="976"/>
    <x v="976"/>
    <x v="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x v="977"/>
    <x v="977"/>
    <b v="0"/>
    <n v="2"/>
    <b v="0"/>
    <s v="photography/nature"/>
    <n v="0"/>
    <n v="3"/>
    <x v="6"/>
    <x v="977"/>
    <x v="977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x v="978"/>
    <x v="978"/>
    <b v="0"/>
    <n v="3"/>
    <b v="0"/>
    <s v="theater/spaces"/>
    <n v="0"/>
    <n v="1"/>
    <x v="1"/>
    <x v="978"/>
    <x v="978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x v="979"/>
    <x v="979"/>
    <b v="0"/>
    <n v="1"/>
    <b v="0"/>
    <s v="technology/web"/>
    <n v="0"/>
    <n v="1"/>
    <x v="3"/>
    <x v="979"/>
    <x v="9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x v="980"/>
    <x v="980"/>
    <b v="0"/>
    <n v="0"/>
    <b v="0"/>
    <s v="food/food trucks"/>
    <n v="0"/>
    <n v="0"/>
    <x v="7"/>
    <x v="980"/>
    <x v="980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x v="981"/>
    <x v="981"/>
    <b v="0"/>
    <n v="0"/>
    <b v="0"/>
    <s v="theater/plays"/>
    <n v="0"/>
    <n v="0"/>
    <x v="1"/>
    <x v="981"/>
    <x v="981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x v="982"/>
    <x v="982"/>
    <b v="1"/>
    <n v="196"/>
    <b v="1"/>
    <s v="photography/photobooks"/>
    <n v="124"/>
    <n v="110.39"/>
    <x v="6"/>
    <x v="982"/>
    <x v="982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x v="983"/>
    <x v="983"/>
    <b v="0"/>
    <n v="104"/>
    <b v="1"/>
    <s v="technology/makerspaces"/>
    <n v="103"/>
    <n v="174.04"/>
    <x v="3"/>
    <x v="983"/>
    <x v="983"/>
    <x v="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x v="984"/>
    <x v="984"/>
    <b v="1"/>
    <n v="75"/>
    <b v="0"/>
    <s v="photography/photobooks"/>
    <n v="31"/>
    <n v="71.87"/>
    <x v="6"/>
    <x v="984"/>
    <x v="984"/>
    <x v="7"/>
  </r>
  <r>
    <n v="982"/>
    <s v="Smart 2-in-1 I-PHONE HANDLE/WALLETtm"/>
    <s v="revolutonary ultra-slim 2-in-1 Smart  2-in-1 I-PHONE handle/WALLETtm with 360 rotatiion"/>
    <n v="17500"/>
    <n v="3"/>
    <x v="1"/>
    <s v="US"/>
    <s v="USD"/>
    <x v="985"/>
    <x v="985"/>
    <b v="0"/>
    <n v="3"/>
    <b v="0"/>
    <s v="technology/wearables"/>
    <n v="0"/>
    <n v="1"/>
    <x v="3"/>
    <x v="985"/>
    <x v="985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x v="986"/>
    <x v="986"/>
    <b v="0"/>
    <n v="0"/>
    <b v="0"/>
    <s v="publishing/fiction"/>
    <n v="0"/>
    <n v="0"/>
    <x v="2"/>
    <x v="986"/>
    <x v="986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x v="987"/>
    <x v="987"/>
    <b v="0"/>
    <n v="78"/>
    <b v="1"/>
    <s v="music/rock"/>
    <n v="100"/>
    <n v="224.13"/>
    <x v="5"/>
    <x v="987"/>
    <x v="987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x v="988"/>
    <x v="988"/>
    <b v="0"/>
    <n v="59"/>
    <b v="0"/>
    <s v="theater/musical"/>
    <n v="51"/>
    <n v="147.88"/>
    <x v="1"/>
    <x v="988"/>
    <x v="988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x v="989"/>
    <x v="989"/>
    <b v="1"/>
    <n v="305"/>
    <b v="1"/>
    <s v="film &amp; video/documentary"/>
    <n v="157"/>
    <n v="87.69"/>
    <x v="0"/>
    <x v="989"/>
    <x v="989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x v="990"/>
    <x v="990"/>
    <b v="1"/>
    <n v="116"/>
    <b v="1"/>
    <s v="photography/photobooks"/>
    <n v="109"/>
    <n v="159.24"/>
    <x v="6"/>
    <x v="990"/>
    <x v="990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x v="991"/>
    <x v="991"/>
    <b v="1"/>
    <n v="222"/>
    <b v="1"/>
    <s v="film &amp; video/documentary"/>
    <n v="105"/>
    <n v="80.2"/>
    <x v="0"/>
    <x v="991"/>
    <x v="991"/>
    <x v="7"/>
  </r>
  <r>
    <n v="442"/>
    <s v="The Paranormal Idiot"/>
    <s v="Doomsday is here"/>
    <n v="17000"/>
    <n v="6691"/>
    <x v="1"/>
    <s v="US"/>
    <s v="USD"/>
    <x v="992"/>
    <x v="992"/>
    <b v="0"/>
    <n v="17"/>
    <b v="0"/>
    <s v="film &amp; video/animation"/>
    <n v="39"/>
    <n v="393.59"/>
    <x v="0"/>
    <x v="992"/>
    <x v="992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x v="993"/>
    <x v="993"/>
    <b v="0"/>
    <n v="47"/>
    <b v="0"/>
    <s v="publishing/translations"/>
    <n v="32"/>
    <n v="115.55"/>
    <x v="2"/>
    <x v="993"/>
    <x v="993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x v="994"/>
    <x v="994"/>
    <b v="0"/>
    <n v="91"/>
    <b v="0"/>
    <s v="theater/plays"/>
    <n v="18"/>
    <n v="32.979999999999997"/>
    <x v="1"/>
    <x v="994"/>
    <x v="994"/>
    <x v="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x v="995"/>
    <x v="995"/>
    <b v="1"/>
    <n v="37"/>
    <b v="0"/>
    <s v="photography/photobooks"/>
    <n v="14"/>
    <n v="63.65"/>
    <x v="6"/>
    <x v="995"/>
    <x v="995"/>
    <x v="7"/>
  </r>
  <r>
    <n v="165"/>
    <s v="NET"/>
    <s v="A teacher. A boy. The beach and a heatwave that drove them all insane."/>
    <n v="17000"/>
    <n v="0"/>
    <x v="1"/>
    <s v="GB"/>
    <s v="GBP"/>
    <x v="996"/>
    <x v="996"/>
    <b v="0"/>
    <n v="0"/>
    <b v="0"/>
    <s v="film &amp; video/drama"/>
    <n v="0"/>
    <n v="0"/>
    <x v="0"/>
    <x v="996"/>
    <x v="996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x v="997"/>
    <x v="997"/>
    <b v="0"/>
    <n v="36"/>
    <b v="0"/>
    <s v="food/food trucks"/>
    <n v="15"/>
    <n v="69.47"/>
    <x v="7"/>
    <x v="997"/>
    <x v="997"/>
    <x v="7"/>
  </r>
  <r>
    <n v="1207"/>
    <s v="ITALIANA"/>
    <s v="A humanistic photo book about ancestral &amp; post-modern Italy."/>
    <n v="16700"/>
    <n v="17396"/>
    <x v="2"/>
    <s v="IT"/>
    <s v="EUR"/>
    <x v="998"/>
    <x v="998"/>
    <b v="0"/>
    <n v="141"/>
    <b v="1"/>
    <s v="photography/photobooks"/>
    <n v="104"/>
    <n v="123.38"/>
    <x v="6"/>
    <x v="998"/>
    <x v="998"/>
    <x v="7"/>
  </r>
  <r>
    <n v="2705"/>
    <s v="Fischer Theatre Marquee"/>
    <s v="Help light the lights at the historic Fischer Theatre in Danville, IL."/>
    <n v="16500"/>
    <n v="1739"/>
    <x v="3"/>
    <s v="US"/>
    <s v="USD"/>
    <x v="999"/>
    <x v="999"/>
    <b v="0"/>
    <n v="8"/>
    <b v="0"/>
    <s v="theater/spaces"/>
    <n v="11"/>
    <n v="217.38"/>
    <x v="1"/>
    <x v="999"/>
    <x v="999"/>
    <x v="7"/>
  </r>
  <r>
    <n v="1702"/>
    <s v="lyndale lewis and new vision prosper cd release"/>
    <s v="I can do all things through christ jesus"/>
    <n v="16500"/>
    <n v="1"/>
    <x v="1"/>
    <s v="US"/>
    <s v="USD"/>
    <x v="1000"/>
    <x v="1000"/>
    <b v="0"/>
    <n v="1"/>
    <b v="0"/>
    <s v="music/faith"/>
    <n v="0"/>
    <n v="1"/>
    <x v="5"/>
    <x v="1000"/>
    <x v="1000"/>
    <x v="7"/>
  </r>
  <r>
    <n v="1219"/>
    <s v="The Box"/>
    <s v="The Box is a fine art book of Ron Amato's innovative and seductive photography project."/>
    <n v="16350"/>
    <n v="26024"/>
    <x v="2"/>
    <s v="US"/>
    <s v="USD"/>
    <x v="1001"/>
    <x v="1001"/>
    <b v="0"/>
    <n v="253"/>
    <b v="1"/>
    <s v="photography/photobooks"/>
    <n v="159"/>
    <n v="102.86"/>
    <x v="6"/>
    <x v="1001"/>
    <x v="1001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x v="1002"/>
    <x v="1002"/>
    <b v="0"/>
    <n v="101"/>
    <b v="1"/>
    <s v="photography/photobooks"/>
    <n v="102"/>
    <n v="165.35"/>
    <x v="6"/>
    <x v="1002"/>
    <x v="1002"/>
    <x v="7"/>
  </r>
  <r>
    <n v="1975"/>
    <s v="Bugle2: A DIY Phono Preamp"/>
    <s v="The Bugle2 is a second generation DIY kit phono preamplifier for vinyl playback."/>
    <n v="16000"/>
    <n v="33393.339999999997"/>
    <x v="2"/>
    <s v="US"/>
    <s v="USD"/>
    <x v="1003"/>
    <x v="1003"/>
    <b v="1"/>
    <n v="253"/>
    <b v="1"/>
    <s v="technology/hardware"/>
    <n v="209"/>
    <n v="131.99"/>
    <x v="3"/>
    <x v="1003"/>
    <x v="100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x v="1004"/>
    <x v="1004"/>
    <b v="1"/>
    <n v="248"/>
    <b v="1"/>
    <s v="publishing/radio &amp; podcasts"/>
    <n v="108"/>
    <n v="69.599999999999994"/>
    <x v="2"/>
    <x v="1004"/>
    <x v="1004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x v="1005"/>
    <x v="1005"/>
    <b v="0"/>
    <n v="191"/>
    <b v="1"/>
    <s v="music/indie rock"/>
    <n v="107"/>
    <n v="89.9"/>
    <x v="5"/>
    <x v="1005"/>
    <x v="1005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x v="1006"/>
    <x v="1006"/>
    <b v="1"/>
    <n v="345"/>
    <b v="1"/>
    <s v="photography/photobooks"/>
    <n v="104"/>
    <n v="48.04"/>
    <x v="6"/>
    <x v="1006"/>
    <x v="1006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x v="1007"/>
    <x v="1007"/>
    <b v="1"/>
    <n v="405"/>
    <b v="1"/>
    <s v="photography/photobooks"/>
    <n v="101"/>
    <n v="39.92"/>
    <x v="6"/>
    <x v="1007"/>
    <x v="1007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x v="1008"/>
    <x v="1008"/>
    <b v="0"/>
    <n v="90"/>
    <b v="0"/>
    <s v="theater/spaces"/>
    <n v="39"/>
    <n v="69.53"/>
    <x v="1"/>
    <x v="1008"/>
    <x v="1008"/>
    <x v="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x v="1009"/>
    <x v="1009"/>
    <b v="1"/>
    <n v="37"/>
    <b v="0"/>
    <s v="photography/photobooks"/>
    <n v="14"/>
    <n v="58.97"/>
    <x v="6"/>
    <x v="1009"/>
    <x v="1009"/>
    <x v="7"/>
  </r>
  <r>
    <n v="1152"/>
    <s v="Peruvian King Food Truck"/>
    <s v="Peruvian food truck with an LA twist."/>
    <n v="16000"/>
    <n v="911"/>
    <x v="1"/>
    <s v="US"/>
    <s v="USD"/>
    <x v="1010"/>
    <x v="1010"/>
    <b v="0"/>
    <n v="15"/>
    <b v="0"/>
    <s v="food/food trucks"/>
    <n v="6"/>
    <n v="60.73"/>
    <x v="7"/>
    <x v="1010"/>
    <x v="1010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x v="1011"/>
    <x v="1011"/>
    <b v="0"/>
    <n v="22"/>
    <b v="0"/>
    <s v="publishing/children's books"/>
    <n v="5"/>
    <n v="37.950000000000003"/>
    <x v="2"/>
    <x v="1011"/>
    <x v="1011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x v="1012"/>
    <x v="1012"/>
    <b v="0"/>
    <n v="8"/>
    <b v="0"/>
    <s v="music/jazz"/>
    <n v="3"/>
    <n v="65"/>
    <x v="5"/>
    <x v="1012"/>
    <x v="101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x v="1013"/>
    <x v="1013"/>
    <b v="0"/>
    <n v="1"/>
    <b v="0"/>
    <s v="technology/web"/>
    <n v="0"/>
    <n v="30"/>
    <x v="3"/>
    <x v="1013"/>
    <x v="101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x v="1014"/>
    <x v="1014"/>
    <b v="1"/>
    <n v="286"/>
    <b v="1"/>
    <s v="theater/plays"/>
    <n v="101"/>
    <n v="54.91"/>
    <x v="1"/>
    <x v="1014"/>
    <x v="1014"/>
    <x v="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x v="1015"/>
    <x v="1015"/>
    <b v="1"/>
    <n v="52"/>
    <b v="0"/>
    <s v="photography/photobooks"/>
    <n v="35"/>
    <n v="104.85"/>
    <x v="6"/>
    <x v="1015"/>
    <x v="1015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x v="1016"/>
    <x v="1016"/>
    <b v="0"/>
    <n v="897"/>
    <b v="1"/>
    <s v="games/tabletop games"/>
    <n v="452"/>
    <n v="75.650000000000006"/>
    <x v="4"/>
    <x v="1016"/>
    <x v="1016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x v="1017"/>
    <x v="1017"/>
    <b v="0"/>
    <n v="314"/>
    <b v="1"/>
    <s v="photography/photobooks"/>
    <n v="253"/>
    <n v="121"/>
    <x v="6"/>
    <x v="1017"/>
    <x v="1017"/>
    <x v="7"/>
  </r>
  <r>
    <n v="1953"/>
    <s v="NTH Music Synthesizer"/>
    <s v="The NTH is an open source music synthesizer featuring instant fun, awesome sound, and a hackable design."/>
    <n v="15000"/>
    <n v="33892"/>
    <x v="2"/>
    <s v="US"/>
    <s v="USD"/>
    <x v="1018"/>
    <x v="1018"/>
    <b v="1"/>
    <n v="147"/>
    <b v="1"/>
    <s v="technology/hardware"/>
    <n v="226"/>
    <n v="230.56"/>
    <x v="3"/>
    <x v="1018"/>
    <x v="1018"/>
    <x v="7"/>
  </r>
  <r>
    <n v="1518"/>
    <s v="Amelia and the Animals: Photographs by Robin Schwartz"/>
    <s v="A photobook of Robin Schwartz's ongoing series with her daughter Amelia."/>
    <n v="15000"/>
    <n v="30805"/>
    <x v="2"/>
    <s v="US"/>
    <s v="USD"/>
    <x v="1019"/>
    <x v="1019"/>
    <b v="1"/>
    <n v="236"/>
    <b v="1"/>
    <s v="photography/photobooks"/>
    <n v="205"/>
    <n v="130.53"/>
    <x v="6"/>
    <x v="1019"/>
    <x v="1019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x v="1020"/>
    <x v="1020"/>
    <b v="0"/>
    <n v="666"/>
    <b v="1"/>
    <s v="technology/hardware"/>
    <n v="202"/>
    <n v="45.55"/>
    <x v="3"/>
    <x v="1020"/>
    <x v="1020"/>
    <x v="7"/>
  </r>
  <r>
    <n v="2728"/>
    <s v="Multi-Function SSD Shield for the Raspberry Pi 2"/>
    <s v="SSD, WiFi, RTC w/Battery and high power USB all in one shield."/>
    <n v="15000"/>
    <n v="30274"/>
    <x v="2"/>
    <s v="US"/>
    <s v="USD"/>
    <x v="1021"/>
    <x v="1021"/>
    <b v="0"/>
    <n v="392"/>
    <b v="1"/>
    <s v="technology/hardware"/>
    <n v="202"/>
    <n v="77.23"/>
    <x v="3"/>
    <x v="1021"/>
    <x v="1021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x v="1022"/>
    <x v="1022"/>
    <b v="1"/>
    <n v="441"/>
    <b v="1"/>
    <s v="publishing/radio &amp; podcasts"/>
    <n v="189"/>
    <n v="64.17"/>
    <x v="2"/>
    <x v="1022"/>
    <x v="1022"/>
    <x v="7"/>
  </r>
  <r>
    <n v="287"/>
    <s v="In Country: A Documentary Film (POSTPRODUCTION)"/>
    <s v="War is hell. Why would anyone want to spend their weekends there?"/>
    <n v="15000"/>
    <n v="26445"/>
    <x v="2"/>
    <s v="US"/>
    <s v="USD"/>
    <x v="1023"/>
    <x v="1023"/>
    <b v="1"/>
    <n v="290"/>
    <b v="1"/>
    <s v="film &amp; video/documentary"/>
    <n v="176"/>
    <n v="91.19"/>
    <x v="0"/>
    <x v="1023"/>
    <x v="1023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x v="1024"/>
    <x v="1024"/>
    <b v="1"/>
    <n v="303"/>
    <b v="1"/>
    <s v="film &amp; video/documentary"/>
    <n v="174"/>
    <n v="86.14"/>
    <x v="0"/>
    <x v="1024"/>
    <x v="1024"/>
    <x v="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x v="1025"/>
    <x v="1025"/>
    <b v="1"/>
    <n v="389"/>
    <b v="1"/>
    <s v="music/rock"/>
    <n v="162"/>
    <n v="62.52"/>
    <x v="5"/>
    <x v="1025"/>
    <x v="1025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x v="1026"/>
    <x v="1026"/>
    <b v="1"/>
    <n v="615"/>
    <b v="1"/>
    <s v="photography/photobooks"/>
    <n v="162"/>
    <n v="39.51"/>
    <x v="6"/>
    <x v="1026"/>
    <x v="1026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x v="1027"/>
    <x v="1027"/>
    <b v="0"/>
    <n v="107"/>
    <b v="1"/>
    <s v="photography/photobooks"/>
    <n v="148"/>
    <n v="207.62"/>
    <x v="6"/>
    <x v="1027"/>
    <x v="102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x v="1028"/>
    <x v="1028"/>
    <b v="1"/>
    <n v="465"/>
    <b v="1"/>
    <s v="technology/space exploration"/>
    <n v="146"/>
    <n v="47.06"/>
    <x v="3"/>
    <x v="1028"/>
    <x v="1028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x v="1029"/>
    <x v="1029"/>
    <b v="0"/>
    <n v="209"/>
    <b v="1"/>
    <s v="music/rock"/>
    <n v="138"/>
    <n v="98.99"/>
    <x v="5"/>
    <x v="1029"/>
    <x v="1029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x v="1030"/>
    <x v="1030"/>
    <b v="0"/>
    <n v="99"/>
    <b v="1"/>
    <s v="technology/wearables"/>
    <n v="126"/>
    <n v="190.45"/>
    <x v="3"/>
    <x v="1030"/>
    <x v="1030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x v="1031"/>
    <x v="1031"/>
    <b v="1"/>
    <n v="274"/>
    <b v="1"/>
    <s v="music/rock"/>
    <n v="124"/>
    <n v="67.67"/>
    <x v="5"/>
    <x v="1031"/>
    <x v="103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x v="1032"/>
    <x v="1032"/>
    <b v="0"/>
    <n v="226"/>
    <b v="1"/>
    <s v="theater/spaces"/>
    <n v="121"/>
    <n v="80.459999999999994"/>
    <x v="1"/>
    <x v="1032"/>
    <x v="1032"/>
    <x v="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x v="1033"/>
    <x v="1033"/>
    <b v="1"/>
    <n v="98"/>
    <b v="1"/>
    <s v="photography/photobooks"/>
    <n v="118"/>
    <n v="180.41"/>
    <x v="6"/>
    <x v="1033"/>
    <x v="1033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x v="1034"/>
    <x v="1034"/>
    <b v="0"/>
    <n v="131"/>
    <b v="1"/>
    <s v="music/rock"/>
    <n v="117"/>
    <n v="133.93"/>
    <x v="5"/>
    <x v="1034"/>
    <x v="1034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x v="1035"/>
    <x v="1035"/>
    <b v="1"/>
    <n v="244"/>
    <b v="1"/>
    <s v="theater/plays"/>
    <n v="116"/>
    <n v="71.489999999999995"/>
    <x v="1"/>
    <x v="1035"/>
    <x v="1035"/>
    <x v="7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x v="1036"/>
    <x v="1036"/>
    <b v="0"/>
    <n v="149"/>
    <b v="1"/>
    <s v="film &amp; video/documentary"/>
    <n v="116"/>
    <n v="116.86"/>
    <x v="0"/>
    <x v="1036"/>
    <x v="1036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x v="1037"/>
    <x v="1037"/>
    <b v="0"/>
    <n v="114"/>
    <b v="1"/>
    <s v="music/indie rock"/>
    <n v="116"/>
    <n v="152.54"/>
    <x v="5"/>
    <x v="1037"/>
    <x v="1037"/>
    <x v="7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x v="1038"/>
    <x v="1038"/>
    <b v="1"/>
    <n v="158"/>
    <b v="1"/>
    <s v="film &amp; video/documentary"/>
    <n v="114"/>
    <n v="108.01"/>
    <x v="0"/>
    <x v="1038"/>
    <x v="1038"/>
    <x v="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x v="1039"/>
    <x v="1039"/>
    <b v="1"/>
    <n v="130"/>
    <b v="1"/>
    <s v="music/rock"/>
    <n v="111"/>
    <n v="127.98"/>
    <x v="5"/>
    <x v="1039"/>
    <x v="1039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x v="1040"/>
    <x v="1040"/>
    <b v="1"/>
    <n v="236"/>
    <b v="1"/>
    <s v="film &amp; video/documentary"/>
    <n v="110"/>
    <n v="70"/>
    <x v="0"/>
    <x v="1040"/>
    <x v="1040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x v="1041"/>
    <x v="1041"/>
    <b v="0"/>
    <n v="128"/>
    <b v="1"/>
    <s v="theater/spaces"/>
    <n v="110"/>
    <n v="128.91"/>
    <x v="1"/>
    <x v="1041"/>
    <x v="104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x v="1042"/>
    <x v="1042"/>
    <b v="0"/>
    <n v="165"/>
    <b v="1"/>
    <s v="theater/plays"/>
    <n v="110"/>
    <n v="99.79"/>
    <x v="1"/>
    <x v="1042"/>
    <x v="1042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x v="1043"/>
    <x v="1043"/>
    <b v="1"/>
    <n v="135"/>
    <b v="1"/>
    <s v="film &amp; video/documentary"/>
    <n v="109"/>
    <n v="121.28"/>
    <x v="0"/>
    <x v="1043"/>
    <x v="1043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1044"/>
    <x v="1044"/>
    <b v="0"/>
    <n v="117"/>
    <b v="0"/>
    <s v="theater/plays"/>
    <n v="109"/>
    <n v="139.24"/>
    <x v="1"/>
    <x v="1044"/>
    <x v="1044"/>
    <x v="7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x v="1045"/>
    <x v="1045"/>
    <b v="0"/>
    <n v="180"/>
    <b v="1"/>
    <s v="technology/hardware"/>
    <n v="108"/>
    <n v="90.18"/>
    <x v="3"/>
    <x v="1045"/>
    <x v="1045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x v="1046"/>
    <x v="1046"/>
    <b v="0"/>
    <n v="35"/>
    <b v="1"/>
    <s v="photography/photobooks"/>
    <n v="108"/>
    <n v="462.86"/>
    <x v="6"/>
    <x v="1046"/>
    <x v="1046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x v="1047"/>
    <x v="1047"/>
    <b v="1"/>
    <n v="137"/>
    <b v="1"/>
    <s v="film &amp; video/documentary"/>
    <n v="108"/>
    <n v="117.85"/>
    <x v="0"/>
    <x v="1047"/>
    <x v="1047"/>
    <x v="7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x v="1048"/>
    <x v="1048"/>
    <b v="0"/>
    <n v="196"/>
    <b v="1"/>
    <s v="film &amp; video/documentary"/>
    <n v="107"/>
    <n v="81.63"/>
    <x v="0"/>
    <x v="1048"/>
    <x v="1048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x v="1049"/>
    <x v="1049"/>
    <b v="1"/>
    <n v="413"/>
    <b v="1"/>
    <s v="music/rock"/>
    <n v="106"/>
    <n v="38.54"/>
    <x v="5"/>
    <x v="1049"/>
    <x v="1049"/>
    <x v="7"/>
  </r>
  <r>
    <n v="2618"/>
    <s v="SPACE ART FEATURING ASTRONAUTS #WeBelieveInAstronauts"/>
    <s v="LTD ED COLLECTIBLE SPACE ART FEAT. ASTRONAUTS"/>
    <n v="15000"/>
    <n v="15808"/>
    <x v="2"/>
    <s v="US"/>
    <s v="USD"/>
    <x v="1050"/>
    <x v="1050"/>
    <b v="1"/>
    <n v="77"/>
    <b v="1"/>
    <s v="technology/space exploration"/>
    <n v="105"/>
    <n v="205.3"/>
    <x v="3"/>
    <x v="1050"/>
    <x v="1050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x v="1051"/>
    <x v="1051"/>
    <b v="0"/>
    <n v="249"/>
    <b v="1"/>
    <s v="theater/spaces"/>
    <n v="105"/>
    <n v="63.23"/>
    <x v="1"/>
    <x v="1051"/>
    <x v="1051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x v="1052"/>
    <x v="1052"/>
    <b v="1"/>
    <n v="232"/>
    <b v="1"/>
    <s v="film &amp; video/documentary"/>
    <n v="105"/>
    <n v="67.77"/>
    <x v="0"/>
    <x v="1052"/>
    <x v="105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x v="1053"/>
    <x v="1053"/>
    <b v="0"/>
    <n v="48"/>
    <b v="1"/>
    <s v="theater/plays"/>
    <n v="105"/>
    <n v="327.08"/>
    <x v="1"/>
    <x v="1053"/>
    <x v="1053"/>
    <x v="7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x v="1054"/>
    <x v="1054"/>
    <b v="0"/>
    <n v="175"/>
    <b v="1"/>
    <s v="theater/plays"/>
    <n v="105"/>
    <n v="89.59"/>
    <x v="1"/>
    <x v="1054"/>
    <x v="1054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x v="1055"/>
    <x v="1055"/>
    <b v="1"/>
    <n v="200"/>
    <b v="1"/>
    <s v="music/indie rock"/>
    <n v="104"/>
    <n v="78.03"/>
    <x v="5"/>
    <x v="1055"/>
    <x v="1055"/>
    <x v="7"/>
  </r>
  <r>
    <n v="3779"/>
    <s v="&quot;The Last Adam&quot; A New Musical, NYC reading"/>
    <s v="A fresh, re-telling of the Jesus story for a new generation."/>
    <n v="15000"/>
    <n v="15597"/>
    <x v="2"/>
    <s v="US"/>
    <s v="USD"/>
    <x v="1056"/>
    <x v="1056"/>
    <b v="0"/>
    <n v="115"/>
    <b v="1"/>
    <s v="theater/musical"/>
    <n v="104"/>
    <n v="135.63"/>
    <x v="1"/>
    <x v="1056"/>
    <x v="1056"/>
    <x v="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x v="1057"/>
    <x v="1057"/>
    <b v="0"/>
    <n v="65"/>
    <b v="1"/>
    <s v="film &amp; video/documentary"/>
    <n v="104"/>
    <n v="239.94"/>
    <x v="0"/>
    <x v="1057"/>
    <x v="1057"/>
    <x v="7"/>
  </r>
  <r>
    <n v="1220"/>
    <s v="All The People"/>
    <s v="A beautiful photo art book of portraits and conversations with people that may expand your idea of gender."/>
    <n v="15000"/>
    <n v="15565"/>
    <x v="2"/>
    <s v="DE"/>
    <s v="EUR"/>
    <x v="1058"/>
    <x v="1058"/>
    <b v="0"/>
    <n v="140"/>
    <b v="1"/>
    <s v="photography/photobooks"/>
    <n v="104"/>
    <n v="111.18"/>
    <x v="6"/>
    <x v="1058"/>
    <x v="1058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x v="1059"/>
    <x v="1059"/>
    <b v="0"/>
    <n v="78"/>
    <b v="1"/>
    <s v="theater/plays"/>
    <n v="104"/>
    <n v="199.17"/>
    <x v="1"/>
    <x v="1059"/>
    <x v="1059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x v="1060"/>
    <x v="1060"/>
    <b v="1"/>
    <n v="181"/>
    <b v="1"/>
    <s v="theater/plays"/>
    <n v="103"/>
    <n v="85.53"/>
    <x v="1"/>
    <x v="1060"/>
    <x v="1060"/>
    <x v="7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x v="1061"/>
    <x v="1061"/>
    <b v="0"/>
    <n v="120"/>
    <b v="1"/>
    <s v="theater/plays"/>
    <n v="102"/>
    <n v="127.79"/>
    <x v="1"/>
    <x v="1061"/>
    <x v="1061"/>
    <x v="7"/>
  </r>
  <r>
    <n v="3338"/>
    <s v="The Last Days of Judas Iscariot"/>
    <s v="Join Estelle Parsons in support of Theater That Looks and Sounds Like America"/>
    <n v="15000"/>
    <n v="15327"/>
    <x v="2"/>
    <s v="US"/>
    <s v="USD"/>
    <x v="1062"/>
    <x v="1062"/>
    <b v="0"/>
    <n v="112"/>
    <b v="1"/>
    <s v="theater/plays"/>
    <n v="102"/>
    <n v="136.85"/>
    <x v="1"/>
    <x v="1062"/>
    <x v="1062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x v="1063"/>
    <x v="1063"/>
    <b v="0"/>
    <n v="174"/>
    <b v="1"/>
    <s v="music/rock"/>
    <n v="102"/>
    <n v="88.04"/>
    <x v="5"/>
    <x v="1063"/>
    <x v="1063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x v="1064"/>
    <x v="1064"/>
    <b v="1"/>
    <n v="288"/>
    <b v="1"/>
    <s v="theater/plays"/>
    <n v="102"/>
    <n v="53.18"/>
    <x v="1"/>
    <x v="1064"/>
    <x v="1064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x v="1065"/>
    <x v="1065"/>
    <b v="0"/>
    <n v="69"/>
    <b v="1"/>
    <s v="film &amp; video/television"/>
    <n v="102"/>
    <n v="221.52"/>
    <x v="0"/>
    <x v="1065"/>
    <x v="106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x v="1066"/>
    <x v="1066"/>
    <b v="0"/>
    <n v="122"/>
    <b v="1"/>
    <s v="theater/plays"/>
    <n v="102"/>
    <n v="125.12"/>
    <x v="1"/>
    <x v="1066"/>
    <x v="1066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x v="1067"/>
    <x v="1067"/>
    <b v="0"/>
    <n v="102"/>
    <b v="1"/>
    <s v="food/small batch"/>
    <n v="102"/>
    <n v="149.31"/>
    <x v="7"/>
    <x v="1067"/>
    <x v="1067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x v="1068"/>
    <x v="1068"/>
    <b v="0"/>
    <n v="226"/>
    <b v="1"/>
    <s v="music/rock"/>
    <n v="102"/>
    <n v="67.39"/>
    <x v="5"/>
    <x v="1068"/>
    <x v="1068"/>
    <x v="7"/>
  </r>
  <r>
    <n v="1461"/>
    <s v="Relatively Prime Series 2"/>
    <s v="Series 2 of Relatively Prime, a podcast of stories from the Mathematical Domain"/>
    <n v="15000"/>
    <n v="15186.69"/>
    <x v="2"/>
    <s v="US"/>
    <s v="USD"/>
    <x v="1069"/>
    <x v="1069"/>
    <b v="1"/>
    <n v="340"/>
    <b v="1"/>
    <s v="publishing/radio &amp; podcasts"/>
    <n v="101"/>
    <n v="44.67"/>
    <x v="2"/>
    <x v="1069"/>
    <x v="1069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x v="1070"/>
    <x v="1070"/>
    <b v="1"/>
    <n v="123"/>
    <b v="1"/>
    <s v="food/small batch"/>
    <n v="101"/>
    <n v="123.35"/>
    <x v="7"/>
    <x v="1070"/>
    <x v="1070"/>
    <x v="7"/>
  </r>
  <r>
    <n v="3220"/>
    <s v="Burners"/>
    <s v="A sci-fi thriller for the stage opening March 10 in Los Angeles."/>
    <n v="15000"/>
    <n v="15126"/>
    <x v="2"/>
    <s v="US"/>
    <s v="USD"/>
    <x v="1071"/>
    <x v="1071"/>
    <b v="1"/>
    <n v="59"/>
    <b v="1"/>
    <s v="theater/plays"/>
    <n v="101"/>
    <n v="256.37"/>
    <x v="1"/>
    <x v="1071"/>
    <x v="1071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x v="1072"/>
    <x v="1072"/>
    <b v="0"/>
    <n v="154"/>
    <b v="1"/>
    <s v="music/rock"/>
    <n v="101"/>
    <n v="97.99"/>
    <x v="5"/>
    <x v="1072"/>
    <x v="107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x v="1073"/>
    <x v="1073"/>
    <b v="0"/>
    <n v="147"/>
    <b v="0"/>
    <s v="film &amp; video/animation"/>
    <n v="50"/>
    <n v="51.22"/>
    <x v="0"/>
    <x v="1073"/>
    <x v="1073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x v="1074"/>
    <x v="1074"/>
    <b v="0"/>
    <n v="73"/>
    <b v="0"/>
    <s v="technology/wearables"/>
    <n v="43"/>
    <n v="89.19"/>
    <x v="3"/>
    <x v="1074"/>
    <x v="1074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x v="1075"/>
    <x v="1075"/>
    <b v="0"/>
    <n v="60"/>
    <b v="0"/>
    <s v="theater/plays"/>
    <n v="42"/>
    <n v="105.03"/>
    <x v="1"/>
    <x v="1075"/>
    <x v="1075"/>
    <x v="7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x v="1076"/>
    <x v="1076"/>
    <b v="0"/>
    <n v="55"/>
    <b v="0"/>
    <s v="film &amp; video/animation"/>
    <n v="33"/>
    <n v="88.8"/>
    <x v="0"/>
    <x v="1076"/>
    <x v="1076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x v="1077"/>
    <x v="1077"/>
    <b v="0"/>
    <n v="20"/>
    <b v="0"/>
    <s v="music/jazz"/>
    <n v="31"/>
    <n v="231.75"/>
    <x v="5"/>
    <x v="1077"/>
    <x v="1077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x v="1078"/>
    <x v="1078"/>
    <b v="0"/>
    <n v="37"/>
    <b v="0"/>
    <s v="technology/wearables"/>
    <n v="31"/>
    <n v="124.92"/>
    <x v="3"/>
    <x v="1078"/>
    <x v="1078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x v="1079"/>
    <x v="1079"/>
    <b v="0"/>
    <n v="89"/>
    <b v="0"/>
    <s v="games/video games"/>
    <n v="30"/>
    <n v="51.29"/>
    <x v="4"/>
    <x v="1079"/>
    <x v="1079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x v="1080"/>
    <x v="1080"/>
    <b v="0"/>
    <n v="7"/>
    <b v="0"/>
    <s v="photography/people"/>
    <n v="21"/>
    <n v="453.14"/>
    <x v="6"/>
    <x v="1080"/>
    <x v="1080"/>
    <x v="7"/>
  </r>
  <r>
    <n v="2655"/>
    <s v="Balloons (Canceled)"/>
    <s v="Thank you for your support!"/>
    <n v="15000"/>
    <n v="3155"/>
    <x v="0"/>
    <s v="US"/>
    <s v="USD"/>
    <x v="1081"/>
    <x v="1081"/>
    <b v="0"/>
    <n v="43"/>
    <b v="0"/>
    <s v="technology/space exploration"/>
    <n v="21"/>
    <n v="73.37"/>
    <x v="3"/>
    <x v="1081"/>
    <x v="1081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x v="1082"/>
    <x v="1082"/>
    <b v="0"/>
    <n v="8"/>
    <b v="0"/>
    <s v="food/food trucks"/>
    <n v="19"/>
    <n v="358.88"/>
    <x v="7"/>
    <x v="1082"/>
    <x v="108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x v="1083"/>
    <x v="1083"/>
    <b v="0"/>
    <n v="8"/>
    <b v="0"/>
    <s v="theater/plays"/>
    <n v="17"/>
    <n v="315.5"/>
    <x v="1"/>
    <x v="1083"/>
    <x v="108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x v="1084"/>
    <x v="1084"/>
    <b v="0"/>
    <n v="40"/>
    <b v="0"/>
    <s v="theater/plays"/>
    <n v="15"/>
    <n v="57.25"/>
    <x v="1"/>
    <x v="1084"/>
    <x v="1084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x v="1085"/>
    <x v="1085"/>
    <b v="0"/>
    <n v="28"/>
    <b v="0"/>
    <s v="technology/wearables"/>
    <n v="15"/>
    <n v="80.319999999999993"/>
    <x v="3"/>
    <x v="1085"/>
    <x v="1085"/>
    <x v="7"/>
  </r>
  <r>
    <n v="2595"/>
    <s v="Food Truck for Little Fox Bakery"/>
    <s v="Looking to put the best baked goods in Bowling Green on wheels"/>
    <n v="15000"/>
    <n v="1825"/>
    <x v="1"/>
    <s v="US"/>
    <s v="USD"/>
    <x v="1086"/>
    <x v="1086"/>
    <b v="0"/>
    <n v="19"/>
    <b v="0"/>
    <s v="food/food trucks"/>
    <n v="12"/>
    <n v="96.05"/>
    <x v="7"/>
    <x v="1086"/>
    <x v="1086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x v="1087"/>
    <x v="1087"/>
    <b v="0"/>
    <n v="7"/>
    <b v="0"/>
    <s v="publishing/translations"/>
    <n v="11"/>
    <n v="225"/>
    <x v="2"/>
    <x v="1087"/>
    <x v="1087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x v="1088"/>
    <x v="1088"/>
    <b v="0"/>
    <n v="6"/>
    <b v="0"/>
    <s v="theater/plays"/>
    <n v="9"/>
    <n v="222.5"/>
    <x v="1"/>
    <x v="1088"/>
    <x v="1088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x v="1089"/>
    <x v="1089"/>
    <b v="0"/>
    <n v="44"/>
    <b v="0"/>
    <s v="technology/wearables"/>
    <n v="9"/>
    <n v="30.27"/>
    <x v="3"/>
    <x v="1089"/>
    <x v="1089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x v="1090"/>
    <x v="1090"/>
    <b v="0"/>
    <n v="20"/>
    <b v="0"/>
    <s v="theater/spaces"/>
    <n v="9"/>
    <n v="64.8"/>
    <x v="1"/>
    <x v="1090"/>
    <x v="1090"/>
    <x v="7"/>
  </r>
  <r>
    <n v="1089"/>
    <s v="Farabel"/>
    <s v="Farabel is a single player turn-based fantasy strategy game for Mac/PC/Linux"/>
    <n v="15000"/>
    <n v="1174"/>
    <x v="1"/>
    <s v="FR"/>
    <s v="EUR"/>
    <x v="1091"/>
    <x v="1091"/>
    <b v="0"/>
    <n v="49"/>
    <b v="0"/>
    <s v="games/video games"/>
    <n v="8"/>
    <n v="23.96"/>
    <x v="4"/>
    <x v="1091"/>
    <x v="1091"/>
    <x v="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x v="1092"/>
    <x v="1092"/>
    <b v="0"/>
    <n v="18"/>
    <b v="0"/>
    <s v="music/world music"/>
    <n v="7"/>
    <n v="58.89"/>
    <x v="5"/>
    <x v="1092"/>
    <x v="1092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x v="1093"/>
    <x v="1093"/>
    <b v="0"/>
    <n v="19"/>
    <b v="0"/>
    <s v="food/food trucks"/>
    <n v="6"/>
    <n v="46.63"/>
    <x v="7"/>
    <x v="1093"/>
    <x v="1093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x v="1094"/>
    <x v="1094"/>
    <b v="0"/>
    <n v="7"/>
    <b v="0"/>
    <s v="technology/wearables"/>
    <n v="6"/>
    <n v="119.57"/>
    <x v="3"/>
    <x v="1094"/>
    <x v="1094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x v="1095"/>
    <x v="1095"/>
    <b v="0"/>
    <n v="25"/>
    <b v="0"/>
    <s v="technology/wearables"/>
    <n v="5"/>
    <n v="27.36"/>
    <x v="3"/>
    <x v="1095"/>
    <x v="1095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x v="1096"/>
    <x v="1096"/>
    <b v="0"/>
    <n v="13"/>
    <b v="0"/>
    <s v="technology/web"/>
    <n v="4"/>
    <n v="45.39"/>
    <x v="3"/>
    <x v="1096"/>
    <x v="1096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x v="1097"/>
    <x v="1097"/>
    <b v="0"/>
    <n v="11"/>
    <b v="0"/>
    <s v="theater/plays"/>
    <n v="3"/>
    <n v="47.27"/>
    <x v="1"/>
    <x v="1097"/>
    <x v="1097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x v="1098"/>
    <x v="1098"/>
    <b v="0"/>
    <n v="13"/>
    <b v="0"/>
    <s v="food/food trucks"/>
    <n v="3"/>
    <n v="35.380000000000003"/>
    <x v="7"/>
    <x v="1098"/>
    <x v="1098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x v="1099"/>
    <x v="1099"/>
    <b v="0"/>
    <n v="11"/>
    <b v="0"/>
    <s v="theater/spaces"/>
    <n v="3"/>
    <n v="41"/>
    <x v="1"/>
    <x v="1099"/>
    <x v="1099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x v="1100"/>
    <x v="1100"/>
    <b v="0"/>
    <n v="31"/>
    <b v="0"/>
    <s v="technology/wearables"/>
    <n v="3"/>
    <n v="13"/>
    <x v="3"/>
    <x v="1100"/>
    <x v="110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x v="1101"/>
    <x v="1101"/>
    <b v="0"/>
    <n v="6"/>
    <b v="0"/>
    <s v="publishing/fiction"/>
    <n v="3"/>
    <n v="66.67"/>
    <x v="2"/>
    <x v="1101"/>
    <x v="1101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x v="1102"/>
    <x v="1102"/>
    <b v="0"/>
    <n v="6"/>
    <b v="0"/>
    <s v="publishing/fiction"/>
    <n v="2"/>
    <n v="60"/>
    <x v="2"/>
    <x v="1102"/>
    <x v="1102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x v="1103"/>
    <x v="1103"/>
    <b v="0"/>
    <n v="6"/>
    <b v="0"/>
    <s v="music/jazz"/>
    <n v="2"/>
    <n v="55"/>
    <x v="5"/>
    <x v="1103"/>
    <x v="1103"/>
    <x v="7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x v="1104"/>
    <x v="1104"/>
    <b v="0"/>
    <n v="6"/>
    <b v="0"/>
    <s v="film &amp; video/animation"/>
    <n v="2"/>
    <n v="50.17"/>
    <x v="0"/>
    <x v="1104"/>
    <x v="1104"/>
    <x v="7"/>
  </r>
  <r>
    <n v="946"/>
    <s v="OmniTrade Apron"/>
    <s v="Soft edged-Hard working. The perfect wearable organization for the home and professional shop."/>
    <n v="15000"/>
    <n v="286"/>
    <x v="1"/>
    <s v="US"/>
    <s v="USD"/>
    <x v="1105"/>
    <x v="1105"/>
    <b v="0"/>
    <n v="5"/>
    <b v="0"/>
    <s v="technology/wearables"/>
    <n v="2"/>
    <n v="57.2"/>
    <x v="3"/>
    <x v="1105"/>
    <x v="1105"/>
    <x v="7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x v="1106"/>
    <x v="1106"/>
    <b v="0"/>
    <n v="3"/>
    <b v="0"/>
    <s v="theater/spaces"/>
    <n v="2"/>
    <n v="93.33"/>
    <x v="1"/>
    <x v="1106"/>
    <x v="1106"/>
    <x v="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x v="1107"/>
    <x v="1107"/>
    <b v="0"/>
    <n v="15"/>
    <b v="0"/>
    <s v="games/video games"/>
    <n v="2"/>
    <n v="16.2"/>
    <x v="4"/>
    <x v="1107"/>
    <x v="1107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x v="1108"/>
    <x v="1108"/>
    <b v="0"/>
    <n v="4"/>
    <b v="0"/>
    <s v="journalism/audio"/>
    <n v="1"/>
    <n v="53"/>
    <x v="8"/>
    <x v="1108"/>
    <x v="1108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x v="1109"/>
    <x v="1109"/>
    <b v="0"/>
    <n v="3"/>
    <b v="0"/>
    <s v="film &amp; video/animation"/>
    <n v="1"/>
    <n v="68.33"/>
    <x v="0"/>
    <x v="1109"/>
    <x v="1109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x v="1110"/>
    <x v="1110"/>
    <b v="0"/>
    <n v="10"/>
    <b v="0"/>
    <s v="technology/wearables"/>
    <n v="1"/>
    <n v="19.399999999999999"/>
    <x v="3"/>
    <x v="1110"/>
    <x v="1110"/>
    <x v="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x v="1111"/>
    <x v="1111"/>
    <b v="0"/>
    <n v="5"/>
    <b v="0"/>
    <s v="technology/wearables"/>
    <n v="1"/>
    <n v="25.2"/>
    <x v="3"/>
    <x v="1111"/>
    <x v="1111"/>
    <x v="7"/>
  </r>
  <r>
    <n v="4021"/>
    <s v="Angels in Houston"/>
    <s v="Help a group of actors end bigotry in Houston, TX by supporting a  full production of Angels in America."/>
    <n v="15000"/>
    <n v="125"/>
    <x v="1"/>
    <s v="US"/>
    <s v="USD"/>
    <x v="1112"/>
    <x v="1112"/>
    <b v="0"/>
    <n v="2"/>
    <b v="0"/>
    <s v="theater/plays"/>
    <n v="1"/>
    <n v="62.5"/>
    <x v="1"/>
    <x v="1112"/>
    <x v="1112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1113"/>
    <x v="1113"/>
    <b v="0"/>
    <n v="1"/>
    <b v="0"/>
    <s v="food/small batch"/>
    <n v="1"/>
    <n v="108"/>
    <x v="7"/>
    <x v="1113"/>
    <x v="1113"/>
    <x v="7"/>
  </r>
  <r>
    <n v="1148"/>
    <s v="Warren's / Adilyn's Rollin' Bistro"/>
    <s v="New local (Louisville, KY.) food truck with a refreshing spin on rolling kitchens."/>
    <n v="15000"/>
    <n v="73"/>
    <x v="1"/>
    <s v="US"/>
    <s v="USD"/>
    <x v="1114"/>
    <x v="1114"/>
    <b v="0"/>
    <n v="3"/>
    <b v="0"/>
    <s v="food/food trucks"/>
    <n v="0"/>
    <n v="24.33"/>
    <x v="7"/>
    <x v="1114"/>
    <x v="1114"/>
    <x v="7"/>
  </r>
  <r>
    <n v="2695"/>
    <s v="Fat daddy mac food truck"/>
    <s v="I am creating food magic on the go! Amazing food isn't just for sitdown restaraunts anymore!"/>
    <n v="15000"/>
    <n v="71"/>
    <x v="1"/>
    <s v="US"/>
    <s v="USD"/>
    <x v="1115"/>
    <x v="1115"/>
    <b v="0"/>
    <n v="3"/>
    <b v="0"/>
    <s v="food/food trucks"/>
    <n v="0"/>
    <n v="23.67"/>
    <x v="7"/>
    <x v="1115"/>
    <x v="1115"/>
    <x v="7"/>
  </r>
  <r>
    <n v="709"/>
    <s v="lumiglove"/>
    <s v="A &quot;handheld&quot; light, which eases the way you illuminate objects and/or paths."/>
    <n v="15000"/>
    <n v="61"/>
    <x v="1"/>
    <s v="US"/>
    <s v="USD"/>
    <x v="1116"/>
    <x v="1116"/>
    <b v="0"/>
    <n v="2"/>
    <b v="0"/>
    <s v="technology/wearables"/>
    <n v="0"/>
    <n v="30.5"/>
    <x v="3"/>
    <x v="1116"/>
    <x v="1116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x v="1117"/>
    <x v="1117"/>
    <b v="0"/>
    <n v="2"/>
    <b v="0"/>
    <s v="film &amp; video/drama"/>
    <n v="0"/>
    <n v="30"/>
    <x v="0"/>
    <x v="1117"/>
    <x v="1117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x v="1118"/>
    <x v="1118"/>
    <b v="0"/>
    <n v="2"/>
    <b v="0"/>
    <s v="technology/web"/>
    <n v="0"/>
    <n v="27.5"/>
    <x v="3"/>
    <x v="1118"/>
    <x v="1118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x v="1119"/>
    <x v="1119"/>
    <b v="0"/>
    <n v="3"/>
    <b v="0"/>
    <s v="technology/web"/>
    <n v="0"/>
    <n v="18.329999999999998"/>
    <x v="3"/>
    <x v="1119"/>
    <x v="1119"/>
    <x v="7"/>
  </r>
  <r>
    <n v="237"/>
    <s v="Making The Choice"/>
    <s v="Making The Choice is a christian short film series."/>
    <n v="15000"/>
    <n v="50"/>
    <x v="1"/>
    <s v="US"/>
    <s v="USD"/>
    <x v="1120"/>
    <x v="1120"/>
    <b v="0"/>
    <n v="1"/>
    <b v="0"/>
    <s v="film &amp; video/drama"/>
    <n v="0"/>
    <n v="50"/>
    <x v="0"/>
    <x v="1120"/>
    <x v="1120"/>
    <x v="7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x v="1121"/>
    <x v="1121"/>
    <b v="0"/>
    <n v="1"/>
    <b v="0"/>
    <s v="photography/nature"/>
    <n v="0"/>
    <n v="50"/>
    <x v="6"/>
    <x v="1121"/>
    <x v="1121"/>
    <x v="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x v="1122"/>
    <x v="1122"/>
    <b v="0"/>
    <n v="1"/>
    <b v="0"/>
    <s v="food/food trucks"/>
    <n v="0"/>
    <n v="50"/>
    <x v="7"/>
    <x v="1122"/>
    <x v="1122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x v="1123"/>
    <x v="1123"/>
    <b v="0"/>
    <n v="3"/>
    <b v="0"/>
    <s v="food/food trucks"/>
    <n v="0"/>
    <n v="12"/>
    <x v="7"/>
    <x v="1123"/>
    <x v="1123"/>
    <x v="7"/>
  </r>
  <r>
    <n v="2408"/>
    <s v="Sabroso On Wheels"/>
    <s v="A US Army Vet trying to get a Peruvian food truck going! Really good Peruvian food now mobile!"/>
    <n v="15000"/>
    <n v="30"/>
    <x v="1"/>
    <s v="US"/>
    <s v="USD"/>
    <x v="1124"/>
    <x v="1124"/>
    <b v="0"/>
    <n v="2"/>
    <b v="0"/>
    <s v="food/food trucks"/>
    <n v="0"/>
    <n v="15"/>
    <x v="7"/>
    <x v="1124"/>
    <x v="1124"/>
    <x v="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x v="1125"/>
    <x v="1125"/>
    <b v="0"/>
    <n v="1"/>
    <b v="0"/>
    <s v="games/video games"/>
    <n v="0"/>
    <n v="25"/>
    <x v="4"/>
    <x v="1125"/>
    <x v="1125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x v="1126"/>
    <x v="1126"/>
    <b v="0"/>
    <n v="1"/>
    <b v="0"/>
    <s v="theater/plays"/>
    <n v="0"/>
    <n v="25"/>
    <x v="1"/>
    <x v="1126"/>
    <x v="1126"/>
    <x v="7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x v="1127"/>
    <x v="1127"/>
    <b v="0"/>
    <n v="2"/>
    <b v="0"/>
    <s v="publishing/translations"/>
    <n v="0"/>
    <n v="7.5"/>
    <x v="2"/>
    <x v="1127"/>
    <x v="1127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x v="1128"/>
    <x v="1128"/>
    <b v="0"/>
    <n v="2"/>
    <b v="0"/>
    <s v="theater/plays"/>
    <n v="0"/>
    <n v="5.5"/>
    <x v="1"/>
    <x v="1128"/>
    <x v="1128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x v="1129"/>
    <x v="1129"/>
    <b v="0"/>
    <n v="1"/>
    <b v="0"/>
    <s v="technology/web"/>
    <n v="0"/>
    <n v="1"/>
    <x v="3"/>
    <x v="1129"/>
    <x v="1129"/>
    <x v="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x v="1130"/>
    <x v="1130"/>
    <b v="0"/>
    <n v="1"/>
    <b v="0"/>
    <s v="publishing/fiction"/>
    <n v="0"/>
    <n v="1"/>
    <x v="2"/>
    <x v="1130"/>
    <x v="1130"/>
    <x v="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x v="1131"/>
    <x v="1131"/>
    <b v="0"/>
    <n v="1"/>
    <b v="0"/>
    <s v="theater/plays"/>
    <n v="0"/>
    <n v="1"/>
    <x v="1"/>
    <x v="1131"/>
    <x v="1131"/>
    <x v="7"/>
  </r>
  <r>
    <n v="906"/>
    <s v="24th Music Presents Channeling Motown (Live)"/>
    <s v="The DMV's most respected saxophonist pay tribute to Motown."/>
    <n v="15000"/>
    <n v="0"/>
    <x v="1"/>
    <s v="US"/>
    <s v="USD"/>
    <x v="1132"/>
    <x v="1132"/>
    <b v="0"/>
    <n v="0"/>
    <b v="0"/>
    <s v="music/jazz"/>
    <n v="0"/>
    <n v="0"/>
    <x v="5"/>
    <x v="1132"/>
    <x v="1132"/>
    <x v="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x v="1133"/>
    <x v="1133"/>
    <b v="0"/>
    <n v="0"/>
    <b v="0"/>
    <s v="photography/places"/>
    <n v="0"/>
    <n v="0"/>
    <x v="6"/>
    <x v="1133"/>
    <x v="1133"/>
    <x v="7"/>
  </r>
  <r>
    <n v="1818"/>
    <s v="Give Me Your Goofy-ist"/>
    <s v="We are all different, this is a way to honor and celebrate the authenticity in being different."/>
    <n v="15000"/>
    <n v="0"/>
    <x v="1"/>
    <s v="US"/>
    <s v="USD"/>
    <x v="1134"/>
    <x v="1134"/>
    <b v="0"/>
    <n v="0"/>
    <b v="0"/>
    <s v="photography/photobooks"/>
    <n v="0"/>
    <n v="0"/>
    <x v="6"/>
    <x v="1134"/>
    <x v="1134"/>
    <x v="7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x v="1135"/>
    <x v="1135"/>
    <b v="0"/>
    <n v="0"/>
    <b v="0"/>
    <s v="games/video games"/>
    <n v="0"/>
    <n v="0"/>
    <x v="4"/>
    <x v="1135"/>
    <x v="1135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x v="1136"/>
    <x v="1136"/>
    <b v="0"/>
    <n v="0"/>
    <b v="0"/>
    <s v="food/food trucks"/>
    <n v="0"/>
    <n v="0"/>
    <x v="7"/>
    <x v="1136"/>
    <x v="1136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x v="1137"/>
    <x v="1137"/>
    <b v="0"/>
    <n v="0"/>
    <b v="0"/>
    <s v="food/food trucks"/>
    <n v="0"/>
    <n v="0"/>
    <x v="7"/>
    <x v="1137"/>
    <x v="113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x v="1138"/>
    <x v="1138"/>
    <b v="0"/>
    <n v="0"/>
    <b v="0"/>
    <s v="food/food trucks"/>
    <n v="0"/>
    <n v="0"/>
    <x v="7"/>
    <x v="1138"/>
    <x v="1138"/>
    <x v="7"/>
  </r>
  <r>
    <n v="2687"/>
    <s v="Munch Wagon"/>
    <s v="Your American Pizzas, Wings, Stuffed Gouda Burger, Sweet &amp; Russet Potato Fries served on a food Truck!!"/>
    <n v="15000"/>
    <n v="0"/>
    <x v="1"/>
    <s v="US"/>
    <s v="USD"/>
    <x v="1139"/>
    <x v="1139"/>
    <b v="0"/>
    <n v="0"/>
    <b v="0"/>
    <s v="food/food trucks"/>
    <n v="0"/>
    <n v="0"/>
    <x v="7"/>
    <x v="1139"/>
    <x v="1139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x v="1140"/>
    <x v="1140"/>
    <b v="0"/>
    <n v="0"/>
    <b v="0"/>
    <s v="theater/spaces"/>
    <n v="0"/>
    <n v="0"/>
    <x v="1"/>
    <x v="1140"/>
    <x v="1140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x v="1141"/>
    <x v="1141"/>
    <b v="0"/>
    <n v="0"/>
    <b v="0"/>
    <s v="theater/musical"/>
    <n v="0"/>
    <n v="0"/>
    <x v="1"/>
    <x v="1141"/>
    <x v="1141"/>
    <x v="7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x v="1142"/>
    <x v="1142"/>
    <b v="0"/>
    <n v="0"/>
    <b v="0"/>
    <s v="theater/musical"/>
    <n v="0"/>
    <n v="0"/>
    <x v="1"/>
    <x v="1142"/>
    <x v="1142"/>
    <x v="7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x v="1143"/>
    <x v="1143"/>
    <b v="0"/>
    <n v="0"/>
    <b v="0"/>
    <s v="theater/musical"/>
    <n v="0"/>
    <n v="0"/>
    <x v="1"/>
    <x v="1143"/>
    <x v="1143"/>
    <x v="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x v="1144"/>
    <x v="1144"/>
    <b v="0"/>
    <n v="0"/>
    <b v="0"/>
    <s v="theater/musical"/>
    <n v="0"/>
    <n v="0"/>
    <x v="1"/>
    <x v="1144"/>
    <x v="1144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x v="1145"/>
    <x v="1145"/>
    <b v="0"/>
    <n v="1"/>
    <b v="0"/>
    <s v="theater/spaces"/>
    <n v="0"/>
    <n v="50"/>
    <x v="1"/>
    <x v="1145"/>
    <x v="1145"/>
    <x v="7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x v="1146"/>
    <x v="1146"/>
    <b v="0"/>
    <n v="512"/>
    <b v="1"/>
    <s v="photography/photobooks"/>
    <n v="270"/>
    <n v="76.44"/>
    <x v="6"/>
    <x v="1146"/>
    <x v="1146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x v="1147"/>
    <x v="1147"/>
    <b v="1"/>
    <n v="179"/>
    <b v="1"/>
    <s v="film &amp; video/documentary"/>
    <n v="123"/>
    <n v="99.86"/>
    <x v="0"/>
    <x v="1147"/>
    <x v="1147"/>
    <x v="7"/>
  </r>
  <r>
    <n v="928"/>
    <s v="In a Jazzy Motown"/>
    <s v="A real Motown Backup singer on 22 gold and platinum albums headlines her own Jazz CD of Motown songs."/>
    <n v="14500"/>
    <n v="1575"/>
    <x v="1"/>
    <s v="US"/>
    <s v="USD"/>
    <x v="1148"/>
    <x v="1148"/>
    <b v="0"/>
    <n v="28"/>
    <b v="0"/>
    <s v="music/jazz"/>
    <n v="11"/>
    <n v="56.25"/>
    <x v="5"/>
    <x v="1148"/>
    <x v="1148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x v="1149"/>
    <x v="1149"/>
    <b v="1"/>
    <n v="5"/>
    <b v="0"/>
    <s v="publishing/translations"/>
    <n v="2"/>
    <n v="48.2"/>
    <x v="2"/>
    <x v="1149"/>
    <x v="1149"/>
    <x v="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x v="1150"/>
    <x v="1150"/>
    <b v="0"/>
    <n v="26"/>
    <b v="0"/>
    <s v="theater/plays"/>
    <n v="14"/>
    <n v="78.08"/>
    <x v="1"/>
    <x v="1150"/>
    <x v="1150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x v="1151"/>
    <x v="1151"/>
    <b v="1"/>
    <n v="563"/>
    <b v="1"/>
    <s v="film &amp; video/documentary"/>
    <n v="229"/>
    <n v="56.9"/>
    <x v="0"/>
    <x v="1151"/>
    <x v="1151"/>
    <x v="7"/>
  </r>
  <r>
    <n v="1216"/>
    <s v="In Training: a book of Bonsai photographs"/>
    <s v="A fine art photography book taking a new look at the art of bonsai."/>
    <n v="14000"/>
    <n v="20398"/>
    <x v="2"/>
    <s v="US"/>
    <s v="USD"/>
    <x v="1152"/>
    <x v="1152"/>
    <b v="0"/>
    <n v="222"/>
    <b v="1"/>
    <s v="photography/photobooks"/>
    <n v="146"/>
    <n v="91.88"/>
    <x v="6"/>
    <x v="1152"/>
    <x v="1152"/>
    <x v="7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x v="1153"/>
    <x v="1153"/>
    <b v="0"/>
    <n v="169"/>
    <b v="1"/>
    <s v="film &amp; video/television"/>
    <n v="142"/>
    <n v="117.51"/>
    <x v="0"/>
    <x v="1153"/>
    <x v="1153"/>
    <x v="7"/>
  </r>
  <r>
    <n v="2196"/>
    <s v="LACORSA Grand Prix Game (relaunch)"/>
    <s v="Race your friends in style with this classic Grand Prix game."/>
    <n v="14000"/>
    <n v="15937"/>
    <x v="2"/>
    <s v="US"/>
    <s v="USD"/>
    <x v="1154"/>
    <x v="1154"/>
    <b v="0"/>
    <n v="234"/>
    <b v="1"/>
    <s v="games/tabletop games"/>
    <n v="114"/>
    <n v="68.11"/>
    <x v="4"/>
    <x v="1154"/>
    <x v="1154"/>
    <x v="7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x v="1155"/>
    <x v="1155"/>
    <b v="1"/>
    <n v="206"/>
    <b v="1"/>
    <s v="photography/photobooks"/>
    <n v="112"/>
    <n v="75.98"/>
    <x v="6"/>
    <x v="1155"/>
    <x v="1155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x v="1156"/>
    <x v="1156"/>
    <b v="0"/>
    <n v="184"/>
    <b v="1"/>
    <s v="music/rock"/>
    <n v="112"/>
    <n v="85.05"/>
    <x v="5"/>
    <x v="1156"/>
    <x v="1156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x v="1157"/>
    <x v="1157"/>
    <b v="0"/>
    <n v="92"/>
    <b v="0"/>
    <s v="photography/places"/>
    <n v="29"/>
    <n v="44.48"/>
    <x v="6"/>
    <x v="1157"/>
    <x v="1157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x v="1158"/>
    <x v="1158"/>
    <b v="0"/>
    <n v="48"/>
    <b v="0"/>
    <s v="music/jazz"/>
    <n v="18"/>
    <n v="52.92"/>
    <x v="5"/>
    <x v="1158"/>
    <x v="1158"/>
    <x v="7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x v="1159"/>
    <x v="1159"/>
    <b v="0"/>
    <n v="13"/>
    <b v="0"/>
    <s v="film &amp; video/drama"/>
    <n v="15"/>
    <n v="163.85"/>
    <x v="0"/>
    <x v="1159"/>
    <x v="1159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x v="1160"/>
    <x v="1160"/>
    <b v="0"/>
    <n v="6"/>
    <b v="0"/>
    <s v="theater/plays"/>
    <n v="1"/>
    <n v="22.67"/>
    <x v="1"/>
    <x v="1160"/>
    <x v="1160"/>
    <x v="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x v="1161"/>
    <x v="1161"/>
    <b v="0"/>
    <n v="2"/>
    <b v="0"/>
    <s v="food/food trucks"/>
    <n v="0"/>
    <n v="1"/>
    <x v="7"/>
    <x v="1161"/>
    <x v="1161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x v="1162"/>
    <x v="1162"/>
    <b v="0"/>
    <n v="0"/>
    <b v="0"/>
    <s v="film &amp; video/animation"/>
    <n v="0"/>
    <n v="0"/>
    <x v="0"/>
    <x v="1162"/>
    <x v="1162"/>
    <x v="7"/>
  </r>
  <r>
    <n v="1452"/>
    <s v="The Judo Preservation Project (Canceled)"/>
    <s v="I am gathering rare, out-of-print Judo books for preservation, translation and sharing."/>
    <n v="14000"/>
    <n v="0"/>
    <x v="0"/>
    <s v="US"/>
    <s v="USD"/>
    <x v="1163"/>
    <x v="1163"/>
    <b v="0"/>
    <n v="0"/>
    <b v="0"/>
    <s v="publishing/translations"/>
    <n v="0"/>
    <n v="0"/>
    <x v="2"/>
    <x v="1163"/>
    <x v="1163"/>
    <x v="7"/>
  </r>
  <r>
    <n v="610"/>
    <s v="UniteChrist (Canceled)"/>
    <s v="We are creating a Christian social network to empower, educate, and connect Christians all over the world."/>
    <n v="13803"/>
    <n v="0"/>
    <x v="0"/>
    <s v="US"/>
    <s v="USD"/>
    <x v="1164"/>
    <x v="1164"/>
    <b v="0"/>
    <n v="0"/>
    <b v="0"/>
    <s v="technology/web"/>
    <n v="0"/>
    <n v="0"/>
    <x v="3"/>
    <x v="1164"/>
    <x v="1164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x v="1165"/>
    <x v="1165"/>
    <b v="0"/>
    <n v="2"/>
    <b v="0"/>
    <s v="theater/plays"/>
    <n v="1"/>
    <n v="100"/>
    <x v="1"/>
    <x v="1165"/>
    <x v="1165"/>
    <x v="7"/>
  </r>
  <r>
    <n v="3869"/>
    <s v="The Masturbation Musical (Canceled)"/>
    <s v="A Musical about 3 women who pursue their Pleasure and end up finding themselves."/>
    <n v="13111"/>
    <n v="452"/>
    <x v="0"/>
    <s v="US"/>
    <s v="USD"/>
    <x v="1166"/>
    <x v="1166"/>
    <b v="0"/>
    <n v="15"/>
    <b v="0"/>
    <s v="theater/musical"/>
    <n v="3"/>
    <n v="30.13"/>
    <x v="1"/>
    <x v="1166"/>
    <x v="1166"/>
    <x v="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x v="1167"/>
    <x v="1167"/>
    <b v="0"/>
    <n v="301"/>
    <b v="1"/>
    <s v="games/tabletop games"/>
    <n v="157"/>
    <n v="67.97"/>
    <x v="4"/>
    <x v="1167"/>
    <x v="1167"/>
    <x v="7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x v="1168"/>
    <x v="1168"/>
    <b v="0"/>
    <n v="147"/>
    <b v="1"/>
    <s v="games/tabletop games"/>
    <n v="153"/>
    <n v="135.59"/>
    <x v="4"/>
    <x v="1168"/>
    <x v="1168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x v="1169"/>
    <x v="1169"/>
    <b v="1"/>
    <n v="275"/>
    <b v="1"/>
    <s v="film &amp; video/documentary"/>
    <n v="139"/>
    <n v="65.760000000000005"/>
    <x v="0"/>
    <x v="1169"/>
    <x v="1169"/>
    <x v="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x v="1170"/>
    <x v="1170"/>
    <b v="1"/>
    <n v="251"/>
    <b v="1"/>
    <s v="film &amp; video/documentary"/>
    <n v="119"/>
    <n v="61.5"/>
    <x v="0"/>
    <x v="1170"/>
    <x v="1170"/>
    <x v="7"/>
  </r>
  <r>
    <n v="242"/>
    <s v="Hardwater"/>
    <s v="An unprecedented feature-length documentary film about Maine's tribal, oft-misunderstood ice fishing sub-culture."/>
    <n v="13000"/>
    <n v="14750"/>
    <x v="2"/>
    <s v="US"/>
    <s v="USD"/>
    <x v="1171"/>
    <x v="1171"/>
    <b v="1"/>
    <n v="202"/>
    <b v="1"/>
    <s v="film &amp; video/documentary"/>
    <n v="113"/>
    <n v="73.02"/>
    <x v="0"/>
    <x v="1171"/>
    <x v="117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x v="1172"/>
    <x v="1172"/>
    <b v="1"/>
    <n v="72"/>
    <b v="1"/>
    <s v="theater/plays"/>
    <n v="111"/>
    <n v="200.69"/>
    <x v="1"/>
    <x v="1172"/>
    <x v="1172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x v="1173"/>
    <x v="1173"/>
    <b v="0"/>
    <n v="57"/>
    <b v="1"/>
    <s v="photography/photobooks"/>
    <n v="103"/>
    <n v="234.79"/>
    <x v="6"/>
    <x v="1173"/>
    <x v="1173"/>
    <x v="7"/>
  </r>
  <r>
    <n v="741"/>
    <s v="reVILNA: the vilna ghetto project"/>
    <s v="A revolutionary digital mapping project of the Vilna Ghetto"/>
    <n v="13000"/>
    <n v="13293.8"/>
    <x v="2"/>
    <s v="US"/>
    <s v="USD"/>
    <x v="1174"/>
    <x v="1174"/>
    <b v="0"/>
    <n v="94"/>
    <b v="1"/>
    <s v="publishing/nonfiction"/>
    <n v="102"/>
    <n v="141.41999999999999"/>
    <x v="2"/>
    <x v="1174"/>
    <x v="1174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x v="1175"/>
    <x v="1175"/>
    <b v="1"/>
    <n v="186"/>
    <b v="1"/>
    <s v="theater/plays"/>
    <n v="101"/>
    <n v="70.77"/>
    <x v="1"/>
    <x v="1175"/>
    <x v="1175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x v="1176"/>
    <x v="1176"/>
    <b v="0"/>
    <n v="62"/>
    <b v="1"/>
    <s v="photography/photobooks"/>
    <n v="101"/>
    <n v="211.48"/>
    <x v="6"/>
    <x v="1176"/>
    <x v="1176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x v="1177"/>
    <x v="1177"/>
    <b v="1"/>
    <n v="43"/>
    <b v="0"/>
    <s v="theater/plays"/>
    <n v="16"/>
    <n v="49.51"/>
    <x v="1"/>
    <x v="1177"/>
    <x v="1177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x v="1178"/>
    <x v="1178"/>
    <b v="0"/>
    <n v="1"/>
    <b v="0"/>
    <s v="publishing/translations"/>
    <n v="0"/>
    <n v="1"/>
    <x v="2"/>
    <x v="1178"/>
    <x v="1178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x v="1179"/>
    <x v="1179"/>
    <b v="0"/>
    <n v="0"/>
    <b v="0"/>
    <s v="publishing/translations"/>
    <n v="0"/>
    <n v="0"/>
    <x v="2"/>
    <x v="1179"/>
    <x v="1179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x v="1180"/>
    <x v="1180"/>
    <b v="0"/>
    <n v="0"/>
    <b v="0"/>
    <s v="publishing/translations"/>
    <n v="0"/>
    <n v="0"/>
    <x v="2"/>
    <x v="1180"/>
    <x v="1180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x v="1181"/>
    <x v="1181"/>
    <b v="0"/>
    <n v="0"/>
    <b v="0"/>
    <s v="technology/web"/>
    <n v="0"/>
    <n v="0"/>
    <x v="3"/>
    <x v="1181"/>
    <x v="1181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x v="1182"/>
    <x v="1182"/>
    <b v="0"/>
    <n v="1"/>
    <b v="0"/>
    <s v="games/video games"/>
    <n v="0"/>
    <n v="5"/>
    <x v="4"/>
    <x v="1182"/>
    <x v="1182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x v="1183"/>
    <x v="1183"/>
    <b v="0"/>
    <n v="171"/>
    <b v="1"/>
    <s v="film &amp; video/documentary"/>
    <n v="105"/>
    <n v="78.66"/>
    <x v="0"/>
    <x v="1183"/>
    <x v="1183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x v="1184"/>
    <x v="1184"/>
    <b v="0"/>
    <n v="3"/>
    <b v="0"/>
    <s v="theater/plays"/>
    <n v="0"/>
    <n v="18.329999999999998"/>
    <x v="1"/>
    <x v="1184"/>
    <x v="1184"/>
    <x v="7"/>
  </r>
  <r>
    <n v="206"/>
    <s v="Blood Bond Movie Development"/>
    <s v="A love story featuring adoption,struggle,dysfunction,grace, healing, and restoration."/>
    <n v="12700"/>
    <n v="0"/>
    <x v="1"/>
    <s v="US"/>
    <s v="USD"/>
    <x v="1185"/>
    <x v="1185"/>
    <b v="0"/>
    <n v="0"/>
    <b v="0"/>
    <s v="film &amp; video/drama"/>
    <n v="0"/>
    <n v="0"/>
    <x v="0"/>
    <x v="1185"/>
    <x v="1185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x v="1186"/>
    <x v="1186"/>
    <b v="1"/>
    <n v="189"/>
    <b v="1"/>
    <s v="music/rock"/>
    <n v="111"/>
    <n v="73.36"/>
    <x v="5"/>
    <x v="1186"/>
    <x v="1186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x v="1187"/>
    <x v="1187"/>
    <b v="0"/>
    <n v="714"/>
    <b v="1"/>
    <s v="photography/photobooks"/>
    <n v="322"/>
    <n v="56.41"/>
    <x v="6"/>
    <x v="1187"/>
    <x v="1187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x v="1188"/>
    <x v="1188"/>
    <b v="0"/>
    <n v="132"/>
    <b v="1"/>
    <s v="music/classical music"/>
    <n v="109"/>
    <n v="103.68"/>
    <x v="5"/>
    <x v="1188"/>
    <x v="1188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x v="1189"/>
    <x v="1189"/>
    <b v="0"/>
    <n v="111"/>
    <b v="1"/>
    <s v="photography/photobooks"/>
    <n v="105"/>
    <n v="118.74"/>
    <x v="6"/>
    <x v="1189"/>
    <x v="1189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x v="1190"/>
    <x v="1190"/>
    <b v="0"/>
    <n v="159"/>
    <b v="1"/>
    <s v="film &amp; video/documentary"/>
    <n v="104"/>
    <n v="81.849999999999994"/>
    <x v="0"/>
    <x v="1190"/>
    <x v="1190"/>
    <x v="7"/>
  </r>
  <r>
    <n v="825"/>
    <s v="KILL FREEMAN"/>
    <s v="Kickstarting Kill Freeman independently. Help fund the New Record, Video and Live Shows."/>
    <n v="12500"/>
    <n v="12554"/>
    <x v="2"/>
    <s v="US"/>
    <s v="USD"/>
    <x v="1191"/>
    <x v="1191"/>
    <b v="0"/>
    <n v="99"/>
    <b v="1"/>
    <s v="music/rock"/>
    <n v="100"/>
    <n v="126.81"/>
    <x v="5"/>
    <x v="1191"/>
    <x v="1191"/>
    <x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x v="1192"/>
    <x v="1192"/>
    <b v="1"/>
    <n v="103"/>
    <b v="0"/>
    <s v="photography/photobooks"/>
    <n v="59"/>
    <n v="72.17"/>
    <x v="6"/>
    <x v="1192"/>
    <x v="1192"/>
    <x v="7"/>
  </r>
  <r>
    <n v="183"/>
    <s v="Three Little Words"/>
    <s v="Don't kill me until I meet my Dad"/>
    <n v="12500"/>
    <n v="4482"/>
    <x v="1"/>
    <s v="GB"/>
    <s v="GBP"/>
    <x v="1193"/>
    <x v="1193"/>
    <b v="0"/>
    <n v="12"/>
    <b v="0"/>
    <s v="film &amp; video/drama"/>
    <n v="36"/>
    <n v="373.5"/>
    <x v="0"/>
    <x v="1193"/>
    <x v="119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194"/>
    <x v="1194"/>
    <b v="0"/>
    <n v="22"/>
    <b v="0"/>
    <s v="music/faith"/>
    <n v="20"/>
    <n v="114.82"/>
    <x v="5"/>
    <x v="1194"/>
    <x v="1194"/>
    <x v="7"/>
  </r>
  <r>
    <n v="3792"/>
    <s v="BorikÃ©n: The Show"/>
    <s v="A cultural and historic journey through Puerto Rico's music and dance!"/>
    <n v="12500"/>
    <n v="35"/>
    <x v="1"/>
    <s v="US"/>
    <s v="USD"/>
    <x v="1195"/>
    <x v="1195"/>
    <b v="0"/>
    <n v="2"/>
    <b v="0"/>
    <s v="theater/musical"/>
    <n v="0"/>
    <n v="17.5"/>
    <x v="1"/>
    <x v="1195"/>
    <x v="1195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x v="1196"/>
    <x v="1196"/>
    <b v="0"/>
    <n v="1"/>
    <b v="0"/>
    <s v="film &amp; video/drama"/>
    <n v="0"/>
    <n v="1"/>
    <x v="0"/>
    <x v="1196"/>
    <x v="1196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x v="1197"/>
    <x v="1197"/>
    <b v="0"/>
    <n v="229"/>
    <b v="1"/>
    <s v="film &amp; video/documentary"/>
    <n v="104"/>
    <n v="56.46"/>
    <x v="0"/>
    <x v="1197"/>
    <x v="1197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x v="1198"/>
    <x v="1198"/>
    <b v="1"/>
    <n v="134"/>
    <b v="1"/>
    <s v="theater/plays"/>
    <n v="103"/>
    <n v="93.81"/>
    <x v="1"/>
    <x v="1198"/>
    <x v="1198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x v="1199"/>
    <x v="1199"/>
    <b v="0"/>
    <n v="4"/>
    <b v="0"/>
    <s v="publishing/art books"/>
    <n v="1"/>
    <n v="20"/>
    <x v="2"/>
    <x v="1199"/>
    <x v="1199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x v="1200"/>
    <x v="1200"/>
    <b v="0"/>
    <n v="70"/>
    <b v="0"/>
    <s v="film &amp; video/animation"/>
    <n v="23"/>
    <n v="39.229999999999997"/>
    <x v="0"/>
    <x v="1200"/>
    <x v="1200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x v="1201"/>
    <x v="1201"/>
    <b v="0"/>
    <n v="3238"/>
    <b v="1"/>
    <s v="games/tabletop games"/>
    <n v="1081"/>
    <n v="40.07"/>
    <x v="4"/>
    <x v="1201"/>
    <x v="1201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x v="1202"/>
    <x v="1202"/>
    <b v="1"/>
    <n v="489"/>
    <b v="1"/>
    <s v="technology/space exploration"/>
    <n v="326"/>
    <n v="80.02"/>
    <x v="3"/>
    <x v="1202"/>
    <x v="1202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x v="1203"/>
    <x v="1203"/>
    <b v="0"/>
    <n v="1013"/>
    <b v="1"/>
    <s v="technology/wearables"/>
    <n v="267"/>
    <n v="31.66"/>
    <x v="3"/>
    <x v="1203"/>
    <x v="1203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x v="1204"/>
    <x v="1204"/>
    <b v="1"/>
    <n v="551"/>
    <b v="1"/>
    <s v="theater/spaces"/>
    <n v="265"/>
    <n v="57.63"/>
    <x v="1"/>
    <x v="1204"/>
    <x v="1204"/>
    <x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x v="1205"/>
    <x v="1205"/>
    <b v="1"/>
    <n v="455"/>
    <b v="1"/>
    <s v="photography/photobooks"/>
    <n v="250"/>
    <n v="66.02"/>
    <x v="6"/>
    <x v="1205"/>
    <x v="1205"/>
    <x v="7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x v="1206"/>
    <x v="1206"/>
    <b v="1"/>
    <n v="670"/>
    <b v="1"/>
    <s v="music/rock"/>
    <n v="213"/>
    <n v="38.18"/>
    <x v="5"/>
    <x v="1206"/>
    <x v="1206"/>
    <x v="7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x v="1207"/>
    <x v="1207"/>
    <b v="1"/>
    <n v="224"/>
    <b v="1"/>
    <s v="photography/photobooks"/>
    <n v="180"/>
    <n v="96.38"/>
    <x v="6"/>
    <x v="1207"/>
    <x v="1207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x v="1208"/>
    <x v="1208"/>
    <b v="0"/>
    <n v="246"/>
    <b v="1"/>
    <s v="music/indie rock"/>
    <n v="145"/>
    <n v="70.53"/>
    <x v="5"/>
    <x v="1208"/>
    <x v="1208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x v="1209"/>
    <x v="1209"/>
    <b v="0"/>
    <n v="176"/>
    <b v="1"/>
    <s v="technology/hardware"/>
    <n v="140"/>
    <n v="95.49"/>
    <x v="3"/>
    <x v="1209"/>
    <x v="1209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x v="1210"/>
    <x v="1210"/>
    <b v="0"/>
    <n v="146"/>
    <b v="1"/>
    <s v="technology/hardware"/>
    <n v="118"/>
    <n v="97.19"/>
    <x v="3"/>
    <x v="1210"/>
    <x v="1210"/>
    <x v="7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x v="1211"/>
    <x v="1211"/>
    <b v="1"/>
    <n v="182"/>
    <b v="1"/>
    <s v="music/rock"/>
    <n v="117"/>
    <n v="76.92"/>
    <x v="5"/>
    <x v="1211"/>
    <x v="1211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x v="1212"/>
    <x v="1212"/>
    <b v="0"/>
    <n v="133"/>
    <b v="1"/>
    <s v="film &amp; video/documentary"/>
    <n v="114"/>
    <n v="103.22"/>
    <x v="0"/>
    <x v="1212"/>
    <x v="1212"/>
    <x v="7"/>
  </r>
  <r>
    <n v="2337"/>
    <s v="The Hudson Standard Bitters and Shrubs"/>
    <s v="We make small batch, locally sourced bitters and shrubs for cocktails and cooking."/>
    <n v="12000"/>
    <n v="13279"/>
    <x v="2"/>
    <s v="US"/>
    <s v="USD"/>
    <x v="1213"/>
    <x v="1213"/>
    <b v="1"/>
    <n v="179"/>
    <b v="1"/>
    <s v="food/small batch"/>
    <n v="111"/>
    <n v="74.180000000000007"/>
    <x v="7"/>
    <x v="1213"/>
    <x v="121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x v="1214"/>
    <x v="1214"/>
    <b v="0"/>
    <n v="156"/>
    <b v="1"/>
    <s v="theater/spaces"/>
    <n v="109"/>
    <n v="84.11"/>
    <x v="1"/>
    <x v="1214"/>
    <x v="1214"/>
    <x v="7"/>
  </r>
  <r>
    <n v="80"/>
    <s v="Swingers Anonymous"/>
    <s v="What would you do if you ended up at a swingers party with two dead bodies and $20,000 in drug money?"/>
    <n v="12000"/>
    <n v="12870"/>
    <x v="2"/>
    <s v="US"/>
    <s v="USD"/>
    <x v="1215"/>
    <x v="1215"/>
    <b v="0"/>
    <n v="47"/>
    <b v="1"/>
    <s v="film &amp; video/shorts"/>
    <n v="107"/>
    <n v="273.83"/>
    <x v="0"/>
    <x v="1215"/>
    <x v="1215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x v="1216"/>
    <x v="1216"/>
    <b v="1"/>
    <n v="202"/>
    <b v="1"/>
    <s v="film &amp; video/documentary"/>
    <n v="106"/>
    <n v="62.71"/>
    <x v="0"/>
    <x v="1216"/>
    <x v="1216"/>
    <x v="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x v="1217"/>
    <x v="1217"/>
    <b v="0"/>
    <n v="199"/>
    <b v="1"/>
    <s v="theater/plays"/>
    <n v="103"/>
    <n v="62.05"/>
    <x v="1"/>
    <x v="1217"/>
    <x v="1217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x v="1218"/>
    <x v="1218"/>
    <b v="1"/>
    <n v="115"/>
    <b v="1"/>
    <s v="theater/plays"/>
    <n v="102"/>
    <n v="106.57"/>
    <x v="1"/>
    <x v="1218"/>
    <x v="1218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x v="1219"/>
    <x v="1219"/>
    <b v="1"/>
    <n v="184"/>
    <b v="1"/>
    <s v="theater/plays"/>
    <n v="102"/>
    <n v="66.59"/>
    <x v="1"/>
    <x v="1219"/>
    <x v="1219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x v="1220"/>
    <x v="1220"/>
    <b v="0"/>
    <n v="118"/>
    <b v="1"/>
    <s v="photography/photobooks"/>
    <n v="102"/>
    <n v="103.64"/>
    <x v="6"/>
    <x v="1220"/>
    <x v="1220"/>
    <x v="7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x v="1221"/>
    <x v="1221"/>
    <b v="0"/>
    <n v="87"/>
    <b v="1"/>
    <s v="film &amp; video/documentary"/>
    <n v="101"/>
    <n v="139.83000000000001"/>
    <x v="0"/>
    <x v="1221"/>
    <x v="1221"/>
    <x v="7"/>
  </r>
  <r>
    <n v="3248"/>
    <s v="Honest Accomplice Theatre 2015-16 Season"/>
    <s v="Honest Accomplice Theatre produces theatre for social change."/>
    <n v="12000"/>
    <n v="12095"/>
    <x v="2"/>
    <s v="US"/>
    <s v="USD"/>
    <x v="1222"/>
    <x v="1222"/>
    <b v="1"/>
    <n v="200"/>
    <b v="1"/>
    <s v="theater/plays"/>
    <n v="101"/>
    <n v="60.48"/>
    <x v="1"/>
    <x v="1222"/>
    <x v="1222"/>
    <x v="7"/>
  </r>
  <r>
    <n v="28"/>
    <s v="John Earle Dog Training Concept Development Reel"/>
    <s v="John and Brian are on a quest to change people's lives and rehabilitate dogs."/>
    <n v="12000"/>
    <n v="12042"/>
    <x v="2"/>
    <s v="US"/>
    <s v="USD"/>
    <x v="1223"/>
    <x v="1223"/>
    <b v="0"/>
    <n v="71"/>
    <b v="1"/>
    <s v="film &amp; video/television"/>
    <n v="100"/>
    <n v="169.61"/>
    <x v="0"/>
    <x v="1223"/>
    <x v="1223"/>
    <x v="7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x v="1224"/>
    <x v="1224"/>
    <b v="0"/>
    <n v="70"/>
    <b v="1"/>
    <s v="film &amp; video/television"/>
    <n v="100"/>
    <n v="171.84"/>
    <x v="0"/>
    <x v="1224"/>
    <x v="1224"/>
    <x v="7"/>
  </r>
  <r>
    <n v="49"/>
    <s v="Driving Jersey - Season Five"/>
    <s v="Driving Jersey is real people telling real stories."/>
    <n v="12000"/>
    <n v="12000"/>
    <x v="2"/>
    <s v="US"/>
    <s v="USD"/>
    <x v="1225"/>
    <x v="1225"/>
    <b v="0"/>
    <n v="87"/>
    <b v="1"/>
    <s v="film &amp; video/television"/>
    <n v="100"/>
    <n v="137.93"/>
    <x v="0"/>
    <x v="1225"/>
    <x v="1225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x v="1226"/>
    <x v="1226"/>
    <b v="0"/>
    <n v="12"/>
    <b v="1"/>
    <s v="theater/plays"/>
    <n v="100"/>
    <n v="1000"/>
    <x v="1"/>
    <x v="1226"/>
    <x v="1226"/>
    <x v="7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x v="1227"/>
    <x v="1227"/>
    <b v="0"/>
    <n v="117"/>
    <b v="0"/>
    <s v="theater/spaces"/>
    <n v="60"/>
    <n v="61.31"/>
    <x v="1"/>
    <x v="1227"/>
    <x v="1227"/>
    <x v="7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x v="1228"/>
    <x v="1228"/>
    <b v="0"/>
    <n v="140"/>
    <b v="0"/>
    <s v="photography/photobooks"/>
    <n v="49"/>
    <n v="42.16"/>
    <x v="6"/>
    <x v="1228"/>
    <x v="1228"/>
    <x v="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x v="1229"/>
    <x v="1229"/>
    <b v="0"/>
    <n v="33"/>
    <b v="0"/>
    <s v="film &amp; video/drama"/>
    <n v="25"/>
    <n v="91.82"/>
    <x v="0"/>
    <x v="1229"/>
    <x v="1229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x v="1230"/>
    <x v="1230"/>
    <b v="0"/>
    <n v="29"/>
    <b v="0"/>
    <s v="theater/plays"/>
    <n v="23"/>
    <n v="96.55"/>
    <x v="1"/>
    <x v="1230"/>
    <x v="1230"/>
    <x v="7"/>
  </r>
  <r>
    <n v="3803"/>
    <s v="Benjamin Button the Musical Concept Album"/>
    <s v="A fully orchestrated concept album of Benjamin Button the Musical!"/>
    <n v="12000"/>
    <n v="2358"/>
    <x v="1"/>
    <s v="US"/>
    <s v="USD"/>
    <x v="1231"/>
    <x v="1231"/>
    <b v="0"/>
    <n v="40"/>
    <b v="0"/>
    <s v="theater/musical"/>
    <n v="20"/>
    <n v="58.95"/>
    <x v="1"/>
    <x v="1231"/>
    <x v="1231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x v="1232"/>
    <x v="1232"/>
    <b v="0"/>
    <n v="29"/>
    <b v="0"/>
    <s v="games/video games"/>
    <n v="18"/>
    <n v="74.209999999999994"/>
    <x v="4"/>
    <x v="1232"/>
    <x v="1232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x v="1233"/>
    <x v="1233"/>
    <b v="0"/>
    <n v="13"/>
    <b v="0"/>
    <s v="theater/spaces"/>
    <n v="15"/>
    <n v="140.54"/>
    <x v="1"/>
    <x v="1233"/>
    <x v="1233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x v="1234"/>
    <x v="1234"/>
    <b v="0"/>
    <n v="30"/>
    <b v="0"/>
    <s v="technology/wearables"/>
    <n v="15"/>
    <n v="59.2"/>
    <x v="3"/>
    <x v="1234"/>
    <x v="1234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x v="1235"/>
    <x v="1235"/>
    <b v="0"/>
    <n v="38"/>
    <b v="0"/>
    <s v="music/world music"/>
    <n v="14"/>
    <n v="44.5"/>
    <x v="5"/>
    <x v="1235"/>
    <x v="123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236"/>
    <x v="1236"/>
    <b v="0"/>
    <n v="23"/>
    <b v="0"/>
    <s v="music/faith"/>
    <n v="12"/>
    <n v="61.09"/>
    <x v="5"/>
    <x v="1236"/>
    <x v="1236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x v="1237"/>
    <x v="1237"/>
    <b v="0"/>
    <n v="28"/>
    <b v="0"/>
    <s v="film &amp; video/science fiction"/>
    <n v="11"/>
    <n v="46.18"/>
    <x v="0"/>
    <x v="1237"/>
    <x v="1237"/>
    <x v="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x v="1238"/>
    <x v="1238"/>
    <b v="0"/>
    <n v="29"/>
    <b v="0"/>
    <s v="technology/wearables"/>
    <n v="8"/>
    <n v="31.17"/>
    <x v="3"/>
    <x v="1238"/>
    <x v="1238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x v="1239"/>
    <x v="1239"/>
    <b v="0"/>
    <n v="10"/>
    <b v="0"/>
    <s v="publishing/translations"/>
    <n v="7"/>
    <n v="80.5"/>
    <x v="2"/>
    <x v="1239"/>
    <x v="1239"/>
    <x v="7"/>
  </r>
  <r>
    <n v="428"/>
    <s v="Little Clay Bible - Zacchaeus"/>
    <s v="Fresh, fun, entertaining Bible stories on YouTube, stop-motion style."/>
    <n v="12000"/>
    <n v="676"/>
    <x v="1"/>
    <s v="US"/>
    <s v="USD"/>
    <x v="1240"/>
    <x v="1240"/>
    <b v="0"/>
    <n v="13"/>
    <b v="0"/>
    <s v="film &amp; video/animation"/>
    <n v="6"/>
    <n v="52"/>
    <x v="0"/>
    <x v="1240"/>
    <x v="1240"/>
    <x v="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x v="1241"/>
    <x v="1241"/>
    <b v="0"/>
    <n v="3"/>
    <b v="0"/>
    <s v="theater/plays"/>
    <n v="5"/>
    <n v="183.33"/>
    <x v="1"/>
    <x v="1241"/>
    <x v="1241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x v="1242"/>
    <x v="1242"/>
    <b v="0"/>
    <n v="7"/>
    <b v="0"/>
    <s v="technology/wearables"/>
    <n v="2"/>
    <n v="33.29"/>
    <x v="3"/>
    <x v="1242"/>
    <x v="1242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x v="1243"/>
    <x v="1243"/>
    <b v="0"/>
    <n v="4"/>
    <b v="0"/>
    <s v="food/restaurants"/>
    <n v="2"/>
    <n v="52.5"/>
    <x v="7"/>
    <x v="1243"/>
    <x v="1243"/>
    <x v="7"/>
  </r>
  <r>
    <n v="579"/>
    <s v="Course: Learn Cryptography"/>
    <s v="Learn classic and public key cryptography with a full proof-of-concept system in JavaScript."/>
    <n v="12000"/>
    <n v="175"/>
    <x v="1"/>
    <s v="US"/>
    <s v="USD"/>
    <x v="1244"/>
    <x v="1244"/>
    <b v="0"/>
    <n v="5"/>
    <b v="0"/>
    <s v="technology/web"/>
    <n v="1"/>
    <n v="35"/>
    <x v="3"/>
    <x v="1244"/>
    <x v="1244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x v="1245"/>
    <x v="1245"/>
    <b v="0"/>
    <n v="6"/>
    <b v="0"/>
    <s v="technology/space exploration"/>
    <n v="1"/>
    <n v="17.670000000000002"/>
    <x v="3"/>
    <x v="1245"/>
    <x v="1245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x v="1246"/>
    <x v="1246"/>
    <b v="0"/>
    <n v="4"/>
    <b v="0"/>
    <s v="technology/wearables"/>
    <n v="1"/>
    <n v="22.5"/>
    <x v="3"/>
    <x v="1246"/>
    <x v="1246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x v="1247"/>
    <x v="1247"/>
    <b v="0"/>
    <n v="14"/>
    <b v="0"/>
    <s v="film &amp; video/animation"/>
    <n v="0"/>
    <n v="3.71"/>
    <x v="0"/>
    <x v="1247"/>
    <x v="1247"/>
    <x v="7"/>
  </r>
  <r>
    <n v="2402"/>
    <s v="Cupcake Truck Unite"/>
    <s v="Small town, delicious treats, and a mobile truck"/>
    <n v="12000"/>
    <n v="52"/>
    <x v="1"/>
    <s v="US"/>
    <s v="USD"/>
    <x v="1248"/>
    <x v="1248"/>
    <b v="0"/>
    <n v="1"/>
    <b v="0"/>
    <s v="food/food trucks"/>
    <n v="0"/>
    <n v="52"/>
    <x v="7"/>
    <x v="1248"/>
    <x v="1248"/>
    <x v="7"/>
  </r>
  <r>
    <n v="190"/>
    <s v="REGIONRAT, the movie"/>
    <s v="Because hope can be a 4 letter word"/>
    <n v="12000"/>
    <n v="50"/>
    <x v="1"/>
    <s v="US"/>
    <s v="USD"/>
    <x v="1249"/>
    <x v="1249"/>
    <b v="0"/>
    <n v="1"/>
    <b v="0"/>
    <s v="film &amp; video/drama"/>
    <n v="0"/>
    <n v="50"/>
    <x v="0"/>
    <x v="1249"/>
    <x v="1249"/>
    <x v="7"/>
  </r>
  <r>
    <n v="1406"/>
    <s v="Man Down! Translation project"/>
    <s v="The White coat and the battle dress uniform"/>
    <n v="12000"/>
    <n v="15"/>
    <x v="1"/>
    <s v="IT"/>
    <s v="EUR"/>
    <x v="1250"/>
    <x v="1250"/>
    <b v="0"/>
    <n v="3"/>
    <b v="0"/>
    <s v="publishing/translations"/>
    <n v="0"/>
    <n v="5"/>
    <x v="2"/>
    <x v="1250"/>
    <x v="1250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x v="1251"/>
    <x v="1251"/>
    <b v="0"/>
    <n v="2"/>
    <b v="0"/>
    <s v="theater/spaces"/>
    <n v="0"/>
    <n v="1"/>
    <x v="1"/>
    <x v="1251"/>
    <x v="125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x v="1252"/>
    <x v="1252"/>
    <b v="0"/>
    <n v="1"/>
    <b v="0"/>
    <s v="theater/plays"/>
    <n v="0"/>
    <n v="1"/>
    <x v="1"/>
    <x v="1252"/>
    <x v="1252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x v="1253"/>
    <x v="1253"/>
    <b v="0"/>
    <n v="0"/>
    <b v="0"/>
    <s v="film &amp; video/animation"/>
    <n v="0"/>
    <n v="0"/>
    <x v="0"/>
    <x v="1253"/>
    <x v="1253"/>
    <x v="7"/>
  </r>
  <r>
    <n v="1049"/>
    <s v="J1 (Canceled)"/>
    <s v="------"/>
    <n v="12000"/>
    <n v="0"/>
    <x v="0"/>
    <s v="US"/>
    <s v="USD"/>
    <x v="1254"/>
    <x v="1254"/>
    <b v="0"/>
    <n v="0"/>
    <b v="0"/>
    <s v="journalism/audio"/>
    <n v="0"/>
    <n v="0"/>
    <x v="8"/>
    <x v="1254"/>
    <x v="1254"/>
    <x v="7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x v="1255"/>
    <x v="1255"/>
    <b v="0"/>
    <n v="1"/>
    <b v="0"/>
    <s v="technology/web"/>
    <n v="0"/>
    <n v="10"/>
    <x v="3"/>
    <x v="1255"/>
    <x v="1255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x v="1256"/>
    <x v="1256"/>
    <b v="0"/>
    <n v="125"/>
    <b v="1"/>
    <s v="theater/plays"/>
    <n v="100"/>
    <n v="93.98"/>
    <x v="1"/>
    <x v="1256"/>
    <x v="1256"/>
    <x v="7"/>
  </r>
  <r>
    <n v="1309"/>
    <s v="CORE : Roam (Canceled)"/>
    <s v="Wicked fun and built for excitement, CORE is the safest and most versatile speaker you've ever worn."/>
    <n v="11500"/>
    <n v="12879"/>
    <x v="0"/>
    <s v="US"/>
    <s v="USD"/>
    <x v="1257"/>
    <x v="1257"/>
    <b v="0"/>
    <n v="35"/>
    <b v="0"/>
    <s v="technology/wearables"/>
    <n v="112"/>
    <n v="367.97"/>
    <x v="3"/>
    <x v="1257"/>
    <x v="1257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x v="1258"/>
    <x v="1258"/>
    <b v="0"/>
    <n v="84"/>
    <b v="1"/>
    <s v="technology/space exploration"/>
    <n v="100"/>
    <n v="136.9"/>
    <x v="3"/>
    <x v="1258"/>
    <x v="1258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x v="1259"/>
    <x v="1259"/>
    <b v="0"/>
    <n v="17"/>
    <b v="0"/>
    <s v="theater/plays"/>
    <n v="12"/>
    <n v="81.41"/>
    <x v="1"/>
    <x v="1259"/>
    <x v="1259"/>
    <x v="7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x v="1260"/>
    <x v="1260"/>
    <b v="1"/>
    <n v="167"/>
    <b v="1"/>
    <s v="film &amp; video/documentary"/>
    <n v="107"/>
    <n v="71.900000000000006"/>
    <x v="0"/>
    <x v="1260"/>
    <x v="1260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x v="1261"/>
    <x v="1261"/>
    <b v="0"/>
    <n v="1"/>
    <b v="0"/>
    <s v="theater/plays"/>
    <n v="0"/>
    <n v="29"/>
    <x v="1"/>
    <x v="1261"/>
    <x v="1261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x v="1262"/>
    <x v="1262"/>
    <b v="0"/>
    <n v="4"/>
    <b v="0"/>
    <s v="technology/web"/>
    <n v="1"/>
    <n v="20"/>
    <x v="3"/>
    <x v="1262"/>
    <x v="126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x v="1263"/>
    <x v="1263"/>
    <b v="0"/>
    <n v="46"/>
    <b v="0"/>
    <s v="theater/plays"/>
    <n v="35"/>
    <n v="84.28"/>
    <x v="1"/>
    <x v="1263"/>
    <x v="1263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x v="1264"/>
    <x v="1264"/>
    <b v="1"/>
    <n v="3663"/>
    <b v="1"/>
    <s v="technology/space exploration"/>
    <n v="2791"/>
    <n v="83.8"/>
    <x v="3"/>
    <x v="1264"/>
    <x v="1264"/>
    <x v="7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x v="1265"/>
    <x v="1265"/>
    <b v="0"/>
    <n v="119"/>
    <b v="1"/>
    <s v="film &amp; video/television"/>
    <n v="128"/>
    <n v="118.34"/>
    <x v="0"/>
    <x v="1265"/>
    <x v="126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x v="1266"/>
    <x v="1266"/>
    <b v="1"/>
    <n v="385"/>
    <b v="1"/>
    <s v="technology/space exploration"/>
    <n v="110"/>
    <n v="31.44"/>
    <x v="3"/>
    <x v="1266"/>
    <x v="1266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x v="1267"/>
    <x v="1267"/>
    <b v="1"/>
    <n v="38"/>
    <b v="0"/>
    <s v="photography/photobooks"/>
    <n v="36"/>
    <n v="104.89"/>
    <x v="6"/>
    <x v="1267"/>
    <x v="1267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x v="1268"/>
    <x v="1268"/>
    <b v="1"/>
    <n v="39"/>
    <b v="0"/>
    <s v="photography/photobooks"/>
    <n v="20"/>
    <n v="55.28"/>
    <x v="6"/>
    <x v="1268"/>
    <x v="1268"/>
    <x v="7"/>
  </r>
  <r>
    <n v="3854"/>
    <s v="The Case Of Soghomon Tehlirian"/>
    <s v="A play dedicated to the 100th anniversary of the Armenian Genocide."/>
    <n v="11000"/>
    <n v="1788"/>
    <x v="1"/>
    <s v="US"/>
    <s v="USD"/>
    <x v="1269"/>
    <x v="1269"/>
    <b v="0"/>
    <n v="20"/>
    <b v="0"/>
    <s v="theater/plays"/>
    <n v="16"/>
    <n v="89.4"/>
    <x v="1"/>
    <x v="1269"/>
    <x v="1269"/>
    <x v="7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x v="1270"/>
    <x v="1270"/>
    <b v="0"/>
    <n v="9"/>
    <b v="0"/>
    <s v="theater/spaces"/>
    <n v="5"/>
    <n v="57.89"/>
    <x v="1"/>
    <x v="1270"/>
    <x v="1270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x v="1271"/>
    <x v="1271"/>
    <b v="0"/>
    <n v="7"/>
    <b v="0"/>
    <s v="food/restaurants"/>
    <n v="3"/>
    <n v="40.14"/>
    <x v="7"/>
    <x v="1271"/>
    <x v="1271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x v="1272"/>
    <x v="1272"/>
    <b v="0"/>
    <n v="0"/>
    <b v="0"/>
    <s v="theater/musical"/>
    <n v="0"/>
    <n v="0"/>
    <x v="1"/>
    <x v="1272"/>
    <x v="1272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x v="1273"/>
    <x v="1273"/>
    <b v="0"/>
    <n v="118"/>
    <b v="1"/>
    <s v="theater/spaces"/>
    <n v="120"/>
    <n v="108.24"/>
    <x v="1"/>
    <x v="1273"/>
    <x v="1273"/>
    <x v="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74"/>
    <x v="1274"/>
    <b v="0"/>
    <n v="64"/>
    <b v="0"/>
    <s v="food/small batch"/>
    <n v="39"/>
    <n v="64.53"/>
    <x v="7"/>
    <x v="1274"/>
    <x v="1274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x v="1275"/>
    <x v="1275"/>
    <b v="0"/>
    <n v="197"/>
    <b v="1"/>
    <s v="theater/plays"/>
    <n v="105"/>
    <n v="56.07"/>
    <x v="1"/>
    <x v="1275"/>
    <x v="1275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x v="1276"/>
    <x v="1276"/>
    <b v="1"/>
    <n v="100"/>
    <b v="1"/>
    <s v="technology/space exploration"/>
    <n v="102"/>
    <n v="107.1"/>
    <x v="3"/>
    <x v="1276"/>
    <x v="1276"/>
    <x v="7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x v="1277"/>
    <x v="1277"/>
    <b v="0"/>
    <n v="52"/>
    <b v="1"/>
    <s v="film &amp; video/documentary"/>
    <n v="100"/>
    <n v="202.42"/>
    <x v="0"/>
    <x v="1277"/>
    <x v="1277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x v="1278"/>
    <x v="1278"/>
    <b v="1"/>
    <n v="9"/>
    <b v="0"/>
    <s v="theater/plays"/>
    <n v="16"/>
    <n v="188.56"/>
    <x v="1"/>
    <x v="1278"/>
    <x v="1278"/>
    <x v="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x v="1279"/>
    <x v="1279"/>
    <b v="0"/>
    <n v="16"/>
    <b v="0"/>
    <s v="film &amp; video/animation"/>
    <n v="7"/>
    <n v="47.88"/>
    <x v="0"/>
    <x v="1279"/>
    <x v="1279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x v="1280"/>
    <x v="1280"/>
    <b v="0"/>
    <n v="12"/>
    <b v="0"/>
    <s v="games/video games"/>
    <n v="6"/>
    <n v="50.08"/>
    <x v="4"/>
    <x v="1280"/>
    <x v="1280"/>
    <x v="7"/>
  </r>
  <r>
    <n v="1"/>
    <s v="FannibalFest Fan Convention"/>
    <s v="A Hannibal TV Show Fan Convention and Art Collective"/>
    <n v="10275"/>
    <n v="14653"/>
    <x v="2"/>
    <s v="US"/>
    <s v="USD"/>
    <x v="1281"/>
    <x v="1281"/>
    <b v="0"/>
    <n v="79"/>
    <b v="1"/>
    <s v="film &amp; video/television"/>
    <n v="143"/>
    <n v="185.48"/>
    <x v="0"/>
    <x v="1281"/>
    <x v="1281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x v="1282"/>
    <x v="1282"/>
    <b v="0"/>
    <n v="0"/>
    <b v="0"/>
    <s v="technology/wearables"/>
    <n v="0"/>
    <n v="0"/>
    <x v="3"/>
    <x v="1282"/>
    <x v="1282"/>
    <x v="7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x v="1283"/>
    <x v="1283"/>
    <b v="0"/>
    <n v="131"/>
    <b v="1"/>
    <s v="photography/photobooks"/>
    <n v="123"/>
    <n v="94.74"/>
    <x v="6"/>
    <x v="1283"/>
    <x v="128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x v="1284"/>
    <x v="1284"/>
    <b v="1"/>
    <n v="2478"/>
    <b v="1"/>
    <s v="technology/hardware"/>
    <n v="1705"/>
    <n v="68.819999999999993"/>
    <x v="3"/>
    <x v="1284"/>
    <x v="1284"/>
    <x v="7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x v="1285"/>
    <x v="1285"/>
    <b v="0"/>
    <n v="2525"/>
    <b v="1"/>
    <s v="games/tabletop games"/>
    <n v="1360"/>
    <n v="53.87"/>
    <x v="4"/>
    <x v="1285"/>
    <x v="1285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x v="1286"/>
    <x v="1286"/>
    <b v="1"/>
    <n v="1633"/>
    <b v="1"/>
    <s v="technology/hardware"/>
    <n v="1105"/>
    <n v="67.69"/>
    <x v="3"/>
    <x v="1286"/>
    <x v="1286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x v="1287"/>
    <x v="1287"/>
    <b v="1"/>
    <n v="479"/>
    <b v="1"/>
    <s v="technology/hardware"/>
    <n v="922"/>
    <n v="192.39"/>
    <x v="3"/>
    <x v="1287"/>
    <x v="1287"/>
    <x v="7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x v="1288"/>
    <x v="1288"/>
    <b v="0"/>
    <n v="878"/>
    <b v="1"/>
    <s v="games/tabletop games"/>
    <n v="537"/>
    <n v="61.2"/>
    <x v="4"/>
    <x v="1288"/>
    <x v="1288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x v="1289"/>
    <x v="1289"/>
    <b v="0"/>
    <n v="707"/>
    <b v="1"/>
    <s v="technology/hardware"/>
    <n v="493"/>
    <n v="69.760000000000005"/>
    <x v="3"/>
    <x v="1289"/>
    <x v="1289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x v="1290"/>
    <x v="1290"/>
    <b v="0"/>
    <n v="170"/>
    <b v="1"/>
    <s v="technology/hardware"/>
    <n v="473"/>
    <n v="278.39"/>
    <x v="3"/>
    <x v="1290"/>
    <x v="129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x v="1291"/>
    <x v="1291"/>
    <b v="0"/>
    <n v="263"/>
    <b v="1"/>
    <s v="film &amp; video/television"/>
    <n v="309"/>
    <n v="117.36"/>
    <x v="0"/>
    <x v="1291"/>
    <x v="129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x v="1292"/>
    <x v="1292"/>
    <b v="1"/>
    <n v="429"/>
    <b v="1"/>
    <s v="technology/hardware"/>
    <n v="300"/>
    <n v="70.040000000000006"/>
    <x v="3"/>
    <x v="1292"/>
    <x v="1292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x v="1293"/>
    <x v="1293"/>
    <b v="0"/>
    <n v="607"/>
    <b v="1"/>
    <s v="technology/hardware"/>
    <n v="288"/>
    <n v="47.47"/>
    <x v="3"/>
    <x v="1293"/>
    <x v="1293"/>
    <x v="7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x v="1294"/>
    <x v="1294"/>
    <b v="1"/>
    <n v="266"/>
    <b v="1"/>
    <s v="games/tabletop games"/>
    <n v="285"/>
    <n v="107.05"/>
    <x v="4"/>
    <x v="1294"/>
    <x v="129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x v="1295"/>
    <x v="1295"/>
    <b v="1"/>
    <n v="537"/>
    <b v="1"/>
    <s v="food/small batch"/>
    <n v="254"/>
    <n v="47.38"/>
    <x v="7"/>
    <x v="1295"/>
    <x v="1295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x v="1296"/>
    <x v="1296"/>
    <b v="0"/>
    <n v="296"/>
    <b v="1"/>
    <s v="games/tabletop games"/>
    <n v="243"/>
    <n v="82.15"/>
    <x v="4"/>
    <x v="1296"/>
    <x v="1296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x v="1297"/>
    <x v="1297"/>
    <b v="1"/>
    <n v="306"/>
    <b v="1"/>
    <s v="technology/hardware"/>
    <n v="193"/>
    <n v="63.05"/>
    <x v="3"/>
    <x v="1297"/>
    <x v="1297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x v="1298"/>
    <x v="1298"/>
    <b v="1"/>
    <n v="244"/>
    <b v="1"/>
    <s v="film &amp; video/documentary"/>
    <n v="179"/>
    <n v="73.34"/>
    <x v="0"/>
    <x v="1298"/>
    <x v="1298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x v="1299"/>
    <x v="1299"/>
    <b v="1"/>
    <n v="294"/>
    <b v="1"/>
    <s v="technology/space exploration"/>
    <n v="172"/>
    <n v="58.42"/>
    <x v="3"/>
    <x v="1299"/>
    <x v="1299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x v="1300"/>
    <x v="1300"/>
    <b v="1"/>
    <n v="188"/>
    <b v="1"/>
    <s v="film &amp; video/documentary"/>
    <n v="170"/>
    <n v="90.58"/>
    <x v="0"/>
    <x v="1300"/>
    <x v="130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x v="1301"/>
    <x v="1301"/>
    <b v="0"/>
    <n v="206"/>
    <b v="1"/>
    <s v="technology/makerspaces"/>
    <n v="159"/>
    <n v="77.33"/>
    <x v="3"/>
    <x v="1301"/>
    <x v="130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x v="1302"/>
    <x v="1302"/>
    <b v="0"/>
    <n v="107"/>
    <b v="1"/>
    <s v="theater/spaces"/>
    <n v="157"/>
    <n v="146.69"/>
    <x v="1"/>
    <x v="1302"/>
    <x v="1302"/>
    <x v="7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x v="1303"/>
    <x v="1303"/>
    <b v="1"/>
    <n v="424"/>
    <b v="1"/>
    <s v="technology/hardware"/>
    <n v="157"/>
    <n v="36.97"/>
    <x v="3"/>
    <x v="1303"/>
    <x v="130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x v="1304"/>
    <x v="1304"/>
    <b v="0"/>
    <n v="133"/>
    <b v="1"/>
    <s v="music/rock"/>
    <n v="156"/>
    <n v="117.23"/>
    <x v="5"/>
    <x v="1304"/>
    <x v="1304"/>
    <x v="7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x v="1305"/>
    <x v="1305"/>
    <b v="0"/>
    <n v="75"/>
    <b v="1"/>
    <s v="photography/photobooks"/>
    <n v="155"/>
    <n v="207.07"/>
    <x v="6"/>
    <x v="1305"/>
    <x v="1305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x v="1306"/>
    <x v="1306"/>
    <b v="1"/>
    <n v="145"/>
    <b v="1"/>
    <s v="theater/plays"/>
    <n v="154"/>
    <n v="106.5"/>
    <x v="1"/>
    <x v="1306"/>
    <x v="1306"/>
    <x v="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x v="1307"/>
    <x v="1307"/>
    <b v="0"/>
    <n v="205"/>
    <b v="1"/>
    <s v="music/rock"/>
    <n v="145"/>
    <n v="70.790000000000006"/>
    <x v="5"/>
    <x v="1307"/>
    <x v="1307"/>
    <x v="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x v="1308"/>
    <x v="1308"/>
    <b v="0"/>
    <n v="156"/>
    <b v="1"/>
    <s v="music/rock"/>
    <n v="144"/>
    <n v="92.55"/>
    <x v="5"/>
    <x v="1308"/>
    <x v="130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x v="1309"/>
    <x v="1309"/>
    <b v="0"/>
    <n v="227"/>
    <b v="1"/>
    <s v="publishing/nonfiction"/>
    <n v="136"/>
    <n v="59.97"/>
    <x v="2"/>
    <x v="1309"/>
    <x v="1309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x v="1310"/>
    <x v="1310"/>
    <b v="0"/>
    <n v="170"/>
    <b v="1"/>
    <s v="photography/photobooks"/>
    <n v="135"/>
    <n v="79.41"/>
    <x v="6"/>
    <x v="1310"/>
    <x v="1310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x v="1311"/>
    <x v="1311"/>
    <b v="1"/>
    <n v="176"/>
    <b v="1"/>
    <s v="theater/plays"/>
    <n v="128"/>
    <n v="72.760000000000005"/>
    <x v="1"/>
    <x v="1311"/>
    <x v="1311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x v="1312"/>
    <x v="1312"/>
    <b v="0"/>
    <n v="26"/>
    <b v="1"/>
    <s v="publishing/nonfiction"/>
    <n v="128"/>
    <n v="492.31"/>
    <x v="2"/>
    <x v="1312"/>
    <x v="131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x v="1313"/>
    <x v="1313"/>
    <b v="0"/>
    <n v="141"/>
    <b v="1"/>
    <s v="theater/plays"/>
    <n v="128"/>
    <n v="90.74"/>
    <x v="1"/>
    <x v="1313"/>
    <x v="1313"/>
    <x v="7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x v="1314"/>
    <x v="1314"/>
    <b v="1"/>
    <n v="183"/>
    <b v="1"/>
    <s v="theater/plays"/>
    <n v="127"/>
    <n v="69.569999999999993"/>
    <x v="1"/>
    <x v="1314"/>
    <x v="1314"/>
    <x v="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x v="1315"/>
    <x v="1315"/>
    <b v="0"/>
    <n v="134"/>
    <b v="1"/>
    <s v="music/rock"/>
    <n v="124"/>
    <n v="92.54"/>
    <x v="5"/>
    <x v="1315"/>
    <x v="1315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x v="1316"/>
    <x v="1316"/>
    <b v="0"/>
    <n v="140"/>
    <b v="1"/>
    <s v="technology/hardware"/>
    <n v="124"/>
    <n v="88.24"/>
    <x v="3"/>
    <x v="1316"/>
    <x v="1316"/>
    <x v="7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x v="1317"/>
    <x v="1317"/>
    <b v="0"/>
    <n v="173"/>
    <b v="1"/>
    <s v="theater/plays"/>
    <n v="123"/>
    <n v="71.239999999999995"/>
    <x v="1"/>
    <x v="1317"/>
    <x v="1317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x v="1318"/>
    <x v="1318"/>
    <b v="0"/>
    <n v="17"/>
    <b v="1"/>
    <s v="theater/plays"/>
    <n v="122"/>
    <n v="716.35"/>
    <x v="1"/>
    <x v="1318"/>
    <x v="1318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x v="1319"/>
    <x v="1319"/>
    <b v="0"/>
    <n v="111"/>
    <b v="1"/>
    <s v="theater/spaces"/>
    <n v="122"/>
    <n v="109.59"/>
    <x v="1"/>
    <x v="1319"/>
    <x v="1319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x v="1320"/>
    <x v="1320"/>
    <b v="0"/>
    <n v="217"/>
    <b v="1"/>
    <s v="technology/hardware"/>
    <n v="121"/>
    <n v="55.81"/>
    <x v="3"/>
    <x v="1320"/>
    <x v="1320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x v="1321"/>
    <x v="1321"/>
    <b v="0"/>
    <n v="190"/>
    <b v="1"/>
    <s v="music/metal"/>
    <n v="120"/>
    <n v="63.38"/>
    <x v="5"/>
    <x v="1321"/>
    <x v="1321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x v="1322"/>
    <x v="1322"/>
    <b v="1"/>
    <n v="187"/>
    <b v="1"/>
    <s v="theater/spaces"/>
    <n v="120"/>
    <n v="64.16"/>
    <x v="1"/>
    <x v="1322"/>
    <x v="1322"/>
    <x v="7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x v="1323"/>
    <x v="1323"/>
    <b v="0"/>
    <n v="95"/>
    <b v="1"/>
    <s v="theater/plays"/>
    <n v="119"/>
    <n v="125.05"/>
    <x v="1"/>
    <x v="1323"/>
    <x v="1323"/>
    <x v="7"/>
  </r>
  <r>
    <n v="1834"/>
    <s v="TDJ - All Part of the Plan EP/Tour"/>
    <s v="Help us fund our first tour and promote our new EP!"/>
    <n v="10000"/>
    <n v="11805"/>
    <x v="2"/>
    <s v="US"/>
    <s v="USD"/>
    <x v="1324"/>
    <x v="1324"/>
    <b v="0"/>
    <n v="90"/>
    <b v="1"/>
    <s v="music/rock"/>
    <n v="118"/>
    <n v="131.16999999999999"/>
    <x v="5"/>
    <x v="1324"/>
    <x v="1324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x v="1325"/>
    <x v="1325"/>
    <b v="1"/>
    <n v="255"/>
    <b v="1"/>
    <s v="music/electronic music"/>
    <n v="117"/>
    <n v="45.99"/>
    <x v="5"/>
    <x v="1325"/>
    <x v="1325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x v="1326"/>
    <x v="1326"/>
    <b v="1"/>
    <n v="286"/>
    <b v="1"/>
    <s v="film &amp; video/documentary"/>
    <n v="117"/>
    <n v="40.76"/>
    <x v="0"/>
    <x v="1326"/>
    <x v="1326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x v="1327"/>
    <x v="1327"/>
    <b v="0"/>
    <n v="52"/>
    <b v="1"/>
    <s v="film &amp; video/television"/>
    <n v="116"/>
    <n v="223.48"/>
    <x v="0"/>
    <x v="1327"/>
    <x v="1327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x v="1328"/>
    <x v="1328"/>
    <b v="1"/>
    <n v="137"/>
    <b v="1"/>
    <s v="technology/hardware"/>
    <n v="116"/>
    <n v="84.46"/>
    <x v="3"/>
    <x v="1328"/>
    <x v="1328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x v="1329"/>
    <x v="1329"/>
    <b v="0"/>
    <n v="186"/>
    <b v="1"/>
    <s v="food/small batch"/>
    <n v="115"/>
    <n v="62.07"/>
    <x v="7"/>
    <x v="1329"/>
    <x v="1329"/>
    <x v="7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x v="1330"/>
    <x v="1330"/>
    <b v="1"/>
    <n v="169"/>
    <b v="1"/>
    <s v="music/rock"/>
    <n v="115"/>
    <n v="67.88"/>
    <x v="5"/>
    <x v="1330"/>
    <x v="1330"/>
    <x v="7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x v="1331"/>
    <x v="1331"/>
    <b v="0"/>
    <n v="62"/>
    <b v="1"/>
    <s v="theater/plays"/>
    <n v="115"/>
    <n v="184.68"/>
    <x v="1"/>
    <x v="1331"/>
    <x v="1331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x v="1332"/>
    <x v="1332"/>
    <b v="0"/>
    <n v="158"/>
    <b v="1"/>
    <s v="music/rock"/>
    <n v="114"/>
    <n v="72.06"/>
    <x v="5"/>
    <x v="1332"/>
    <x v="1332"/>
    <x v="7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x v="1333"/>
    <x v="1333"/>
    <b v="0"/>
    <n v="128"/>
    <b v="1"/>
    <s v="theater/plays"/>
    <n v="114"/>
    <n v="88.77"/>
    <x v="1"/>
    <x v="1333"/>
    <x v="133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x v="1334"/>
    <x v="1334"/>
    <b v="1"/>
    <n v="235"/>
    <b v="1"/>
    <s v="film &amp; video/documentary"/>
    <n v="113"/>
    <n v="48.05"/>
    <x v="0"/>
    <x v="1334"/>
    <x v="1334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x v="1335"/>
    <x v="1335"/>
    <b v="0"/>
    <n v="62"/>
    <b v="1"/>
    <s v="film &amp; video/documentary"/>
    <n v="112"/>
    <n v="181.13"/>
    <x v="0"/>
    <x v="1335"/>
    <x v="1335"/>
    <x v="7"/>
  </r>
  <r>
    <n v="1029"/>
    <s v="StrobeHouse presents Valborg 2015"/>
    <s v="We want to recreate last years massive Valborgparty in Lund but this time even bigger!"/>
    <n v="10000"/>
    <n v="11176"/>
    <x v="2"/>
    <s v="SE"/>
    <s v="SEK"/>
    <x v="1336"/>
    <x v="1336"/>
    <b v="0"/>
    <n v="141"/>
    <b v="1"/>
    <s v="music/electronic music"/>
    <n v="112"/>
    <n v="79.260000000000005"/>
    <x v="5"/>
    <x v="1336"/>
    <x v="1336"/>
    <x v="7"/>
  </r>
  <r>
    <n v="1379"/>
    <s v="J. Walter Makes a Record"/>
    <s v="---------The long-awaited debut full-length from Justin Ruddy--------"/>
    <n v="10000"/>
    <n v="11160"/>
    <x v="2"/>
    <s v="US"/>
    <s v="USD"/>
    <x v="1337"/>
    <x v="1337"/>
    <b v="0"/>
    <n v="151"/>
    <b v="1"/>
    <s v="music/rock"/>
    <n v="112"/>
    <n v="73.91"/>
    <x v="5"/>
    <x v="1337"/>
    <x v="1337"/>
    <x v="7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x v="1338"/>
    <x v="1338"/>
    <b v="1"/>
    <n v="193"/>
    <b v="1"/>
    <s v="theater/plays"/>
    <n v="111"/>
    <n v="57.63"/>
    <x v="1"/>
    <x v="1338"/>
    <x v="1338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x v="1339"/>
    <x v="1339"/>
    <b v="0"/>
    <n v="178"/>
    <b v="1"/>
    <s v="film &amp; video/shorts"/>
    <n v="111"/>
    <n v="62.33"/>
    <x v="0"/>
    <x v="1339"/>
    <x v="1339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x v="1340"/>
    <x v="1340"/>
    <b v="0"/>
    <n v="96"/>
    <b v="1"/>
    <s v="music/indie rock"/>
    <n v="111"/>
    <n v="115.31"/>
    <x v="5"/>
    <x v="1340"/>
    <x v="1340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x v="1341"/>
    <x v="1341"/>
    <b v="0"/>
    <n v="73"/>
    <b v="1"/>
    <s v="theater/plays"/>
    <n v="111"/>
    <n v="151.46"/>
    <x v="1"/>
    <x v="1341"/>
    <x v="1341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x v="1342"/>
    <x v="1342"/>
    <b v="0"/>
    <n v="128"/>
    <b v="1"/>
    <s v="music/pop"/>
    <n v="110"/>
    <n v="85.55"/>
    <x v="5"/>
    <x v="1342"/>
    <x v="1342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x v="1343"/>
    <x v="1343"/>
    <b v="0"/>
    <n v="184"/>
    <b v="1"/>
    <s v="film &amp; video/documentary"/>
    <n v="108"/>
    <n v="58.72"/>
    <x v="0"/>
    <x v="1343"/>
    <x v="134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x v="1344"/>
    <x v="1344"/>
    <b v="0"/>
    <n v="120"/>
    <b v="1"/>
    <s v="food/small batch"/>
    <n v="108"/>
    <n v="90"/>
    <x v="7"/>
    <x v="1344"/>
    <x v="1344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x v="1345"/>
    <x v="1345"/>
    <b v="0"/>
    <n v="99"/>
    <b v="1"/>
    <s v="music/electronic music"/>
    <n v="107"/>
    <n v="108.48"/>
    <x v="5"/>
    <x v="1345"/>
    <x v="1345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x v="1346"/>
    <x v="1346"/>
    <b v="0"/>
    <n v="98"/>
    <b v="1"/>
    <s v="theater/plays"/>
    <n v="107"/>
    <n v="109.03"/>
    <x v="1"/>
    <x v="1346"/>
    <x v="1346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x v="1347"/>
    <x v="1347"/>
    <b v="1"/>
    <n v="88"/>
    <b v="1"/>
    <s v="film &amp; video/documentary"/>
    <n v="106"/>
    <n v="120.91"/>
    <x v="0"/>
    <x v="1347"/>
    <x v="1347"/>
    <x v="7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x v="1348"/>
    <x v="1348"/>
    <b v="0"/>
    <n v="102"/>
    <b v="1"/>
    <s v="theater/plays"/>
    <n v="106"/>
    <n v="103.95"/>
    <x v="1"/>
    <x v="1348"/>
    <x v="1348"/>
    <x v="7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x v="1349"/>
    <x v="1349"/>
    <b v="0"/>
    <n v="110"/>
    <b v="1"/>
    <s v="publishing/nonfiction"/>
    <n v="106"/>
    <n v="95.96"/>
    <x v="2"/>
    <x v="1349"/>
    <x v="1349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x v="1350"/>
    <x v="1350"/>
    <b v="0"/>
    <n v="120"/>
    <b v="1"/>
    <s v="music/indie rock"/>
    <n v="106"/>
    <n v="87.96"/>
    <x v="5"/>
    <x v="1350"/>
    <x v="135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x v="1351"/>
    <x v="1351"/>
    <b v="0"/>
    <n v="168"/>
    <b v="1"/>
    <s v="theater/plays"/>
    <n v="106"/>
    <n v="62.83"/>
    <x v="1"/>
    <x v="1351"/>
    <x v="1351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x v="1352"/>
    <x v="1352"/>
    <b v="1"/>
    <n v="167"/>
    <b v="1"/>
    <s v="film &amp; video/documentary"/>
    <n v="106"/>
    <n v="63.17"/>
    <x v="0"/>
    <x v="1352"/>
    <x v="1352"/>
    <x v="7"/>
  </r>
  <r>
    <n v="1373"/>
    <s v="Broccoli Samurai: Tour Van or Bust!"/>
    <s v="Help Broccoli Samurai raise money to get a new van and continue bringing you the jams!"/>
    <n v="10000"/>
    <n v="10501"/>
    <x v="2"/>
    <s v="US"/>
    <s v="USD"/>
    <x v="1353"/>
    <x v="1353"/>
    <b v="0"/>
    <n v="52"/>
    <b v="1"/>
    <s v="music/rock"/>
    <n v="105"/>
    <n v="201.94"/>
    <x v="5"/>
    <x v="1353"/>
    <x v="1353"/>
    <x v="7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x v="1354"/>
    <x v="1354"/>
    <b v="0"/>
    <n v="72"/>
    <b v="1"/>
    <s v="theater/plays"/>
    <n v="104"/>
    <n v="145"/>
    <x v="1"/>
    <x v="1354"/>
    <x v="1354"/>
    <x v="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x v="1355"/>
    <x v="1355"/>
    <b v="0"/>
    <n v="157"/>
    <b v="1"/>
    <s v="music/rock"/>
    <n v="104"/>
    <n v="66.37"/>
    <x v="5"/>
    <x v="1355"/>
    <x v="1355"/>
    <x v="7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x v="1356"/>
    <x v="1356"/>
    <b v="0"/>
    <n v="150"/>
    <b v="1"/>
    <s v="film &amp; video/television"/>
    <n v="104"/>
    <n v="69.27"/>
    <x v="0"/>
    <x v="1356"/>
    <x v="1356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x v="1357"/>
    <x v="1357"/>
    <b v="0"/>
    <n v="115"/>
    <b v="1"/>
    <s v="theater/spaces"/>
    <n v="104"/>
    <n v="90.2"/>
    <x v="1"/>
    <x v="1357"/>
    <x v="1357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x v="1358"/>
    <x v="1358"/>
    <b v="0"/>
    <n v="114"/>
    <b v="1"/>
    <s v="theater/plays"/>
    <n v="103"/>
    <n v="90.68"/>
    <x v="1"/>
    <x v="1358"/>
    <x v="13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x v="1359"/>
    <x v="1359"/>
    <b v="0"/>
    <n v="119"/>
    <b v="1"/>
    <s v="film &amp; video/documentary"/>
    <n v="103"/>
    <n v="86.85"/>
    <x v="0"/>
    <x v="1359"/>
    <x v="1359"/>
    <x v="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x v="1360"/>
    <x v="1360"/>
    <b v="1"/>
    <n v="119"/>
    <b v="1"/>
    <s v="film &amp; video/documentary"/>
    <n v="103"/>
    <n v="86.55"/>
    <x v="0"/>
    <x v="1360"/>
    <x v="1360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x v="1361"/>
    <x v="1361"/>
    <b v="1"/>
    <n v="74"/>
    <b v="1"/>
    <s v="theater/plays"/>
    <n v="103"/>
    <n v="139.19"/>
    <x v="1"/>
    <x v="1361"/>
    <x v="136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x v="1362"/>
    <x v="1362"/>
    <b v="0"/>
    <n v="162"/>
    <b v="1"/>
    <s v="theater/plays"/>
    <n v="103"/>
    <n v="63.57"/>
    <x v="1"/>
    <x v="1362"/>
    <x v="1362"/>
    <x v="7"/>
  </r>
  <r>
    <n v="58"/>
    <s v="Gloaming"/>
    <s v="Alex thought he knew how the world worked. You live, you die and it's over. He was very, very wrong."/>
    <n v="10000"/>
    <n v="10291"/>
    <x v="2"/>
    <s v="US"/>
    <s v="USD"/>
    <x v="1363"/>
    <x v="1363"/>
    <b v="0"/>
    <n v="75"/>
    <b v="1"/>
    <s v="film &amp; video/television"/>
    <n v="103"/>
    <n v="137.21"/>
    <x v="0"/>
    <x v="1363"/>
    <x v="1363"/>
    <x v="7"/>
  </r>
  <r>
    <n v="1751"/>
    <s v="Daily Bread: Stories from Rural Greece"/>
    <s v="Photographs and stories culled from 10 years of road trips through rural Greece"/>
    <n v="10000"/>
    <n v="10290"/>
    <x v="2"/>
    <s v="US"/>
    <s v="USD"/>
    <x v="1364"/>
    <x v="1364"/>
    <b v="0"/>
    <n v="61"/>
    <b v="1"/>
    <s v="photography/photobooks"/>
    <n v="103"/>
    <n v="168.69"/>
    <x v="6"/>
    <x v="1364"/>
    <x v="1364"/>
    <x v="7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x v="1365"/>
    <x v="1365"/>
    <b v="0"/>
    <n v="96"/>
    <b v="1"/>
    <s v="theater/musical"/>
    <n v="103"/>
    <n v="106.93"/>
    <x v="1"/>
    <x v="1365"/>
    <x v="1365"/>
    <x v="7"/>
  </r>
  <r>
    <n v="1393"/>
    <s v="WolfHunt | Social Commentary Rock Project"/>
    <s v="Rock n' Roll tales of our times"/>
    <n v="10000"/>
    <n v="10235"/>
    <x v="2"/>
    <s v="US"/>
    <s v="USD"/>
    <x v="1366"/>
    <x v="1366"/>
    <b v="0"/>
    <n v="52"/>
    <b v="1"/>
    <s v="music/rock"/>
    <n v="102"/>
    <n v="196.83"/>
    <x v="5"/>
    <x v="1366"/>
    <x v="1366"/>
    <x v="7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x v="1367"/>
    <x v="1367"/>
    <b v="0"/>
    <n v="97"/>
    <b v="1"/>
    <s v="theater/plays"/>
    <n v="102"/>
    <n v="105.52"/>
    <x v="1"/>
    <x v="1367"/>
    <x v="1367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x v="1368"/>
    <x v="1368"/>
    <b v="0"/>
    <n v="72"/>
    <b v="1"/>
    <s v="theater/plays"/>
    <n v="102"/>
    <n v="141.29"/>
    <x v="1"/>
    <x v="1368"/>
    <x v="1368"/>
    <x v="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x v="1369"/>
    <x v="1369"/>
    <b v="0"/>
    <n v="74"/>
    <b v="1"/>
    <s v="theater/plays"/>
    <n v="102"/>
    <n v="137.24"/>
    <x v="1"/>
    <x v="1369"/>
    <x v="1369"/>
    <x v="7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x v="1370"/>
    <x v="1370"/>
    <b v="0"/>
    <n v="90"/>
    <b v="1"/>
    <s v="music/rock"/>
    <n v="101"/>
    <n v="112.61"/>
    <x v="5"/>
    <x v="1370"/>
    <x v="137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x v="1371"/>
    <x v="1371"/>
    <b v="0"/>
    <n v="102"/>
    <b v="1"/>
    <s v="theater/plays"/>
    <n v="101"/>
    <n v="99.34"/>
    <x v="1"/>
    <x v="1371"/>
    <x v="1371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x v="1372"/>
    <x v="1372"/>
    <b v="1"/>
    <n v="69"/>
    <b v="1"/>
    <s v="film &amp; video/documentary"/>
    <n v="101"/>
    <n v="146.65"/>
    <x v="0"/>
    <x v="1372"/>
    <x v="137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x v="1373"/>
    <x v="1373"/>
    <b v="0"/>
    <n v="98"/>
    <b v="1"/>
    <s v="theater/plays"/>
    <n v="101"/>
    <n v="103.21"/>
    <x v="1"/>
    <x v="1373"/>
    <x v="137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x v="1374"/>
    <x v="1374"/>
    <b v="0"/>
    <n v="52"/>
    <b v="1"/>
    <s v="film &amp; video/television"/>
    <n v="101"/>
    <n v="194.23"/>
    <x v="0"/>
    <x v="1374"/>
    <x v="1374"/>
    <x v="7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x v="1375"/>
    <x v="1375"/>
    <b v="0"/>
    <n v="62"/>
    <b v="1"/>
    <s v="theater/musical"/>
    <n v="101"/>
    <n v="162.77000000000001"/>
    <x v="1"/>
    <x v="1375"/>
    <x v="1375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x v="1376"/>
    <x v="1376"/>
    <b v="0"/>
    <n v="62"/>
    <b v="1"/>
    <s v="theater/spaces"/>
    <n v="101"/>
    <n v="162.71"/>
    <x v="1"/>
    <x v="1376"/>
    <x v="1376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x v="1377"/>
    <x v="1377"/>
    <b v="0"/>
    <n v="158"/>
    <b v="1"/>
    <s v="theater/plays"/>
    <n v="101"/>
    <n v="63.83"/>
    <x v="1"/>
    <x v="1377"/>
    <x v="1377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x v="1378"/>
    <x v="1378"/>
    <b v="0"/>
    <n v="69"/>
    <b v="1"/>
    <s v="theater/plays"/>
    <n v="101"/>
    <n v="145.87"/>
    <x v="1"/>
    <x v="1378"/>
    <x v="1378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x v="1379"/>
    <x v="1379"/>
    <b v="1"/>
    <n v="108"/>
    <b v="1"/>
    <s v="film &amp; video/documentary"/>
    <n v="100"/>
    <n v="93.02"/>
    <x v="0"/>
    <x v="1379"/>
    <x v="1379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x v="1380"/>
    <x v="1380"/>
    <b v="0"/>
    <n v="85"/>
    <b v="1"/>
    <s v="theater/plays"/>
    <n v="100"/>
    <n v="118.13"/>
    <x v="1"/>
    <x v="1380"/>
    <x v="1380"/>
    <x v="7"/>
  </r>
  <r>
    <n v="3406"/>
    <s v="Voices of Swords"/>
    <s v="A funny and moving new play about two families dealing with aging parents in very different ways!"/>
    <n v="10000"/>
    <n v="10031"/>
    <x v="2"/>
    <s v="US"/>
    <s v="USD"/>
    <x v="1381"/>
    <x v="1381"/>
    <b v="0"/>
    <n v="91"/>
    <b v="1"/>
    <s v="theater/plays"/>
    <n v="100"/>
    <n v="110.23"/>
    <x v="1"/>
    <x v="1381"/>
    <x v="1381"/>
    <x v="7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x v="1382"/>
    <x v="1382"/>
    <b v="0"/>
    <n v="108"/>
    <b v="1"/>
    <s v="theater/plays"/>
    <n v="100"/>
    <n v="92.84"/>
    <x v="1"/>
    <x v="1382"/>
    <x v="138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x v="1383"/>
    <x v="1383"/>
    <b v="0"/>
    <n v="207"/>
    <b v="1"/>
    <s v="theater/plays"/>
    <n v="100"/>
    <n v="48.44"/>
    <x v="1"/>
    <x v="1383"/>
    <x v="1383"/>
    <x v="7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x v="1384"/>
    <x v="1384"/>
    <b v="0"/>
    <n v="59"/>
    <b v="1"/>
    <s v="music/classical music"/>
    <n v="100"/>
    <n v="169.92"/>
    <x v="5"/>
    <x v="1384"/>
    <x v="1384"/>
    <x v="7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x v="1385"/>
    <x v="1385"/>
    <b v="0"/>
    <n v="58"/>
    <b v="1"/>
    <s v="music/rock"/>
    <n v="100"/>
    <n v="172.41"/>
    <x v="5"/>
    <x v="1385"/>
    <x v="1385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x v="1386"/>
    <x v="1386"/>
    <b v="0"/>
    <n v="27"/>
    <b v="1"/>
    <s v="theater/spaces"/>
    <n v="100"/>
    <n v="370.37"/>
    <x v="1"/>
    <x v="1386"/>
    <x v="1386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1387"/>
    <x v="1387"/>
    <b v="0"/>
    <n v="30"/>
    <b v="0"/>
    <s v="theater/plays"/>
    <n v="75"/>
    <n v="251.33"/>
    <x v="1"/>
    <x v="1387"/>
    <x v="1387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x v="1388"/>
    <x v="1388"/>
    <b v="1"/>
    <n v="140"/>
    <b v="0"/>
    <s v="photography/photobooks"/>
    <n v="68"/>
    <n v="48.25"/>
    <x v="6"/>
    <x v="1388"/>
    <x v="1388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x v="1389"/>
    <x v="1389"/>
    <b v="0"/>
    <n v="67"/>
    <b v="0"/>
    <s v="theater/spaces"/>
    <n v="67"/>
    <n v="99.76"/>
    <x v="1"/>
    <x v="1389"/>
    <x v="1389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x v="1390"/>
    <x v="1390"/>
    <b v="0"/>
    <n v="105"/>
    <b v="0"/>
    <s v="technology/gadgets"/>
    <n v="43"/>
    <n v="40.98"/>
    <x v="3"/>
    <x v="1390"/>
    <x v="1390"/>
    <x v="7"/>
  </r>
  <r>
    <n v="4035"/>
    <s v="The Lost Boy"/>
    <s v="&quot;Stories are where you go to look for the truth of your own life.&quot; (Frank Delaney)"/>
    <n v="10000"/>
    <n v="3685"/>
    <x v="1"/>
    <s v="US"/>
    <s v="USD"/>
    <x v="1391"/>
    <x v="1391"/>
    <b v="0"/>
    <n v="25"/>
    <b v="0"/>
    <s v="theater/plays"/>
    <n v="37"/>
    <n v="147.4"/>
    <x v="1"/>
    <x v="1391"/>
    <x v="139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392"/>
    <x v="1392"/>
    <b v="1"/>
    <n v="26"/>
    <b v="0"/>
    <s v="theater/spaces"/>
    <n v="34"/>
    <n v="132.35"/>
    <x v="1"/>
    <x v="1392"/>
    <x v="1392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x v="1393"/>
    <x v="1393"/>
    <b v="1"/>
    <n v="47"/>
    <b v="0"/>
    <s v="technology/makerspaces"/>
    <n v="33"/>
    <n v="70.62"/>
    <x v="3"/>
    <x v="1393"/>
    <x v="1393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394"/>
    <x v="1394"/>
    <b v="0"/>
    <n v="39"/>
    <b v="0"/>
    <s v="music/faith"/>
    <n v="31"/>
    <n v="80.13"/>
    <x v="5"/>
    <x v="1394"/>
    <x v="1394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x v="1395"/>
    <x v="1395"/>
    <b v="0"/>
    <n v="16"/>
    <b v="0"/>
    <s v="technology/wearables"/>
    <n v="31"/>
    <n v="191.25"/>
    <x v="3"/>
    <x v="1395"/>
    <x v="1395"/>
    <x v="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x v="1396"/>
    <x v="1396"/>
    <b v="0"/>
    <n v="35"/>
    <b v="0"/>
    <s v="publishing/art books"/>
    <n v="23"/>
    <n v="65.459999999999994"/>
    <x v="2"/>
    <x v="1396"/>
    <x v="1396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x v="1397"/>
    <x v="1397"/>
    <b v="0"/>
    <n v="25"/>
    <b v="0"/>
    <s v="food/food trucks"/>
    <n v="21"/>
    <n v="82.82"/>
    <x v="7"/>
    <x v="1397"/>
    <x v="1397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x v="1398"/>
    <x v="1398"/>
    <b v="0"/>
    <n v="5"/>
    <b v="0"/>
    <s v="theater/plays"/>
    <n v="19"/>
    <n v="381.6"/>
    <x v="1"/>
    <x v="1398"/>
    <x v="1398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x v="1399"/>
    <x v="1399"/>
    <b v="0"/>
    <n v="12"/>
    <b v="0"/>
    <s v="technology/wearables"/>
    <n v="19"/>
    <n v="155.33000000000001"/>
    <x v="3"/>
    <x v="1399"/>
    <x v="1399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x v="1400"/>
    <x v="1400"/>
    <b v="0"/>
    <n v="42"/>
    <b v="0"/>
    <s v="theater/spaces"/>
    <n v="17"/>
    <n v="40.83"/>
    <x v="1"/>
    <x v="1400"/>
    <x v="1400"/>
    <x v="7"/>
  </r>
  <r>
    <n v="989"/>
    <s v="Power Rope"/>
    <s v="The most useful phone charger you will ever buy"/>
    <n v="10000"/>
    <n v="1677"/>
    <x v="1"/>
    <s v="US"/>
    <s v="USD"/>
    <x v="1401"/>
    <x v="1401"/>
    <b v="0"/>
    <n v="32"/>
    <b v="0"/>
    <s v="technology/wearables"/>
    <n v="17"/>
    <n v="52.41"/>
    <x v="3"/>
    <x v="1401"/>
    <x v="140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x v="1402"/>
    <x v="1402"/>
    <b v="0"/>
    <n v="32"/>
    <b v="0"/>
    <s v="theater/plays"/>
    <n v="16"/>
    <n v="49.28"/>
    <x v="1"/>
    <x v="1402"/>
    <x v="1402"/>
    <x v="7"/>
  </r>
  <r>
    <n v="1787"/>
    <s v="Alpamayo to Yerupaja"/>
    <s v="Raising awareness to the effects of global warming through photographs of the high mountains of Peru."/>
    <n v="10000"/>
    <n v="1533"/>
    <x v="1"/>
    <s v="US"/>
    <s v="USD"/>
    <x v="1403"/>
    <x v="1403"/>
    <b v="1"/>
    <n v="24"/>
    <b v="0"/>
    <s v="photography/photobooks"/>
    <n v="15"/>
    <n v="63.88"/>
    <x v="6"/>
    <x v="1403"/>
    <x v="1403"/>
    <x v="7"/>
  </r>
  <r>
    <n v="3076"/>
    <s v="10,000 Hours"/>
    <s v="Helping female comedians get in their 10,000 Hours of practice!"/>
    <n v="10000"/>
    <n v="1506"/>
    <x v="1"/>
    <s v="US"/>
    <s v="USD"/>
    <x v="1404"/>
    <x v="1404"/>
    <b v="0"/>
    <n v="50"/>
    <b v="0"/>
    <s v="theater/spaces"/>
    <n v="15"/>
    <n v="30.12"/>
    <x v="1"/>
    <x v="1404"/>
    <x v="1404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x v="1405"/>
    <x v="1405"/>
    <b v="0"/>
    <n v="10"/>
    <b v="0"/>
    <s v="theater/musical"/>
    <n v="15"/>
    <n v="150"/>
    <x v="1"/>
    <x v="1405"/>
    <x v="1405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x v="1406"/>
    <x v="1406"/>
    <b v="0"/>
    <n v="31"/>
    <b v="0"/>
    <s v="technology/wearables"/>
    <n v="15"/>
    <n v="47.94"/>
    <x v="3"/>
    <x v="1406"/>
    <x v="1406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x v="1407"/>
    <x v="1407"/>
    <b v="0"/>
    <n v="13"/>
    <b v="0"/>
    <s v="games/mobile games"/>
    <n v="14"/>
    <n v="110.62"/>
    <x v="4"/>
    <x v="1407"/>
    <x v="1407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x v="1408"/>
    <x v="1408"/>
    <b v="0"/>
    <n v="25"/>
    <b v="0"/>
    <s v="technology/web"/>
    <n v="12"/>
    <n v="49.8"/>
    <x v="3"/>
    <x v="1408"/>
    <x v="1408"/>
    <x v="7"/>
  </r>
  <r>
    <n v="3197"/>
    <s v="Mirror, mirror on the wall"/>
    <s v="This years most important stage project for young artists in our region. www.ungespor.no"/>
    <n v="10000"/>
    <n v="1145"/>
    <x v="1"/>
    <s v="NO"/>
    <s v="NOK"/>
    <x v="1409"/>
    <x v="1409"/>
    <b v="0"/>
    <n v="4"/>
    <b v="0"/>
    <s v="theater/musical"/>
    <n v="11"/>
    <n v="286.25"/>
    <x v="1"/>
    <x v="1409"/>
    <x v="1409"/>
    <x v="7"/>
  </r>
  <r>
    <n v="1308"/>
    <s v="Boost Band: Wristband Phone Charger (Canceled)"/>
    <s v="Boost Band, a wristband that charges any device"/>
    <n v="10000"/>
    <n v="1136"/>
    <x v="0"/>
    <s v="US"/>
    <s v="USD"/>
    <x v="1410"/>
    <x v="1410"/>
    <b v="0"/>
    <n v="38"/>
    <b v="0"/>
    <s v="technology/wearables"/>
    <n v="11"/>
    <n v="29.89"/>
    <x v="3"/>
    <x v="1410"/>
    <x v="141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x v="1411"/>
    <x v="1411"/>
    <b v="0"/>
    <n v="2"/>
    <b v="0"/>
    <s v="music/faith"/>
    <n v="11"/>
    <n v="525"/>
    <x v="5"/>
    <x v="1411"/>
    <x v="1411"/>
    <x v="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x v="1412"/>
    <x v="1412"/>
    <b v="0"/>
    <n v="33"/>
    <b v="0"/>
    <s v="publishing/children's books"/>
    <n v="10"/>
    <n v="31.76"/>
    <x v="2"/>
    <x v="1412"/>
    <x v="141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x v="1413"/>
    <x v="1413"/>
    <b v="0"/>
    <n v="7"/>
    <b v="0"/>
    <s v="theater/plays"/>
    <n v="10"/>
    <n v="142.86000000000001"/>
    <x v="1"/>
    <x v="1413"/>
    <x v="141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x v="1414"/>
    <x v="1414"/>
    <b v="1"/>
    <n v="34"/>
    <b v="0"/>
    <s v="theater/plays"/>
    <n v="9"/>
    <n v="25.65"/>
    <x v="1"/>
    <x v="1414"/>
    <x v="1414"/>
    <x v="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x v="1415"/>
    <x v="1415"/>
    <b v="0"/>
    <n v="49"/>
    <b v="0"/>
    <s v="film &amp; video/animation"/>
    <n v="8"/>
    <n v="16.760000000000002"/>
    <x v="0"/>
    <x v="1415"/>
    <x v="1415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x v="1416"/>
    <x v="1416"/>
    <b v="0"/>
    <n v="9"/>
    <b v="0"/>
    <s v="technology/wearables"/>
    <n v="7"/>
    <n v="80.67"/>
    <x v="3"/>
    <x v="1416"/>
    <x v="1416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x v="1417"/>
    <x v="1417"/>
    <b v="0"/>
    <n v="3"/>
    <b v="0"/>
    <s v="music/faith"/>
    <n v="7"/>
    <n v="216.67"/>
    <x v="5"/>
    <x v="1417"/>
    <x v="1417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x v="1418"/>
    <x v="1418"/>
    <b v="0"/>
    <n v="9"/>
    <b v="0"/>
    <s v="theater/plays"/>
    <n v="5"/>
    <n v="60.11"/>
    <x v="1"/>
    <x v="1418"/>
    <x v="1418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x v="1419"/>
    <x v="1419"/>
    <b v="0"/>
    <n v="6"/>
    <b v="0"/>
    <s v="publishing/art books"/>
    <n v="5"/>
    <n v="84.33"/>
    <x v="2"/>
    <x v="1419"/>
    <x v="1419"/>
    <x v="7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x v="1420"/>
    <x v="1420"/>
    <b v="0"/>
    <n v="8"/>
    <b v="0"/>
    <s v="theater/musical"/>
    <n v="5"/>
    <n v="60.13"/>
    <x v="1"/>
    <x v="1420"/>
    <x v="1420"/>
    <x v="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x v="1421"/>
    <x v="1421"/>
    <b v="0"/>
    <n v="13"/>
    <b v="0"/>
    <s v="theater/plays"/>
    <n v="5"/>
    <n v="35.92"/>
    <x v="1"/>
    <x v="1421"/>
    <x v="1421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x v="1422"/>
    <x v="1422"/>
    <b v="0"/>
    <n v="3"/>
    <b v="0"/>
    <s v="technology/web"/>
    <n v="4"/>
    <n v="145"/>
    <x v="3"/>
    <x v="1422"/>
    <x v="1422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x v="1423"/>
    <x v="1423"/>
    <b v="0"/>
    <n v="4"/>
    <b v="0"/>
    <s v="theater/musical"/>
    <n v="4"/>
    <n v="100.5"/>
    <x v="1"/>
    <x v="1423"/>
    <x v="142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x v="1424"/>
    <x v="1424"/>
    <b v="0"/>
    <n v="4"/>
    <b v="0"/>
    <s v="theater/plays"/>
    <n v="4"/>
    <n v="93.75"/>
    <x v="1"/>
    <x v="1424"/>
    <x v="1424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x v="1425"/>
    <x v="1425"/>
    <b v="0"/>
    <n v="16"/>
    <b v="0"/>
    <s v="theater/spaces"/>
    <n v="3"/>
    <n v="20.88"/>
    <x v="1"/>
    <x v="1425"/>
    <x v="1425"/>
    <x v="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x v="1426"/>
    <x v="1426"/>
    <b v="0"/>
    <n v="10"/>
    <b v="0"/>
    <s v="film &amp; video/drama"/>
    <n v="3"/>
    <n v="32.5"/>
    <x v="0"/>
    <x v="1426"/>
    <x v="1426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x v="1427"/>
    <x v="1427"/>
    <b v="0"/>
    <n v="1"/>
    <b v="0"/>
    <s v="technology/web"/>
    <n v="3"/>
    <n v="300"/>
    <x v="3"/>
    <x v="1427"/>
    <x v="1427"/>
    <x v="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x v="1428"/>
    <x v="1428"/>
    <b v="0"/>
    <n v="1"/>
    <b v="0"/>
    <s v="theater/spaces"/>
    <n v="3"/>
    <n v="300"/>
    <x v="1"/>
    <x v="1428"/>
    <x v="1428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x v="1429"/>
    <x v="1429"/>
    <b v="0"/>
    <n v="5"/>
    <b v="0"/>
    <s v="theater/plays"/>
    <n v="3"/>
    <n v="57"/>
    <x v="1"/>
    <x v="1429"/>
    <x v="1429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x v="1430"/>
    <x v="1430"/>
    <b v="0"/>
    <n v="10"/>
    <b v="0"/>
    <s v="theater/plays"/>
    <n v="3"/>
    <n v="27.3"/>
    <x v="1"/>
    <x v="1430"/>
    <x v="1430"/>
    <x v="7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x v="1431"/>
    <x v="1431"/>
    <b v="0"/>
    <n v="8"/>
    <b v="0"/>
    <s v="journalism/audio"/>
    <n v="3"/>
    <n v="33.25"/>
    <x v="8"/>
    <x v="1431"/>
    <x v="1431"/>
    <x v="7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x v="1432"/>
    <x v="1432"/>
    <b v="0"/>
    <n v="7"/>
    <b v="0"/>
    <s v="theater/plays"/>
    <n v="3"/>
    <n v="35.71"/>
    <x v="1"/>
    <x v="1432"/>
    <x v="1432"/>
    <x v="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x v="1433"/>
    <x v="1433"/>
    <b v="0"/>
    <n v="5"/>
    <b v="0"/>
    <s v="publishing/fiction"/>
    <n v="2"/>
    <n v="34"/>
    <x v="2"/>
    <x v="1433"/>
    <x v="14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x v="1434"/>
    <x v="1434"/>
    <b v="0"/>
    <n v="3"/>
    <b v="0"/>
    <s v="food/food trucks"/>
    <n v="2"/>
    <n v="50.33"/>
    <x v="7"/>
    <x v="1434"/>
    <x v="1434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x v="1435"/>
    <x v="1435"/>
    <b v="0"/>
    <n v="6"/>
    <b v="0"/>
    <s v="technology/web"/>
    <n v="1"/>
    <n v="23.33"/>
    <x v="3"/>
    <x v="1435"/>
    <x v="1435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x v="1436"/>
    <x v="1436"/>
    <b v="0"/>
    <n v="8"/>
    <b v="0"/>
    <s v="film &amp; video/animation"/>
    <n v="1"/>
    <n v="16.63"/>
    <x v="0"/>
    <x v="1436"/>
    <x v="1436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x v="1437"/>
    <x v="1437"/>
    <b v="0"/>
    <n v="2"/>
    <b v="0"/>
    <s v="theater/plays"/>
    <n v="1"/>
    <n v="62.5"/>
    <x v="1"/>
    <x v="1437"/>
    <x v="1437"/>
    <x v="7"/>
  </r>
  <r>
    <n v="2749"/>
    <s v="A Tree is a Tree, no matter what you see.  CHILDREN'S BOOK"/>
    <s v="Self-publishing my children's book."/>
    <n v="10000"/>
    <n v="110"/>
    <x v="1"/>
    <s v="US"/>
    <s v="USD"/>
    <x v="1438"/>
    <x v="1438"/>
    <b v="0"/>
    <n v="2"/>
    <b v="0"/>
    <s v="publishing/children's books"/>
    <n v="1"/>
    <n v="55"/>
    <x v="2"/>
    <x v="1438"/>
    <x v="1438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x v="1439"/>
    <x v="1439"/>
    <b v="0"/>
    <n v="3"/>
    <b v="0"/>
    <s v="technology/wearables"/>
    <n v="1"/>
    <n v="35.33"/>
    <x v="3"/>
    <x v="1439"/>
    <x v="1439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x v="1440"/>
    <x v="1440"/>
    <b v="0"/>
    <n v="2"/>
    <b v="0"/>
    <s v="theater/plays"/>
    <n v="1"/>
    <n v="52.5"/>
    <x v="1"/>
    <x v="1440"/>
    <x v="1440"/>
    <x v="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x v="1441"/>
    <x v="1441"/>
    <b v="0"/>
    <n v="8"/>
    <b v="0"/>
    <s v="theater/musical"/>
    <n v="1"/>
    <n v="12.75"/>
    <x v="1"/>
    <x v="1441"/>
    <x v="1441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x v="1442"/>
    <x v="1442"/>
    <b v="0"/>
    <n v="1"/>
    <b v="0"/>
    <s v="food/food trucks"/>
    <n v="1"/>
    <n v="100"/>
    <x v="7"/>
    <x v="1442"/>
    <x v="1442"/>
    <x v="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x v="1443"/>
    <x v="1443"/>
    <b v="0"/>
    <n v="1"/>
    <b v="0"/>
    <s v="theater/spaces"/>
    <n v="1"/>
    <n v="100"/>
    <x v="1"/>
    <x v="1443"/>
    <x v="1443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1444"/>
    <x v="1444"/>
    <b v="0"/>
    <n v="4"/>
    <b v="0"/>
    <s v="theater/plays"/>
    <n v="1"/>
    <n v="24"/>
    <x v="1"/>
    <x v="1444"/>
    <x v="1444"/>
    <x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x v="1445"/>
    <x v="1445"/>
    <b v="0"/>
    <n v="9"/>
    <b v="0"/>
    <s v="technology/wearables"/>
    <n v="1"/>
    <n v="10.56"/>
    <x v="3"/>
    <x v="1445"/>
    <x v="1445"/>
    <x v="7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x v="1446"/>
    <x v="1446"/>
    <b v="0"/>
    <n v="6"/>
    <b v="0"/>
    <s v="film &amp; video/science fiction"/>
    <n v="1"/>
    <n v="15.33"/>
    <x v="0"/>
    <x v="1446"/>
    <x v="1446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x v="1447"/>
    <x v="1447"/>
    <b v="0"/>
    <n v="16"/>
    <b v="0"/>
    <s v="games/video games"/>
    <n v="1"/>
    <n v="5.31"/>
    <x v="4"/>
    <x v="1447"/>
    <x v="1447"/>
    <x v="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x v="1448"/>
    <x v="1448"/>
    <b v="0"/>
    <n v="5"/>
    <b v="0"/>
    <s v="film &amp; video/animation"/>
    <n v="1"/>
    <n v="16.399999999999999"/>
    <x v="0"/>
    <x v="1448"/>
    <x v="1448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x v="1449"/>
    <x v="1449"/>
    <b v="0"/>
    <n v="2"/>
    <b v="0"/>
    <s v="publishing/translations"/>
    <n v="1"/>
    <n v="38.5"/>
    <x v="2"/>
    <x v="1449"/>
    <x v="1449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x v="1450"/>
    <x v="1450"/>
    <b v="0"/>
    <n v="5"/>
    <b v="0"/>
    <s v="film &amp; video/animation"/>
    <n v="1"/>
    <n v="15.2"/>
    <x v="0"/>
    <x v="1450"/>
    <x v="145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x v="1451"/>
    <x v="1451"/>
    <b v="0"/>
    <n v="3"/>
    <b v="0"/>
    <s v="food/food trucks"/>
    <n v="1"/>
    <n v="25"/>
    <x v="7"/>
    <x v="1451"/>
    <x v="1451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x v="1452"/>
    <x v="1452"/>
    <b v="0"/>
    <n v="2"/>
    <b v="0"/>
    <s v="games/video games"/>
    <n v="1"/>
    <n v="35"/>
    <x v="4"/>
    <x v="1452"/>
    <x v="1452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x v="1453"/>
    <x v="1453"/>
    <b v="0"/>
    <n v="1"/>
    <b v="0"/>
    <s v="publishing/art books"/>
    <n v="1"/>
    <n v="67"/>
    <x v="2"/>
    <x v="1453"/>
    <x v="1453"/>
    <x v="7"/>
  </r>
  <r>
    <n v="586"/>
    <s v="Employ College 2K"/>
    <s v="Employ College is a movement for companies to hire college graduates from their respected institutions."/>
    <n v="10000"/>
    <n v="56"/>
    <x v="1"/>
    <s v="US"/>
    <s v="USD"/>
    <x v="1454"/>
    <x v="1454"/>
    <b v="0"/>
    <n v="4"/>
    <b v="0"/>
    <s v="technology/web"/>
    <n v="1"/>
    <n v="14"/>
    <x v="3"/>
    <x v="1454"/>
    <x v="1454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x v="1455"/>
    <x v="1455"/>
    <b v="0"/>
    <n v="3"/>
    <b v="0"/>
    <s v="games/video games"/>
    <n v="1"/>
    <n v="18.670000000000002"/>
    <x v="4"/>
    <x v="1455"/>
    <x v="1455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x v="1456"/>
    <x v="1456"/>
    <b v="0"/>
    <n v="2"/>
    <b v="0"/>
    <s v="publishing/art books"/>
    <n v="1"/>
    <n v="27.5"/>
    <x v="2"/>
    <x v="1456"/>
    <x v="1456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x v="1457"/>
    <x v="1457"/>
    <b v="0"/>
    <n v="3"/>
    <b v="0"/>
    <s v="games/mobile games"/>
    <n v="1"/>
    <n v="17"/>
    <x v="4"/>
    <x v="1457"/>
    <x v="145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x v="1458"/>
    <x v="1458"/>
    <b v="0"/>
    <n v="1"/>
    <b v="0"/>
    <s v="food/food trucks"/>
    <n v="1"/>
    <n v="50"/>
    <x v="7"/>
    <x v="1458"/>
    <x v="1458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x v="1459"/>
    <x v="1459"/>
    <b v="0"/>
    <n v="3"/>
    <b v="0"/>
    <s v="games/video games"/>
    <n v="0"/>
    <n v="15"/>
    <x v="4"/>
    <x v="1459"/>
    <x v="1459"/>
    <x v="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x v="1460"/>
    <x v="1460"/>
    <b v="0"/>
    <n v="3"/>
    <b v="0"/>
    <s v="theater/spaces"/>
    <n v="0"/>
    <n v="13.33"/>
    <x v="1"/>
    <x v="1460"/>
    <x v="1460"/>
    <x v="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x v="1461"/>
    <x v="1461"/>
    <b v="0"/>
    <n v="3"/>
    <b v="0"/>
    <s v="theater/plays"/>
    <n v="0"/>
    <n v="7"/>
    <x v="1"/>
    <x v="1461"/>
    <x v="1461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x v="1462"/>
    <x v="1462"/>
    <b v="0"/>
    <n v="2"/>
    <b v="0"/>
    <s v="theater/plays"/>
    <n v="0"/>
    <n v="10"/>
    <x v="1"/>
    <x v="1462"/>
    <x v="146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x v="1463"/>
    <x v="1463"/>
    <b v="0"/>
    <n v="3"/>
    <b v="0"/>
    <s v="food/food trucks"/>
    <n v="0"/>
    <n v="5.67"/>
    <x v="7"/>
    <x v="1463"/>
    <x v="1463"/>
    <x v="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x v="1464"/>
    <x v="1464"/>
    <b v="0"/>
    <n v="2"/>
    <b v="0"/>
    <s v="film &amp; video/animation"/>
    <n v="0"/>
    <n v="5"/>
    <x v="0"/>
    <x v="1464"/>
    <x v="1464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x v="1465"/>
    <x v="1465"/>
    <b v="0"/>
    <n v="1"/>
    <b v="0"/>
    <s v="film &amp; video/animation"/>
    <n v="0"/>
    <n v="10"/>
    <x v="0"/>
    <x v="1465"/>
    <x v="1465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x v="1466"/>
    <x v="1466"/>
    <b v="0"/>
    <n v="1"/>
    <b v="0"/>
    <s v="publishing/art books"/>
    <n v="0"/>
    <n v="10"/>
    <x v="2"/>
    <x v="1466"/>
    <x v="1466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x v="1467"/>
    <x v="1467"/>
    <b v="0"/>
    <n v="1"/>
    <b v="0"/>
    <s v="technology/web"/>
    <n v="0"/>
    <n v="9"/>
    <x v="3"/>
    <x v="1467"/>
    <x v="1467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468"/>
    <x v="1468"/>
    <b v="0"/>
    <n v="1"/>
    <b v="0"/>
    <s v="music/faith"/>
    <n v="0"/>
    <n v="5"/>
    <x v="5"/>
    <x v="1468"/>
    <x v="1468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x v="1469"/>
    <x v="1469"/>
    <b v="0"/>
    <n v="1"/>
    <b v="0"/>
    <s v="theater/spaces"/>
    <n v="0"/>
    <n v="5"/>
    <x v="1"/>
    <x v="1469"/>
    <x v="1469"/>
    <x v="7"/>
  </r>
  <r>
    <n v="3904"/>
    <s v="Black America from Prophets to Pimps"/>
    <s v="A play that will cover 4000 years of black history."/>
    <n v="10000"/>
    <n v="3"/>
    <x v="1"/>
    <s v="US"/>
    <s v="USD"/>
    <x v="1470"/>
    <x v="1470"/>
    <b v="0"/>
    <n v="2"/>
    <b v="0"/>
    <s v="theater/plays"/>
    <n v="0"/>
    <n v="1.5"/>
    <x v="1"/>
    <x v="1470"/>
    <x v="1470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x v="1471"/>
    <x v="1471"/>
    <b v="0"/>
    <n v="2"/>
    <b v="0"/>
    <s v="theater/plays"/>
    <n v="0"/>
    <n v="1"/>
    <x v="1"/>
    <x v="1471"/>
    <x v="1471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x v="1472"/>
    <x v="1472"/>
    <b v="0"/>
    <n v="0"/>
    <b v="0"/>
    <s v="film &amp; video/drama"/>
    <n v="0"/>
    <n v="0"/>
    <x v="0"/>
    <x v="1472"/>
    <x v="1472"/>
    <x v="7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x v="1473"/>
    <x v="1473"/>
    <b v="0"/>
    <n v="0"/>
    <b v="0"/>
    <s v="film &amp; video/drama"/>
    <n v="0"/>
    <n v="0"/>
    <x v="0"/>
    <x v="1473"/>
    <x v="147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x v="1474"/>
    <x v="1474"/>
    <b v="0"/>
    <n v="0"/>
    <b v="0"/>
    <s v="film &amp; video/animation"/>
    <n v="0"/>
    <n v="0"/>
    <x v="0"/>
    <x v="1474"/>
    <x v="1474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x v="1475"/>
    <x v="1475"/>
    <b v="0"/>
    <n v="0"/>
    <b v="0"/>
    <s v="film &amp; video/animation"/>
    <n v="0"/>
    <n v="0"/>
    <x v="0"/>
    <x v="1475"/>
    <x v="1475"/>
    <x v="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x v="1476"/>
    <x v="1476"/>
    <b v="0"/>
    <n v="0"/>
    <b v="0"/>
    <s v="film &amp; video/animation"/>
    <n v="0"/>
    <n v="0"/>
    <x v="0"/>
    <x v="1476"/>
    <x v="1476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x v="1477"/>
    <x v="1477"/>
    <b v="0"/>
    <n v="0"/>
    <b v="0"/>
    <s v="technology/web"/>
    <n v="0"/>
    <n v="0"/>
    <x v="3"/>
    <x v="1477"/>
    <x v="1477"/>
    <x v="7"/>
  </r>
  <r>
    <n v="612"/>
    <s v="Web Streaming 2.0 (Canceled)"/>
    <s v="A Fast and Reliable new Web platform to stream videos from Internet"/>
    <n v="10000"/>
    <n v="0"/>
    <x v="0"/>
    <s v="IT"/>
    <s v="EUR"/>
    <x v="1478"/>
    <x v="1478"/>
    <b v="0"/>
    <n v="0"/>
    <b v="0"/>
    <s v="technology/web"/>
    <n v="0"/>
    <n v="0"/>
    <x v="3"/>
    <x v="1478"/>
    <x v="1478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x v="1479"/>
    <x v="1479"/>
    <b v="0"/>
    <n v="0"/>
    <b v="0"/>
    <s v="technology/web"/>
    <n v="0"/>
    <n v="0"/>
    <x v="3"/>
    <x v="1479"/>
    <x v="1479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x v="1480"/>
    <x v="1480"/>
    <b v="0"/>
    <n v="0"/>
    <b v="0"/>
    <s v="journalism/audio"/>
    <n v="0"/>
    <n v="0"/>
    <x v="8"/>
    <x v="1480"/>
    <x v="1480"/>
    <x v="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x v="1481"/>
    <x v="1481"/>
    <b v="0"/>
    <n v="0"/>
    <b v="0"/>
    <s v="journalism/audio"/>
    <n v="0"/>
    <n v="0"/>
    <x v="8"/>
    <x v="1481"/>
    <x v="1481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x v="1482"/>
    <x v="1482"/>
    <b v="0"/>
    <n v="0"/>
    <b v="0"/>
    <s v="games/video games"/>
    <n v="0"/>
    <n v="0"/>
    <x v="4"/>
    <x v="1482"/>
    <x v="1482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x v="1483"/>
    <x v="1483"/>
    <b v="0"/>
    <n v="0"/>
    <b v="0"/>
    <s v="food/food trucks"/>
    <n v="0"/>
    <n v="0"/>
    <x v="7"/>
    <x v="1483"/>
    <x v="1483"/>
    <x v="7"/>
  </r>
  <r>
    <n v="1429"/>
    <s v="10 P.M."/>
    <s v="A guy in his 30's tries to live his &quot;American Dream&quot;, but quickly it turns into a nightmare. (A Novel)"/>
    <n v="10000"/>
    <n v="0"/>
    <x v="1"/>
    <s v="US"/>
    <s v="USD"/>
    <x v="1484"/>
    <x v="1484"/>
    <b v="0"/>
    <n v="0"/>
    <b v="0"/>
    <s v="publishing/translations"/>
    <n v="0"/>
    <n v="0"/>
    <x v="2"/>
    <x v="1484"/>
    <x v="1484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x v="1485"/>
    <x v="1485"/>
    <b v="0"/>
    <n v="0"/>
    <b v="0"/>
    <s v="publishing/fiction"/>
    <n v="0"/>
    <n v="0"/>
    <x v="2"/>
    <x v="1485"/>
    <x v="1485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x v="1486"/>
    <x v="1486"/>
    <b v="0"/>
    <n v="0"/>
    <b v="0"/>
    <s v="music/faith"/>
    <n v="0"/>
    <n v="0"/>
    <x v="5"/>
    <x v="1486"/>
    <x v="1486"/>
    <x v="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x v="1487"/>
    <x v="1487"/>
    <b v="0"/>
    <n v="0"/>
    <b v="0"/>
    <s v="music/faith"/>
    <n v="0"/>
    <n v="0"/>
    <x v="5"/>
    <x v="1487"/>
    <x v="1487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x v="1488"/>
    <x v="1488"/>
    <b v="0"/>
    <n v="0"/>
    <b v="0"/>
    <s v="games/mobile games"/>
    <n v="0"/>
    <n v="0"/>
    <x v="4"/>
    <x v="1488"/>
    <x v="1488"/>
    <x v="7"/>
  </r>
  <r>
    <n v="2356"/>
    <s v="HardstyleUnited.com (Canceled)"/>
    <s v="HardstyleUnited.com The Global Hardstyle community. Your Hardstyle community."/>
    <n v="10000"/>
    <n v="0"/>
    <x v="0"/>
    <s v="NL"/>
    <s v="EUR"/>
    <x v="1489"/>
    <x v="1489"/>
    <b v="0"/>
    <n v="0"/>
    <b v="0"/>
    <s v="technology/web"/>
    <n v="0"/>
    <n v="0"/>
    <x v="3"/>
    <x v="1489"/>
    <x v="1489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x v="1490"/>
    <x v="1490"/>
    <b v="0"/>
    <n v="0"/>
    <b v="0"/>
    <s v="technology/web"/>
    <n v="0"/>
    <n v="0"/>
    <x v="3"/>
    <x v="1490"/>
    <x v="149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x v="1491"/>
    <x v="1491"/>
    <b v="0"/>
    <n v="0"/>
    <b v="0"/>
    <s v="food/food trucks"/>
    <n v="0"/>
    <n v="0"/>
    <x v="7"/>
    <x v="1491"/>
    <x v="1491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x v="1492"/>
    <x v="1492"/>
    <b v="0"/>
    <n v="0"/>
    <b v="0"/>
    <s v="food/food trucks"/>
    <n v="0"/>
    <n v="0"/>
    <x v="7"/>
    <x v="1492"/>
    <x v="1492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x v="1493"/>
    <x v="1493"/>
    <b v="0"/>
    <n v="0"/>
    <b v="0"/>
    <s v="food/restaurants"/>
    <n v="0"/>
    <n v="0"/>
    <x v="7"/>
    <x v="1493"/>
    <x v="1493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x v="1494"/>
    <x v="1494"/>
    <b v="0"/>
    <n v="0"/>
    <b v="0"/>
    <s v="food/food trucks"/>
    <n v="0"/>
    <n v="0"/>
    <x v="7"/>
    <x v="1494"/>
    <x v="1494"/>
    <x v="7"/>
  </r>
  <r>
    <n v="2576"/>
    <s v="2 Go Fast Food (Canceled)"/>
    <s v="A New Twist with an American and Philippine fast food Mobile Trailer."/>
    <n v="10000"/>
    <n v="0"/>
    <x v="0"/>
    <s v="US"/>
    <s v="USD"/>
    <x v="1495"/>
    <x v="1495"/>
    <b v="0"/>
    <n v="0"/>
    <b v="0"/>
    <s v="food/food trucks"/>
    <n v="0"/>
    <n v="0"/>
    <x v="7"/>
    <x v="1495"/>
    <x v="1495"/>
    <x v="7"/>
  </r>
  <r>
    <n v="2584"/>
    <s v="Culinary Arts Food Truck Style"/>
    <s v="Bringing quality food to the masses using local premium ingredients, but at a food truck price!"/>
    <n v="10000"/>
    <n v="0"/>
    <x v="1"/>
    <s v="US"/>
    <s v="USD"/>
    <x v="1496"/>
    <x v="1496"/>
    <b v="0"/>
    <n v="0"/>
    <b v="0"/>
    <s v="food/food trucks"/>
    <n v="0"/>
    <n v="0"/>
    <x v="7"/>
    <x v="1496"/>
    <x v="1496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x v="1497"/>
    <x v="1497"/>
    <b v="0"/>
    <n v="0"/>
    <b v="0"/>
    <s v="food/food trucks"/>
    <n v="0"/>
    <n v="0"/>
    <x v="7"/>
    <x v="1497"/>
    <x v="1497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x v="1498"/>
    <x v="1498"/>
    <b v="0"/>
    <n v="0"/>
    <b v="0"/>
    <s v="publishing/children's books"/>
    <n v="0"/>
    <n v="0"/>
    <x v="2"/>
    <x v="1498"/>
    <x v="1498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x v="1499"/>
    <x v="1499"/>
    <b v="0"/>
    <n v="0"/>
    <b v="0"/>
    <s v="theater/plays"/>
    <n v="0"/>
    <n v="0"/>
    <x v="1"/>
    <x v="1499"/>
    <x v="1499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x v="1500"/>
    <x v="1500"/>
    <b v="0"/>
    <n v="0"/>
    <b v="0"/>
    <s v="theater/spaces"/>
    <n v="0"/>
    <n v="0"/>
    <x v="1"/>
    <x v="1500"/>
    <x v="1500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x v="1501"/>
    <x v="1501"/>
    <b v="0"/>
    <n v="0"/>
    <b v="0"/>
    <s v="theater/musical"/>
    <n v="0"/>
    <n v="0"/>
    <x v="1"/>
    <x v="1501"/>
    <x v="1501"/>
    <x v="7"/>
  </r>
  <r>
    <n v="3886"/>
    <s v="a (Canceled)"/>
    <n v="1"/>
    <n v="10000"/>
    <n v="0"/>
    <x v="0"/>
    <s v="AU"/>
    <s v="AUD"/>
    <x v="1502"/>
    <x v="1502"/>
    <b v="0"/>
    <n v="0"/>
    <b v="0"/>
    <s v="theater/musical"/>
    <n v="0"/>
    <n v="0"/>
    <x v="1"/>
    <x v="1502"/>
    <x v="150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x v="1503"/>
    <x v="1503"/>
    <b v="0"/>
    <n v="0"/>
    <b v="0"/>
    <s v="theater/plays"/>
    <n v="0"/>
    <n v="0"/>
    <x v="1"/>
    <x v="1503"/>
    <x v="1503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x v="1504"/>
    <x v="1504"/>
    <b v="0"/>
    <n v="0"/>
    <b v="0"/>
    <s v="theater/plays"/>
    <n v="0"/>
    <n v="0"/>
    <x v="1"/>
    <x v="1504"/>
    <x v="1504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x v="1505"/>
    <x v="1505"/>
    <b v="0"/>
    <n v="0"/>
    <b v="0"/>
    <s v="theater/plays"/>
    <n v="0"/>
    <n v="0"/>
    <x v="1"/>
    <x v="1505"/>
    <x v="1505"/>
    <x v="7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x v="1506"/>
    <x v="1506"/>
    <b v="0"/>
    <n v="8200"/>
    <b v="1"/>
    <s v="technology/hardware"/>
    <n v="1678"/>
    <n v="20.47"/>
    <x v="3"/>
    <x v="1506"/>
    <x v="1506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x v="1507"/>
    <x v="1507"/>
    <b v="0"/>
    <n v="22"/>
    <b v="0"/>
    <s v="technology/wearables"/>
    <n v="30"/>
    <n v="134.55000000000001"/>
    <x v="3"/>
    <x v="1507"/>
    <x v="1507"/>
    <x v="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x v="1508"/>
    <x v="1508"/>
    <b v="0"/>
    <n v="4"/>
    <b v="0"/>
    <s v="food/food trucks"/>
    <n v="1"/>
    <n v="17.5"/>
    <x v="7"/>
    <x v="1508"/>
    <x v="1508"/>
    <x v="7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x v="1509"/>
    <x v="1509"/>
    <b v="1"/>
    <n v="165"/>
    <b v="1"/>
    <s v="film &amp; video/documentary"/>
    <n v="132"/>
    <n v="78.58"/>
    <x v="0"/>
    <x v="1509"/>
    <x v="1509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x v="1510"/>
    <x v="1510"/>
    <b v="0"/>
    <n v="480"/>
    <b v="1"/>
    <s v="games/tabletop games"/>
    <n v="404"/>
    <n v="82.4"/>
    <x v="4"/>
    <x v="1510"/>
    <x v="1510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x v="1511"/>
    <x v="1511"/>
    <b v="1"/>
    <n v="50"/>
    <b v="0"/>
    <s v="theater/plays"/>
    <n v="41"/>
    <n v="81.319999999999993"/>
    <x v="1"/>
    <x v="1511"/>
    <x v="1511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x v="1512"/>
    <x v="1512"/>
    <b v="0"/>
    <n v="86"/>
    <b v="1"/>
    <s v="film &amp; video/documentary"/>
    <n v="124"/>
    <n v="139.53"/>
    <x v="0"/>
    <x v="1512"/>
    <x v="151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x v="1513"/>
    <x v="1513"/>
    <b v="0"/>
    <n v="5"/>
    <b v="0"/>
    <s v="theater/plays"/>
    <n v="3"/>
    <n v="52.8"/>
    <x v="1"/>
    <x v="1513"/>
    <x v="1513"/>
    <x v="7"/>
  </r>
  <r>
    <n v="4087"/>
    <s v="Stage Production &quot;The Nail Shop&quot;"/>
    <s v="Comedy Stage Play"/>
    <n v="9600"/>
    <n v="0"/>
    <x v="1"/>
    <s v="US"/>
    <s v="USD"/>
    <x v="1514"/>
    <x v="1514"/>
    <b v="0"/>
    <n v="0"/>
    <b v="0"/>
    <s v="theater/plays"/>
    <n v="0"/>
    <n v="0"/>
    <x v="1"/>
    <x v="1514"/>
    <x v="1514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x v="1515"/>
    <x v="1515"/>
    <b v="0"/>
    <n v="120"/>
    <b v="1"/>
    <s v="technology/hardware"/>
    <n v="182"/>
    <n v="143.97999999999999"/>
    <x v="3"/>
    <x v="1515"/>
    <x v="1515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x v="1516"/>
    <x v="1516"/>
    <b v="1"/>
    <n v="226"/>
    <b v="1"/>
    <s v="theater/plays"/>
    <n v="119"/>
    <n v="50.16"/>
    <x v="1"/>
    <x v="1516"/>
    <x v="1516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x v="1517"/>
    <x v="1517"/>
    <b v="1"/>
    <n v="293"/>
    <b v="1"/>
    <s v="publishing/radio &amp; podcasts"/>
    <n v="102"/>
    <n v="33.19"/>
    <x v="2"/>
    <x v="1517"/>
    <x v="1517"/>
    <x v="7"/>
  </r>
  <r>
    <n v="1266"/>
    <s v="Sensory Station's First EP"/>
    <s v="We are looking to record our first EP produced by Aaron Harris (ISIS/Palms) at Studio West."/>
    <n v="9500"/>
    <n v="9545"/>
    <x v="2"/>
    <s v="US"/>
    <s v="USD"/>
    <x v="1518"/>
    <x v="1518"/>
    <b v="1"/>
    <n v="50"/>
    <b v="1"/>
    <s v="music/rock"/>
    <n v="100"/>
    <n v="190.9"/>
    <x v="5"/>
    <x v="1518"/>
    <x v="1518"/>
    <x v="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x v="1519"/>
    <x v="1519"/>
    <b v="0"/>
    <n v="97"/>
    <b v="1"/>
    <s v="theater/plays"/>
    <n v="100"/>
    <n v="98.31"/>
    <x v="1"/>
    <x v="1519"/>
    <x v="1519"/>
    <x v="7"/>
  </r>
  <r>
    <n v="3433"/>
    <s v="The Dybbuk"/>
    <s v="death&amp;pretzels presents their first Chicago based project:_x000a_The Dybbuk by S. Ansky"/>
    <n v="9500"/>
    <n v="9525"/>
    <x v="2"/>
    <s v="US"/>
    <s v="USD"/>
    <x v="1520"/>
    <x v="1520"/>
    <b v="0"/>
    <n v="71"/>
    <b v="1"/>
    <s v="theater/plays"/>
    <n v="100"/>
    <n v="134.15"/>
    <x v="1"/>
    <x v="1520"/>
    <x v="1520"/>
    <x v="7"/>
  </r>
  <r>
    <n v="932"/>
    <s v="Mandy Harvey Christmas Album"/>
    <s v="Help me to create my 3rd album, a Christmas CD with 16 Holiday/Original favorites!"/>
    <n v="9500"/>
    <n v="1381"/>
    <x v="1"/>
    <s v="US"/>
    <s v="USD"/>
    <x v="1521"/>
    <x v="1521"/>
    <b v="0"/>
    <n v="30"/>
    <b v="0"/>
    <s v="music/jazz"/>
    <n v="15"/>
    <n v="46.03"/>
    <x v="5"/>
    <x v="1521"/>
    <x v="1521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x v="1522"/>
    <x v="1522"/>
    <b v="0"/>
    <n v="9"/>
    <b v="0"/>
    <s v="theater/plays"/>
    <n v="1"/>
    <n v="15"/>
    <x v="1"/>
    <x v="1522"/>
    <x v="152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x v="1523"/>
    <x v="1523"/>
    <b v="0"/>
    <n v="0"/>
    <b v="0"/>
    <s v="theater/plays"/>
    <n v="0"/>
    <n v="0"/>
    <x v="1"/>
    <x v="1523"/>
    <x v="1523"/>
    <x v="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x v="1524"/>
    <x v="1524"/>
    <b v="0"/>
    <n v="0"/>
    <b v="0"/>
    <s v="food/food trucks"/>
    <n v="0"/>
    <n v="0"/>
    <x v="7"/>
    <x v="1524"/>
    <x v="1524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x v="1525"/>
    <x v="1525"/>
    <b v="0"/>
    <n v="47"/>
    <b v="1"/>
    <s v="music/indie rock"/>
    <n v="102"/>
    <n v="196.34"/>
    <x v="5"/>
    <x v="1525"/>
    <x v="1525"/>
    <x v="7"/>
  </r>
  <r>
    <n v="2599"/>
    <s v="Empty Ramekins Catering Group"/>
    <s v="The Empty Ramekins Catering Group is looking for your help to start up in Miami Florida!!!!"/>
    <n v="9041"/>
    <n v="90"/>
    <x v="1"/>
    <s v="US"/>
    <s v="USD"/>
    <x v="1526"/>
    <x v="1526"/>
    <b v="0"/>
    <n v="5"/>
    <b v="0"/>
    <s v="food/food trucks"/>
    <n v="1"/>
    <n v="18"/>
    <x v="7"/>
    <x v="1526"/>
    <x v="1526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x v="1527"/>
    <x v="1527"/>
    <b v="0"/>
    <n v="249"/>
    <b v="1"/>
    <s v="games/tabletop games"/>
    <n v="272"/>
    <n v="98.41"/>
    <x v="4"/>
    <x v="1527"/>
    <x v="1527"/>
    <x v="7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x v="1528"/>
    <x v="1528"/>
    <b v="0"/>
    <n v="89"/>
    <b v="1"/>
    <s v="photography/photobooks"/>
    <n v="172"/>
    <n v="174.21"/>
    <x v="6"/>
    <x v="1528"/>
    <x v="1528"/>
    <x v="7"/>
  </r>
  <r>
    <n v="2199"/>
    <s v="Decadolo. Flip it!"/>
    <s v="A new strategic board game designed to flip out your opponent."/>
    <n v="9000"/>
    <n v="13228"/>
    <x v="2"/>
    <s v="IE"/>
    <s v="EUR"/>
    <x v="1529"/>
    <x v="1529"/>
    <b v="1"/>
    <n v="251"/>
    <b v="1"/>
    <s v="games/tabletop games"/>
    <n v="147"/>
    <n v="52.7"/>
    <x v="4"/>
    <x v="1529"/>
    <x v="1529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x v="1530"/>
    <x v="1530"/>
    <b v="0"/>
    <n v="184"/>
    <b v="1"/>
    <s v="music/rock"/>
    <n v="126"/>
    <n v="61.7"/>
    <x v="5"/>
    <x v="1530"/>
    <x v="1530"/>
    <x v="7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x v="1531"/>
    <x v="1531"/>
    <b v="0"/>
    <n v="86"/>
    <b v="1"/>
    <s v="photography/photobooks"/>
    <n v="108"/>
    <n v="112.79"/>
    <x v="6"/>
    <x v="1531"/>
    <x v="1531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x v="1532"/>
    <x v="1532"/>
    <b v="0"/>
    <n v="159"/>
    <b v="1"/>
    <s v="photography/photobooks"/>
    <n v="105"/>
    <n v="59.41"/>
    <x v="6"/>
    <x v="1532"/>
    <x v="1532"/>
    <x v="7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x v="1533"/>
    <x v="1533"/>
    <b v="1"/>
    <n v="104"/>
    <b v="1"/>
    <s v="music/indie rock"/>
    <n v="104"/>
    <n v="90.1"/>
    <x v="5"/>
    <x v="1533"/>
    <x v="1533"/>
    <x v="7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x v="1534"/>
    <x v="1534"/>
    <b v="1"/>
    <n v="145"/>
    <b v="1"/>
    <s v="photography/photobooks"/>
    <n v="103"/>
    <n v="64.16"/>
    <x v="6"/>
    <x v="1534"/>
    <x v="1534"/>
    <x v="7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x v="1535"/>
    <x v="1535"/>
    <b v="0"/>
    <n v="179"/>
    <b v="1"/>
    <s v="music/rock"/>
    <n v="102"/>
    <n v="51.04"/>
    <x v="5"/>
    <x v="1535"/>
    <x v="1535"/>
    <x v="7"/>
  </r>
  <r>
    <n v="3360"/>
    <s v="Pretty Butch"/>
    <s v="World Premiere, an M1 Singapore Fringe Festival 2017 commission."/>
    <n v="9000"/>
    <n v="9124"/>
    <x v="2"/>
    <s v="SG"/>
    <s v="SGD"/>
    <x v="1536"/>
    <x v="1536"/>
    <b v="0"/>
    <n v="72"/>
    <b v="1"/>
    <s v="theater/plays"/>
    <n v="101"/>
    <n v="126.72"/>
    <x v="1"/>
    <x v="1536"/>
    <x v="1536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x v="1537"/>
    <x v="1537"/>
    <b v="0"/>
    <n v="57"/>
    <b v="1"/>
    <s v="film &amp; video/television"/>
    <n v="101"/>
    <n v="159.82"/>
    <x v="0"/>
    <x v="1537"/>
    <x v="1537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x v="1538"/>
    <x v="1538"/>
    <b v="0"/>
    <n v="14"/>
    <b v="0"/>
    <s v="technology/wearables"/>
    <n v="17"/>
    <n v="110.29"/>
    <x v="3"/>
    <x v="1538"/>
    <x v="1538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x v="1539"/>
    <x v="1539"/>
    <b v="1"/>
    <n v="18"/>
    <b v="0"/>
    <s v="photography/photobooks"/>
    <n v="11"/>
    <n v="55.39"/>
    <x v="6"/>
    <x v="1539"/>
    <x v="1539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x v="1540"/>
    <x v="1540"/>
    <b v="0"/>
    <n v="2"/>
    <b v="0"/>
    <s v="technology/web"/>
    <n v="3"/>
    <n v="150.5"/>
    <x v="3"/>
    <x v="1540"/>
    <x v="1540"/>
    <x v="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x v="1541"/>
    <x v="1541"/>
    <b v="0"/>
    <n v="6"/>
    <b v="0"/>
    <s v="technology/wearables"/>
    <n v="3"/>
    <n v="40"/>
    <x v="3"/>
    <x v="1541"/>
    <x v="1541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x v="1542"/>
    <x v="1542"/>
    <b v="0"/>
    <n v="3"/>
    <b v="0"/>
    <s v="publishing/art books"/>
    <n v="2"/>
    <n v="74.33"/>
    <x v="2"/>
    <x v="1542"/>
    <x v="1542"/>
    <x v="7"/>
  </r>
  <r>
    <n v="583"/>
    <s v="HackersArchive.com"/>
    <s v="HackersArchive.com will help rid the web of viruses and scams found everywhere else you look!"/>
    <n v="9000"/>
    <n v="1"/>
    <x v="1"/>
    <s v="US"/>
    <s v="USD"/>
    <x v="1543"/>
    <x v="1543"/>
    <b v="0"/>
    <n v="1"/>
    <b v="0"/>
    <s v="technology/web"/>
    <n v="0"/>
    <n v="1"/>
    <x v="3"/>
    <x v="1543"/>
    <x v="1543"/>
    <x v="7"/>
  </r>
  <r>
    <n v="585"/>
    <s v="Link Card"/>
    <s v="SAVE UP TO 40% WHEN YOU SPEND!_x000a__x000a_PRE-ORDER YOUR LINK CARD TODAY"/>
    <n v="9000"/>
    <n v="0"/>
    <x v="1"/>
    <s v="GB"/>
    <s v="GBP"/>
    <x v="1544"/>
    <x v="1544"/>
    <b v="0"/>
    <n v="0"/>
    <b v="0"/>
    <s v="technology/web"/>
    <n v="0"/>
    <n v="0"/>
    <x v="3"/>
    <x v="1544"/>
    <x v="1544"/>
    <x v="7"/>
  </r>
  <r>
    <n v="1172"/>
    <s v="let your dayz take you to the dogs."/>
    <s v="Bringing YOUR favorite dog recipes to the streets."/>
    <n v="9000"/>
    <n v="0"/>
    <x v="1"/>
    <s v="US"/>
    <s v="USD"/>
    <x v="1545"/>
    <x v="1545"/>
    <b v="0"/>
    <n v="0"/>
    <b v="0"/>
    <s v="food/food trucks"/>
    <n v="0"/>
    <n v="0"/>
    <x v="7"/>
    <x v="1545"/>
    <x v="1545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x v="1546"/>
    <x v="1546"/>
    <b v="0"/>
    <n v="0"/>
    <b v="0"/>
    <s v="theater/spaces"/>
    <n v="0"/>
    <n v="0"/>
    <x v="1"/>
    <x v="1546"/>
    <x v="1546"/>
    <x v="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x v="1547"/>
    <x v="1547"/>
    <b v="0"/>
    <n v="0"/>
    <b v="0"/>
    <s v="theater/plays"/>
    <n v="0"/>
    <n v="0"/>
    <x v="1"/>
    <x v="1547"/>
    <x v="1547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x v="1548"/>
    <x v="1548"/>
    <b v="0"/>
    <n v="26"/>
    <b v="1"/>
    <s v="film &amp; video/documentary"/>
    <n v="101"/>
    <n v="347.85"/>
    <x v="0"/>
    <x v="1548"/>
    <x v="1548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x v="1549"/>
    <x v="1549"/>
    <b v="0"/>
    <n v="3"/>
    <b v="0"/>
    <s v="film &amp; video/animation"/>
    <n v="1"/>
    <n v="20.329999999999998"/>
    <x v="0"/>
    <x v="1549"/>
    <x v="1549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x v="1550"/>
    <x v="1550"/>
    <b v="0"/>
    <n v="0"/>
    <b v="0"/>
    <s v="publishing/translations"/>
    <n v="0"/>
    <n v="0"/>
    <x v="2"/>
    <x v="1550"/>
    <x v="1550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x v="1551"/>
    <x v="1551"/>
    <b v="0"/>
    <n v="0"/>
    <b v="0"/>
    <s v="theater/plays"/>
    <n v="0"/>
    <n v="0"/>
    <x v="1"/>
    <x v="1551"/>
    <x v="1551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x v="1552"/>
    <x v="1552"/>
    <b v="0"/>
    <n v="3"/>
    <b v="0"/>
    <s v="music/jazz"/>
    <n v="12"/>
    <n v="346.67"/>
    <x v="5"/>
    <x v="1552"/>
    <x v="1552"/>
    <x v="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x v="1553"/>
    <x v="1553"/>
    <b v="0"/>
    <n v="191"/>
    <b v="1"/>
    <s v="music/rock"/>
    <n v="154"/>
    <n v="70.58"/>
    <x v="5"/>
    <x v="1553"/>
    <x v="1553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x v="1554"/>
    <x v="1554"/>
    <b v="0"/>
    <n v="70"/>
    <b v="1"/>
    <s v="photography/photobooks"/>
    <n v="104"/>
    <n v="130.16"/>
    <x v="6"/>
    <x v="1554"/>
    <x v="1554"/>
    <x v="7"/>
  </r>
  <r>
    <n v="1813"/>
    <s v="Libya : The Lost Days"/>
    <s v="This project aims to document, Libyan photographic history; through both print and artisan mediums ."/>
    <n v="8750"/>
    <n v="0"/>
    <x v="1"/>
    <s v="GB"/>
    <s v="GBP"/>
    <x v="1555"/>
    <x v="1555"/>
    <b v="0"/>
    <n v="0"/>
    <b v="0"/>
    <s v="photography/photobooks"/>
    <n v="0"/>
    <n v="0"/>
    <x v="6"/>
    <x v="1555"/>
    <x v="1555"/>
    <x v="7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x v="1556"/>
    <x v="1556"/>
    <b v="0"/>
    <n v="86"/>
    <b v="1"/>
    <s v="film &amp; video/television"/>
    <n v="129"/>
    <n v="128.94999999999999"/>
    <x v="0"/>
    <x v="1556"/>
    <x v="1556"/>
    <x v="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x v="1557"/>
    <x v="1557"/>
    <b v="0"/>
    <n v="207"/>
    <b v="1"/>
    <s v="games/tabletop games"/>
    <n v="141"/>
    <n v="57.93"/>
    <x v="4"/>
    <x v="1557"/>
    <x v="1557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x v="1558"/>
    <x v="1558"/>
    <b v="0"/>
    <n v="182"/>
    <b v="1"/>
    <s v="film &amp; video/television"/>
    <n v="137"/>
    <n v="63.92"/>
    <x v="0"/>
    <x v="1558"/>
    <x v="1558"/>
    <x v="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x v="1559"/>
    <x v="1559"/>
    <b v="0"/>
    <n v="480"/>
    <b v="1"/>
    <s v="games/tabletop games"/>
    <n v="134"/>
    <n v="23.81"/>
    <x v="4"/>
    <x v="1559"/>
    <x v="1559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x v="1560"/>
    <x v="1560"/>
    <b v="0"/>
    <n v="498"/>
    <b v="1"/>
    <s v="games/tabletop games"/>
    <n v="126"/>
    <n v="21.5"/>
    <x v="4"/>
    <x v="1560"/>
    <x v="1560"/>
    <x v="7"/>
  </r>
  <r>
    <n v="734"/>
    <s v="Sideswiped"/>
    <s v="Sideswiped is my story of growing in and trusting God through the mess and mysteries of life."/>
    <n v="8500"/>
    <n v="10670"/>
    <x v="2"/>
    <s v="CA"/>
    <s v="CAD"/>
    <x v="1561"/>
    <x v="1561"/>
    <b v="0"/>
    <n v="57"/>
    <b v="1"/>
    <s v="publishing/nonfiction"/>
    <n v="126"/>
    <n v="187.19"/>
    <x v="2"/>
    <x v="1561"/>
    <x v="1561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x v="1562"/>
    <x v="1562"/>
    <b v="1"/>
    <n v="167"/>
    <b v="1"/>
    <s v="theater/plays"/>
    <n v="115"/>
    <n v="58.69"/>
    <x v="1"/>
    <x v="1562"/>
    <x v="1562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x v="1563"/>
    <x v="1563"/>
    <b v="0"/>
    <n v="90"/>
    <b v="1"/>
    <s v="photography/photobooks"/>
    <n v="111"/>
    <n v="104.39"/>
    <x v="6"/>
    <x v="1563"/>
    <x v="156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x v="1564"/>
    <x v="1564"/>
    <b v="0"/>
    <n v="93"/>
    <b v="1"/>
    <s v="theater/spaces"/>
    <n v="103"/>
    <n v="94.41"/>
    <x v="1"/>
    <x v="1564"/>
    <x v="1564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x v="1565"/>
    <x v="1565"/>
    <b v="1"/>
    <n v="80"/>
    <b v="1"/>
    <s v="film &amp; video/documentary"/>
    <n v="103"/>
    <n v="109.19"/>
    <x v="0"/>
    <x v="1565"/>
    <x v="1565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x v="1566"/>
    <x v="1566"/>
    <b v="0"/>
    <n v="36"/>
    <b v="1"/>
    <s v="theater/spaces"/>
    <n v="103"/>
    <n v="242.28"/>
    <x v="1"/>
    <x v="1566"/>
    <x v="1566"/>
    <x v="7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x v="1567"/>
    <x v="1567"/>
    <b v="1"/>
    <n v="82"/>
    <b v="1"/>
    <s v="film &amp; video/documentary"/>
    <n v="102"/>
    <n v="105.32"/>
    <x v="0"/>
    <x v="1567"/>
    <x v="1567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x v="1568"/>
    <x v="1568"/>
    <b v="0"/>
    <n v="68"/>
    <b v="1"/>
    <s v="food/small batch"/>
    <n v="101"/>
    <n v="125.99"/>
    <x v="7"/>
    <x v="1568"/>
    <x v="1568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x v="1569"/>
    <x v="1569"/>
    <b v="0"/>
    <n v="13"/>
    <b v="0"/>
    <s v="publishing/art books"/>
    <n v="4"/>
    <n v="26.92"/>
    <x v="2"/>
    <x v="1569"/>
    <x v="1569"/>
    <x v="7"/>
  </r>
  <r>
    <n v="3746"/>
    <s v="Stage Play Production - &quot;I Love You to Death&quot;"/>
    <s v="Generational curses CAN be broken...right?"/>
    <n v="8500"/>
    <n v="202"/>
    <x v="1"/>
    <s v="US"/>
    <s v="USD"/>
    <x v="1570"/>
    <x v="1570"/>
    <b v="0"/>
    <n v="1"/>
    <b v="0"/>
    <s v="theater/plays"/>
    <n v="2"/>
    <n v="202"/>
    <x v="1"/>
    <x v="1570"/>
    <x v="1570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x v="1571"/>
    <x v="1571"/>
    <b v="0"/>
    <n v="2"/>
    <b v="0"/>
    <s v="food/food trucks"/>
    <n v="1"/>
    <n v="25.5"/>
    <x v="7"/>
    <x v="1571"/>
    <x v="1571"/>
    <x v="7"/>
  </r>
  <r>
    <n v="460"/>
    <s v="Darwin's Kiss"/>
    <s v="An animated web series about biological evolution gone haywire."/>
    <n v="8500"/>
    <n v="25"/>
    <x v="1"/>
    <s v="US"/>
    <s v="USD"/>
    <x v="1572"/>
    <x v="1572"/>
    <b v="0"/>
    <n v="2"/>
    <b v="0"/>
    <s v="film &amp; video/animation"/>
    <n v="0"/>
    <n v="12.5"/>
    <x v="0"/>
    <x v="1572"/>
    <x v="1572"/>
    <x v="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x v="1573"/>
    <x v="1573"/>
    <b v="0"/>
    <n v="45"/>
    <b v="1"/>
    <s v="film &amp; video/television"/>
    <n v="104"/>
    <n v="194.44"/>
    <x v="0"/>
    <x v="1573"/>
    <x v="1573"/>
    <x v="7"/>
  </r>
  <r>
    <n v="3302"/>
    <s v="El muro de BorÃ­s KiÃ©n"/>
    <s v="FilosofÃ­a de los anÃ³nimos"/>
    <n v="8400"/>
    <n v="8685"/>
    <x v="2"/>
    <s v="ES"/>
    <s v="EUR"/>
    <x v="1574"/>
    <x v="1574"/>
    <b v="0"/>
    <n v="50"/>
    <b v="1"/>
    <s v="theater/plays"/>
    <n v="103"/>
    <n v="173.7"/>
    <x v="1"/>
    <x v="1574"/>
    <x v="1574"/>
    <x v="7"/>
  </r>
  <r>
    <n v="3041"/>
    <s v="Lend a Hand in Our Home"/>
    <s v="Privet! Hello! Bon Jour! We are the Arlekin Players Theatre and we need a home."/>
    <n v="8300"/>
    <n v="9170"/>
    <x v="2"/>
    <s v="US"/>
    <s v="USD"/>
    <x v="1575"/>
    <x v="1575"/>
    <b v="0"/>
    <n v="95"/>
    <b v="1"/>
    <s v="theater/spaces"/>
    <n v="110"/>
    <n v="96.53"/>
    <x v="1"/>
    <x v="1575"/>
    <x v="1575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x v="1576"/>
    <x v="1576"/>
    <b v="0"/>
    <n v="119"/>
    <b v="1"/>
    <s v="publishing/nonfiction"/>
    <n v="122"/>
    <n v="84.14"/>
    <x v="2"/>
    <x v="1576"/>
    <x v="1576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x v="1577"/>
    <x v="1577"/>
    <b v="0"/>
    <n v="539"/>
    <b v="1"/>
    <s v="games/tabletop games"/>
    <n v="171"/>
    <n v="25.43"/>
    <x v="4"/>
    <x v="1577"/>
    <x v="1577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x v="1578"/>
    <x v="1578"/>
    <b v="0"/>
    <n v="3468"/>
    <b v="1"/>
    <s v="technology/space exploration"/>
    <n v="1379"/>
    <n v="31.82"/>
    <x v="3"/>
    <x v="1578"/>
    <x v="1578"/>
    <x v="7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x v="1579"/>
    <x v="1579"/>
    <b v="1"/>
    <n v="204"/>
    <b v="1"/>
    <s v="technology/hardware"/>
    <n v="421"/>
    <n v="164.91"/>
    <x v="3"/>
    <x v="1579"/>
    <x v="1579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x v="1580"/>
    <x v="1580"/>
    <b v="1"/>
    <n v="398"/>
    <b v="1"/>
    <s v="technology/space exploration"/>
    <n v="408"/>
    <n v="81.95"/>
    <x v="3"/>
    <x v="1580"/>
    <x v="158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x v="1581"/>
    <x v="1581"/>
    <b v="1"/>
    <n v="394"/>
    <b v="1"/>
    <s v="theater/spaces"/>
    <n v="351"/>
    <n v="71.239999999999995"/>
    <x v="1"/>
    <x v="1581"/>
    <x v="1581"/>
    <x v="7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x v="1582"/>
    <x v="1582"/>
    <b v="1"/>
    <n v="304"/>
    <b v="1"/>
    <s v="technology/space exploration"/>
    <n v="224"/>
    <n v="58.93"/>
    <x v="3"/>
    <x v="1582"/>
    <x v="1582"/>
    <x v="7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x v="1583"/>
    <x v="1583"/>
    <b v="1"/>
    <n v="215"/>
    <b v="1"/>
    <s v="photography/photobooks"/>
    <n v="150"/>
    <n v="55.82"/>
    <x v="6"/>
    <x v="1583"/>
    <x v="1583"/>
    <x v="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x v="1584"/>
    <x v="1584"/>
    <b v="0"/>
    <n v="274"/>
    <b v="1"/>
    <s v="technology/wearables"/>
    <n v="147"/>
    <n v="42.89"/>
    <x v="3"/>
    <x v="1584"/>
    <x v="1584"/>
    <x v="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x v="1585"/>
    <x v="1585"/>
    <b v="1"/>
    <n v="283"/>
    <b v="1"/>
    <s v="food/small batch"/>
    <n v="144"/>
    <n v="40.799999999999997"/>
    <x v="7"/>
    <x v="1585"/>
    <x v="1585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x v="1586"/>
    <x v="1586"/>
    <b v="0"/>
    <n v="242"/>
    <b v="1"/>
    <s v="technology/hardware"/>
    <n v="130"/>
    <n v="43.1"/>
    <x v="3"/>
    <x v="1586"/>
    <x v="1586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x v="1587"/>
    <x v="1587"/>
    <b v="0"/>
    <n v="79"/>
    <b v="1"/>
    <s v="music/indie rock"/>
    <n v="128"/>
    <n v="129.11000000000001"/>
    <x v="5"/>
    <x v="1587"/>
    <x v="1587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x v="1588"/>
    <x v="1588"/>
    <b v="0"/>
    <n v="58"/>
    <b v="1"/>
    <s v="technology/hardware"/>
    <n v="123"/>
    <n v="169.52"/>
    <x v="3"/>
    <x v="1588"/>
    <x v="1588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x v="1589"/>
    <x v="1589"/>
    <b v="0"/>
    <n v="160"/>
    <b v="1"/>
    <s v="music/indie rock"/>
    <n v="115"/>
    <n v="57.52"/>
    <x v="5"/>
    <x v="1589"/>
    <x v="1589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x v="1590"/>
    <x v="1590"/>
    <b v="0"/>
    <n v="136"/>
    <b v="1"/>
    <s v="music/rock"/>
    <n v="114"/>
    <n v="67.13"/>
    <x v="5"/>
    <x v="1590"/>
    <x v="159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x v="1591"/>
    <x v="1591"/>
    <b v="0"/>
    <n v="84"/>
    <b v="1"/>
    <s v="games/tabletop games"/>
    <n v="113"/>
    <n v="107.32"/>
    <x v="4"/>
    <x v="1591"/>
    <x v="1591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x v="1592"/>
    <x v="1592"/>
    <b v="1"/>
    <n v="146"/>
    <b v="1"/>
    <s v="film &amp; video/documentary"/>
    <n v="112"/>
    <n v="61.3"/>
    <x v="0"/>
    <x v="1592"/>
    <x v="1592"/>
    <x v="7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x v="1593"/>
    <x v="1593"/>
    <b v="0"/>
    <n v="134"/>
    <b v="1"/>
    <s v="music/rock"/>
    <n v="110"/>
    <n v="65.91"/>
    <x v="5"/>
    <x v="1593"/>
    <x v="159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x v="1594"/>
    <x v="1594"/>
    <b v="0"/>
    <n v="101"/>
    <b v="0"/>
    <s v="music/faith"/>
    <n v="109"/>
    <n v="86.44"/>
    <x v="5"/>
    <x v="1594"/>
    <x v="1594"/>
    <x v="7"/>
  </r>
  <r>
    <n v="3006"/>
    <s v="ONTARIO STREET THEATRE in Port Hope."/>
    <s v="We're an affordable theatre and rental space that can be molded into anything by anyone."/>
    <n v="8000"/>
    <n v="8620"/>
    <x v="2"/>
    <s v="CA"/>
    <s v="CAD"/>
    <x v="1595"/>
    <x v="1595"/>
    <b v="0"/>
    <n v="97"/>
    <b v="1"/>
    <s v="theater/spaces"/>
    <n v="108"/>
    <n v="88.87"/>
    <x v="1"/>
    <x v="1595"/>
    <x v="1595"/>
    <x v="7"/>
  </r>
  <r>
    <n v="56"/>
    <s v="Voxwomen Cycling Show"/>
    <s v="We want to see more women's cycling on TV - and we need your help to make it happen!"/>
    <n v="8000"/>
    <n v="8581"/>
    <x v="2"/>
    <s v="GB"/>
    <s v="GBP"/>
    <x v="1596"/>
    <x v="1596"/>
    <b v="0"/>
    <n v="174"/>
    <b v="1"/>
    <s v="film &amp; video/television"/>
    <n v="107"/>
    <n v="49.32"/>
    <x v="0"/>
    <x v="1596"/>
    <x v="1596"/>
    <x v="7"/>
  </r>
  <r>
    <n v="255"/>
    <s v="xoxosms: a documentary about love in the 21st century"/>
    <s v="xoxosms is a documentary about first love, long distance and Skype."/>
    <n v="8000"/>
    <n v="8538.66"/>
    <x v="2"/>
    <s v="US"/>
    <s v="USD"/>
    <x v="1597"/>
    <x v="1597"/>
    <b v="1"/>
    <n v="188"/>
    <b v="1"/>
    <s v="film &amp; video/documentary"/>
    <n v="107"/>
    <n v="45.42"/>
    <x v="0"/>
    <x v="1597"/>
    <x v="1597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x v="1598"/>
    <x v="1598"/>
    <b v="0"/>
    <n v="94"/>
    <b v="1"/>
    <s v="theater/musical"/>
    <n v="107"/>
    <n v="90.82"/>
    <x v="1"/>
    <x v="1598"/>
    <x v="1598"/>
    <x v="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x v="1599"/>
    <x v="1599"/>
    <b v="0"/>
    <n v="58"/>
    <b v="1"/>
    <s v="film &amp; video/television"/>
    <n v="106"/>
    <n v="146.88"/>
    <x v="0"/>
    <x v="1599"/>
    <x v="1599"/>
    <x v="7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x v="1600"/>
    <x v="1600"/>
    <b v="0"/>
    <n v="53"/>
    <b v="1"/>
    <s v="music/rock"/>
    <n v="105"/>
    <n v="158.96"/>
    <x v="5"/>
    <x v="1600"/>
    <x v="1600"/>
    <x v="7"/>
  </r>
  <r>
    <n v="806"/>
    <s v="Golden Animals NEW Album!"/>
    <s v="Help Golden Animals finish their NEW Album!"/>
    <n v="8000"/>
    <n v="8355"/>
    <x v="2"/>
    <s v="US"/>
    <s v="USD"/>
    <x v="1601"/>
    <x v="1601"/>
    <b v="0"/>
    <n v="71"/>
    <b v="1"/>
    <s v="music/rock"/>
    <n v="104"/>
    <n v="117.68"/>
    <x v="5"/>
    <x v="1601"/>
    <x v="1601"/>
    <x v="7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x v="1602"/>
    <x v="1602"/>
    <b v="0"/>
    <n v="148"/>
    <b v="1"/>
    <s v="music/rock"/>
    <n v="104"/>
    <n v="56.41"/>
    <x v="5"/>
    <x v="1602"/>
    <x v="1602"/>
    <x v="7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x v="1603"/>
    <x v="1603"/>
    <b v="0"/>
    <n v="47"/>
    <b v="1"/>
    <s v="theater/plays"/>
    <n v="104"/>
    <n v="177.62"/>
    <x v="1"/>
    <x v="1603"/>
    <x v="1603"/>
    <x v="7"/>
  </r>
  <r>
    <n v="3169"/>
    <s v="The Window"/>
    <s v="We're bringing The Window to the Cherry Lane Theater in January 2014."/>
    <n v="8000"/>
    <n v="8241"/>
    <x v="2"/>
    <s v="US"/>
    <s v="USD"/>
    <x v="1604"/>
    <x v="1604"/>
    <b v="1"/>
    <n v="82"/>
    <b v="1"/>
    <s v="theater/plays"/>
    <n v="103"/>
    <n v="100.5"/>
    <x v="1"/>
    <x v="1604"/>
    <x v="1604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x v="1605"/>
    <x v="1605"/>
    <b v="0"/>
    <n v="25"/>
    <b v="1"/>
    <s v="theater/musical"/>
    <n v="103"/>
    <n v="329.2"/>
    <x v="1"/>
    <x v="1605"/>
    <x v="1605"/>
    <x v="7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x v="1606"/>
    <x v="1606"/>
    <b v="1"/>
    <n v="71"/>
    <b v="1"/>
    <s v="theater/plays"/>
    <n v="103"/>
    <n v="115.87"/>
    <x v="1"/>
    <x v="1606"/>
    <x v="1606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x v="1607"/>
    <x v="1607"/>
    <b v="0"/>
    <n v="94"/>
    <b v="1"/>
    <s v="theater/plays"/>
    <n v="103"/>
    <n v="87.36"/>
    <x v="1"/>
    <x v="1607"/>
    <x v="1607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x v="1608"/>
    <x v="1608"/>
    <b v="0"/>
    <n v="62"/>
    <b v="1"/>
    <s v="music/pop"/>
    <n v="103"/>
    <n v="132.44"/>
    <x v="5"/>
    <x v="1608"/>
    <x v="1608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x v="1609"/>
    <x v="1609"/>
    <b v="0"/>
    <n v="116"/>
    <b v="1"/>
    <s v="music/pop"/>
    <n v="103"/>
    <n v="70.78"/>
    <x v="5"/>
    <x v="1609"/>
    <x v="1609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x v="1610"/>
    <x v="1610"/>
    <b v="0"/>
    <n v="32"/>
    <b v="1"/>
    <s v="theater/musical"/>
    <n v="102"/>
    <n v="255.17"/>
    <x v="1"/>
    <x v="1610"/>
    <x v="1610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x v="1611"/>
    <x v="1611"/>
    <b v="1"/>
    <n v="70"/>
    <b v="1"/>
    <s v="theater/plays"/>
    <n v="102"/>
    <n v="116"/>
    <x v="1"/>
    <x v="1611"/>
    <x v="161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x v="1612"/>
    <x v="1612"/>
    <b v="0"/>
    <n v="40"/>
    <b v="1"/>
    <s v="theater/plays"/>
    <n v="101"/>
    <n v="202.85"/>
    <x v="1"/>
    <x v="1612"/>
    <x v="1612"/>
    <x v="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x v="1613"/>
    <x v="1613"/>
    <b v="0"/>
    <n v="57"/>
    <b v="1"/>
    <s v="theater/plays"/>
    <n v="101"/>
    <n v="142.28"/>
    <x v="1"/>
    <x v="1613"/>
    <x v="1613"/>
    <x v="7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x v="1614"/>
    <x v="1614"/>
    <b v="0"/>
    <n v="108"/>
    <b v="1"/>
    <s v="music/rock"/>
    <n v="101"/>
    <n v="74.95"/>
    <x v="5"/>
    <x v="1614"/>
    <x v="1614"/>
    <x v="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x v="1615"/>
    <x v="1615"/>
    <b v="0"/>
    <n v="77"/>
    <b v="1"/>
    <s v="theater/plays"/>
    <n v="101"/>
    <n v="104.99"/>
    <x v="1"/>
    <x v="1615"/>
    <x v="1615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x v="1616"/>
    <x v="1616"/>
    <b v="0"/>
    <n v="92"/>
    <b v="1"/>
    <s v="music/rock"/>
    <n v="101"/>
    <n v="87.83"/>
    <x v="5"/>
    <x v="1616"/>
    <x v="1616"/>
    <x v="7"/>
  </r>
  <r>
    <n v="2120"/>
    <s v="Hearty Har Full Length Album"/>
    <s v="&lt;3_x000a_Coming in from outer space. Help Hearty Har record their 1st album!!"/>
    <n v="8000"/>
    <n v="8070.43"/>
    <x v="2"/>
    <s v="US"/>
    <s v="USD"/>
    <x v="1617"/>
    <x v="1617"/>
    <b v="0"/>
    <n v="69"/>
    <b v="1"/>
    <s v="music/indie rock"/>
    <n v="101"/>
    <n v="116.96"/>
    <x v="5"/>
    <x v="1617"/>
    <x v="1617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x v="1618"/>
    <x v="1618"/>
    <b v="0"/>
    <n v="96"/>
    <b v="1"/>
    <s v="music/rock"/>
    <n v="101"/>
    <n v="83.89"/>
    <x v="5"/>
    <x v="1618"/>
    <x v="1618"/>
    <x v="7"/>
  </r>
  <r>
    <n v="419"/>
    <s v="BEYOND LOCAL"/>
    <s v="Beyond Local is a personal journey through an art-centric and musically talented community that fosters creativity."/>
    <n v="8000"/>
    <n v="8035"/>
    <x v="2"/>
    <s v="US"/>
    <s v="USD"/>
    <x v="1619"/>
    <x v="1619"/>
    <b v="0"/>
    <n v="73"/>
    <b v="1"/>
    <s v="film &amp; video/documentary"/>
    <n v="100"/>
    <n v="110.07"/>
    <x v="0"/>
    <x v="1619"/>
    <x v="1619"/>
    <x v="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x v="1620"/>
    <x v="1620"/>
    <b v="0"/>
    <n v="80"/>
    <b v="1"/>
    <s v="music/classical music"/>
    <n v="100"/>
    <n v="100.33"/>
    <x v="5"/>
    <x v="1620"/>
    <x v="1620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x v="1621"/>
    <x v="1621"/>
    <b v="0"/>
    <n v="113"/>
    <b v="1"/>
    <s v="theater/plays"/>
    <n v="100"/>
    <n v="70.88"/>
    <x v="1"/>
    <x v="1621"/>
    <x v="1621"/>
    <x v="7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x v="1622"/>
    <x v="1622"/>
    <b v="0"/>
    <n v="19"/>
    <b v="1"/>
    <s v="theater/plays"/>
    <n v="100"/>
    <n v="421.11"/>
    <x v="1"/>
    <x v="1622"/>
    <x v="1622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x v="1623"/>
    <x v="1623"/>
    <b v="0"/>
    <n v="72"/>
    <b v="0"/>
    <s v="music/indie rock"/>
    <n v="40"/>
    <n v="44.44"/>
    <x v="5"/>
    <x v="1623"/>
    <x v="1623"/>
    <x v="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x v="1624"/>
    <x v="1624"/>
    <b v="0"/>
    <n v="36"/>
    <b v="0"/>
    <s v="theater/plays"/>
    <n v="37"/>
    <n v="83.14"/>
    <x v="1"/>
    <x v="1624"/>
    <x v="1624"/>
    <x v="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x v="1625"/>
    <x v="1625"/>
    <b v="0"/>
    <n v="2"/>
    <b v="0"/>
    <s v="theater/plays"/>
    <n v="31"/>
    <n v="1250"/>
    <x v="1"/>
    <x v="1625"/>
    <x v="1625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x v="1626"/>
    <x v="1626"/>
    <b v="0"/>
    <n v="49"/>
    <b v="0"/>
    <s v="publishing/children's books"/>
    <n v="22"/>
    <n v="35.729999999999997"/>
    <x v="2"/>
    <x v="1626"/>
    <x v="1626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x v="1627"/>
    <x v="1627"/>
    <b v="0"/>
    <n v="17"/>
    <b v="0"/>
    <s v="film &amp; video/drama"/>
    <n v="16"/>
    <n v="76.47"/>
    <x v="0"/>
    <x v="1627"/>
    <x v="1627"/>
    <x v="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x v="1628"/>
    <x v="1628"/>
    <b v="0"/>
    <n v="24"/>
    <b v="0"/>
    <s v="games/video games"/>
    <n v="5"/>
    <n v="17.71"/>
    <x v="4"/>
    <x v="1628"/>
    <x v="1628"/>
    <x v="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x v="1629"/>
    <x v="1629"/>
    <b v="0"/>
    <n v="3"/>
    <b v="0"/>
    <s v="film &amp; video/drama"/>
    <n v="4"/>
    <n v="108.33"/>
    <x v="0"/>
    <x v="1629"/>
    <x v="1629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x v="1630"/>
    <x v="1630"/>
    <b v="0"/>
    <n v="13"/>
    <b v="0"/>
    <s v="theater/plays"/>
    <n v="4"/>
    <n v="23.92"/>
    <x v="1"/>
    <x v="1630"/>
    <x v="1630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x v="1631"/>
    <x v="1631"/>
    <b v="0"/>
    <n v="12"/>
    <b v="0"/>
    <s v="theater/musical"/>
    <n v="3"/>
    <n v="22.75"/>
    <x v="1"/>
    <x v="1631"/>
    <x v="1631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x v="1632"/>
    <x v="1632"/>
    <b v="0"/>
    <n v="9"/>
    <b v="0"/>
    <s v="music/indie rock"/>
    <n v="3"/>
    <n v="28.89"/>
    <x v="5"/>
    <x v="1632"/>
    <x v="1632"/>
    <x v="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x v="1633"/>
    <x v="1633"/>
    <b v="0"/>
    <n v="8"/>
    <b v="0"/>
    <s v="music/world music"/>
    <n v="3"/>
    <n v="30.13"/>
    <x v="5"/>
    <x v="1633"/>
    <x v="1633"/>
    <x v="7"/>
  </r>
  <r>
    <n v="556"/>
    <s v="Braille Academy"/>
    <s v="An educational platform for learning Unified English Braille Code"/>
    <n v="8000"/>
    <n v="200"/>
    <x v="1"/>
    <s v="US"/>
    <s v="USD"/>
    <x v="1634"/>
    <x v="1634"/>
    <b v="0"/>
    <n v="1"/>
    <b v="0"/>
    <s v="technology/web"/>
    <n v="3"/>
    <n v="200"/>
    <x v="3"/>
    <x v="1634"/>
    <x v="1634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x v="1635"/>
    <x v="1635"/>
    <b v="0"/>
    <n v="1"/>
    <b v="0"/>
    <s v="theater/spaces"/>
    <n v="3"/>
    <n v="200"/>
    <x v="1"/>
    <x v="1635"/>
    <x v="1635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x v="1636"/>
    <x v="1636"/>
    <b v="0"/>
    <n v="7"/>
    <b v="0"/>
    <s v="music/indie rock"/>
    <n v="2"/>
    <n v="27.86"/>
    <x v="5"/>
    <x v="1636"/>
    <x v="1636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x v="1637"/>
    <x v="1637"/>
    <b v="0"/>
    <n v="4"/>
    <b v="0"/>
    <s v="film &amp; video/science fiction"/>
    <n v="2"/>
    <n v="47.5"/>
    <x v="0"/>
    <x v="1637"/>
    <x v="1637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x v="1638"/>
    <x v="1638"/>
    <b v="0"/>
    <n v="9"/>
    <b v="0"/>
    <s v="theater/plays"/>
    <n v="1"/>
    <n v="13.11"/>
    <x v="1"/>
    <x v="1638"/>
    <x v="1638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x v="1639"/>
    <x v="1639"/>
    <b v="0"/>
    <n v="4"/>
    <b v="0"/>
    <s v="technology/wearables"/>
    <n v="1"/>
    <n v="26.5"/>
    <x v="3"/>
    <x v="1639"/>
    <x v="1639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x v="1640"/>
    <x v="1640"/>
    <b v="0"/>
    <n v="2"/>
    <b v="0"/>
    <s v="music/jazz"/>
    <n v="1"/>
    <n v="32.5"/>
    <x v="5"/>
    <x v="1640"/>
    <x v="1640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x v="1641"/>
    <x v="1641"/>
    <b v="0"/>
    <n v="2"/>
    <b v="0"/>
    <s v="technology/web"/>
    <n v="1"/>
    <n v="27.5"/>
    <x v="3"/>
    <x v="1641"/>
    <x v="1641"/>
    <x v="7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x v="1642"/>
    <x v="1642"/>
    <b v="0"/>
    <n v="2"/>
    <b v="0"/>
    <s v="food/food trucks"/>
    <n v="1"/>
    <n v="27.5"/>
    <x v="7"/>
    <x v="1642"/>
    <x v="1642"/>
    <x v="7"/>
  </r>
  <r>
    <n v="1153"/>
    <s v="The Cold Spot Mobile Trailer"/>
    <s v="A mobile concession trailer for snow cones, ice cream, smoothies and more"/>
    <n v="8000"/>
    <n v="50"/>
    <x v="1"/>
    <s v="US"/>
    <s v="USD"/>
    <x v="1643"/>
    <x v="1643"/>
    <b v="0"/>
    <n v="1"/>
    <b v="0"/>
    <s v="food/food trucks"/>
    <n v="1"/>
    <n v="50"/>
    <x v="7"/>
    <x v="1643"/>
    <x v="1643"/>
    <x v="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x v="1644"/>
    <x v="1644"/>
    <b v="1"/>
    <n v="4"/>
    <b v="0"/>
    <s v="photography/photobooks"/>
    <n v="1"/>
    <n v="10"/>
    <x v="6"/>
    <x v="1644"/>
    <x v="1644"/>
    <x v="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x v="1645"/>
    <x v="1645"/>
    <b v="0"/>
    <n v="2"/>
    <b v="0"/>
    <s v="games/mobile games"/>
    <n v="0"/>
    <n v="18"/>
    <x v="4"/>
    <x v="1645"/>
    <x v="1645"/>
    <x v="7"/>
  </r>
  <r>
    <n v="2741"/>
    <s v="Mrs. Brown and Her Lost Puppy."/>
    <s v="Help me publish my 1st children's book as an aspiring author!"/>
    <n v="8000"/>
    <n v="35"/>
    <x v="1"/>
    <s v="US"/>
    <s v="USD"/>
    <x v="1646"/>
    <x v="1646"/>
    <b v="0"/>
    <n v="4"/>
    <b v="0"/>
    <s v="publishing/children's books"/>
    <n v="0"/>
    <n v="8.75"/>
    <x v="2"/>
    <x v="1646"/>
    <x v="164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x v="1647"/>
    <x v="1647"/>
    <b v="0"/>
    <n v="2"/>
    <b v="0"/>
    <s v="food/food trucks"/>
    <n v="0"/>
    <n v="13.01"/>
    <x v="7"/>
    <x v="1647"/>
    <x v="1647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x v="1648"/>
    <x v="1648"/>
    <b v="0"/>
    <n v="2"/>
    <b v="0"/>
    <s v="film &amp; video/animation"/>
    <n v="0"/>
    <n v="5.5"/>
    <x v="0"/>
    <x v="1648"/>
    <x v="1648"/>
    <x v="7"/>
  </r>
  <r>
    <n v="4000"/>
    <s v="The Escorts"/>
    <s v="An Enticing Trip into the World of Assisted Dying"/>
    <n v="8000"/>
    <n v="10"/>
    <x v="1"/>
    <s v="US"/>
    <s v="USD"/>
    <x v="1649"/>
    <x v="1649"/>
    <b v="0"/>
    <n v="1"/>
    <b v="0"/>
    <s v="theater/plays"/>
    <n v="0"/>
    <n v="10"/>
    <x v="1"/>
    <x v="1649"/>
    <x v="1649"/>
    <x v="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x v="1650"/>
    <x v="1650"/>
    <b v="0"/>
    <n v="1"/>
    <b v="0"/>
    <s v="games/mobile games"/>
    <n v="0"/>
    <n v="5"/>
    <x v="4"/>
    <x v="1650"/>
    <x v="1650"/>
    <x v="7"/>
  </r>
  <r>
    <n v="228"/>
    <s v="Facets of a Geek life"/>
    <s v="I am making a film from one one of my books called facets of a Geek life."/>
    <n v="8000"/>
    <n v="0"/>
    <x v="1"/>
    <s v="GB"/>
    <s v="GBP"/>
    <x v="1651"/>
    <x v="1651"/>
    <b v="0"/>
    <n v="0"/>
    <b v="0"/>
    <s v="film &amp; video/drama"/>
    <n v="0"/>
    <n v="0"/>
    <x v="0"/>
    <x v="1651"/>
    <x v="1651"/>
    <x v="7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x v="1652"/>
    <x v="1652"/>
    <b v="0"/>
    <n v="0"/>
    <b v="0"/>
    <s v="games/mobile games"/>
    <n v="0"/>
    <n v="0"/>
    <x v="4"/>
    <x v="1652"/>
    <x v="1652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x v="1653"/>
    <x v="1653"/>
    <b v="0"/>
    <n v="0"/>
    <b v="0"/>
    <s v="food/food trucks"/>
    <n v="0"/>
    <n v="0"/>
    <x v="7"/>
    <x v="1653"/>
    <x v="1653"/>
    <x v="7"/>
  </r>
  <r>
    <n v="2437"/>
    <s v="Cuppa Gumbos"/>
    <s v="Homemade Gumbo, Stews and Curry to be served hot and fresh everyday at any festival or concert we can attend."/>
    <n v="8000"/>
    <n v="0"/>
    <x v="1"/>
    <s v="US"/>
    <s v="USD"/>
    <x v="1654"/>
    <x v="1654"/>
    <b v="0"/>
    <n v="0"/>
    <b v="0"/>
    <s v="food/food trucks"/>
    <n v="0"/>
    <n v="0"/>
    <x v="7"/>
    <x v="1654"/>
    <x v="1654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x v="1655"/>
    <x v="1655"/>
    <b v="0"/>
    <n v="0"/>
    <b v="0"/>
    <s v="food/food trucks"/>
    <n v="0"/>
    <n v="0"/>
    <x v="7"/>
    <x v="1655"/>
    <x v="1655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x v="1656"/>
    <x v="1656"/>
    <b v="0"/>
    <n v="0"/>
    <b v="0"/>
    <s v="publishing/children's books"/>
    <n v="0"/>
    <n v="0"/>
    <x v="2"/>
    <x v="1656"/>
    <x v="1656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x v="1657"/>
    <x v="1657"/>
    <b v="0"/>
    <n v="0"/>
    <b v="0"/>
    <s v="theater/plays"/>
    <n v="0"/>
    <n v="0"/>
    <x v="1"/>
    <x v="1657"/>
    <x v="1657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x v="1658"/>
    <x v="1658"/>
    <b v="0"/>
    <n v="0"/>
    <b v="0"/>
    <s v="theater/musical"/>
    <n v="0"/>
    <n v="0"/>
    <x v="1"/>
    <x v="1658"/>
    <x v="1658"/>
    <x v="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x v="1659"/>
    <x v="1659"/>
    <b v="0"/>
    <n v="0"/>
    <b v="0"/>
    <s v="theater/plays"/>
    <n v="0"/>
    <n v="0"/>
    <x v="1"/>
    <x v="1659"/>
    <x v="165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x v="1660"/>
    <x v="1660"/>
    <b v="0"/>
    <n v="58"/>
    <b v="1"/>
    <s v="theater/spaces"/>
    <n v="191"/>
    <n v="259.95"/>
    <x v="1"/>
    <x v="1660"/>
    <x v="1660"/>
    <x v="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x v="1661"/>
    <x v="1661"/>
    <b v="0"/>
    <n v="101"/>
    <b v="1"/>
    <s v="music/pop"/>
    <n v="103"/>
    <n v="80.180000000000007"/>
    <x v="5"/>
    <x v="1661"/>
    <x v="1661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x v="1662"/>
    <x v="1662"/>
    <b v="0"/>
    <n v="20"/>
    <b v="0"/>
    <s v="theater/spaces"/>
    <n v="17"/>
    <n v="66.099999999999994"/>
    <x v="1"/>
    <x v="1662"/>
    <x v="1662"/>
    <x v="7"/>
  </r>
  <r>
    <n v="2103"/>
    <s v="Matthew Moon's New Album"/>
    <s v="Indie rocker, Matthew Moon, has something to share with you..."/>
    <n v="7777"/>
    <n v="11364"/>
    <x v="2"/>
    <s v="US"/>
    <s v="USD"/>
    <x v="1663"/>
    <x v="1663"/>
    <b v="0"/>
    <n v="115"/>
    <b v="1"/>
    <s v="music/indie rock"/>
    <n v="146"/>
    <n v="98.82"/>
    <x v="5"/>
    <x v="1663"/>
    <x v="1663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x v="1664"/>
    <x v="1664"/>
    <b v="0"/>
    <n v="17"/>
    <b v="0"/>
    <s v="technology/wearables"/>
    <n v="11"/>
    <n v="51.82"/>
    <x v="3"/>
    <x v="1664"/>
    <x v="1664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x v="1665"/>
    <x v="1665"/>
    <b v="0"/>
    <n v="26"/>
    <b v="1"/>
    <s v="theater/plays"/>
    <n v="101"/>
    <n v="302.31"/>
    <x v="1"/>
    <x v="1665"/>
    <x v="1665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x v="1666"/>
    <x v="1666"/>
    <b v="0"/>
    <n v="6"/>
    <b v="0"/>
    <s v="music/world music"/>
    <n v="3"/>
    <n v="35"/>
    <x v="5"/>
    <x v="1666"/>
    <x v="1666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x v="1667"/>
    <x v="1667"/>
    <b v="1"/>
    <n v="111"/>
    <b v="1"/>
    <s v="music/electronic music"/>
    <n v="103"/>
    <n v="69.67"/>
    <x v="5"/>
    <x v="1667"/>
    <x v="1667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x v="1668"/>
    <x v="1668"/>
    <b v="1"/>
    <n v="369"/>
    <b v="1"/>
    <s v="photography/photobooks"/>
    <n v="418"/>
    <n v="84.91"/>
    <x v="6"/>
    <x v="1668"/>
    <x v="1668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x v="1669"/>
    <x v="1669"/>
    <b v="0"/>
    <n v="104"/>
    <b v="1"/>
    <s v="music/rock"/>
    <n v="155"/>
    <n v="112.02"/>
    <x v="5"/>
    <x v="1669"/>
    <x v="1669"/>
    <x v="7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x v="1670"/>
    <x v="1670"/>
    <b v="0"/>
    <n v="104"/>
    <b v="1"/>
    <s v="theater/plays"/>
    <n v="154"/>
    <n v="110.87"/>
    <x v="1"/>
    <x v="1670"/>
    <x v="167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x v="1671"/>
    <x v="1671"/>
    <b v="1"/>
    <n v="70"/>
    <b v="1"/>
    <s v="technology/hardware"/>
    <n v="150"/>
    <n v="160.44"/>
    <x v="3"/>
    <x v="1671"/>
    <x v="167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x v="1672"/>
    <x v="1672"/>
    <b v="0"/>
    <n v="104"/>
    <b v="1"/>
    <s v="music/indie rock"/>
    <n v="136"/>
    <n v="97.9"/>
    <x v="5"/>
    <x v="1672"/>
    <x v="1672"/>
    <x v="7"/>
  </r>
  <r>
    <n v="305"/>
    <s v="My Friend Mott-ly"/>
    <s v="A documentary that I am making about the difficult, but inspiring, life of a late friend of mine."/>
    <n v="7500"/>
    <n v="9775"/>
    <x v="2"/>
    <s v="US"/>
    <s v="USD"/>
    <x v="1673"/>
    <x v="1673"/>
    <b v="1"/>
    <n v="189"/>
    <b v="1"/>
    <s v="film &amp; video/documentary"/>
    <n v="130"/>
    <n v="51.72"/>
    <x v="0"/>
    <x v="1673"/>
    <x v="1673"/>
    <x v="7"/>
  </r>
  <r>
    <n v="1366"/>
    <s v="Kick It! A Tribute to the A.K.s"/>
    <s v="A musical memorial for Alexi Petersen."/>
    <n v="7500"/>
    <n v="9486.69"/>
    <x v="2"/>
    <s v="US"/>
    <s v="USD"/>
    <x v="1674"/>
    <x v="1674"/>
    <b v="0"/>
    <n v="147"/>
    <b v="1"/>
    <s v="music/rock"/>
    <n v="126"/>
    <n v="64.540000000000006"/>
    <x v="5"/>
    <x v="1674"/>
    <x v="167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x v="1675"/>
    <x v="1675"/>
    <b v="0"/>
    <n v="67"/>
    <b v="1"/>
    <s v="film &amp; video/documentary"/>
    <n v="125"/>
    <n v="140.1"/>
    <x v="0"/>
    <x v="1675"/>
    <x v="1675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x v="1676"/>
    <x v="1676"/>
    <b v="0"/>
    <n v="145"/>
    <b v="1"/>
    <s v="music/indie rock"/>
    <n v="117"/>
    <n v="60.27"/>
    <x v="5"/>
    <x v="1676"/>
    <x v="1676"/>
    <x v="7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x v="1677"/>
    <x v="1677"/>
    <b v="0"/>
    <n v="60"/>
    <b v="1"/>
    <s v="games/tabletop games"/>
    <n v="116"/>
    <n v="144.43"/>
    <x v="4"/>
    <x v="1677"/>
    <x v="1677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x v="1678"/>
    <x v="1678"/>
    <b v="0"/>
    <n v="136"/>
    <b v="1"/>
    <s v="music/classical music"/>
    <n v="111"/>
    <n v="61.03"/>
    <x v="5"/>
    <x v="1678"/>
    <x v="1678"/>
    <x v="7"/>
  </r>
  <r>
    <n v="3586"/>
    <s v="Actors &amp; Musicians who are Blind or Autistic"/>
    <s v="See Theatre In A New Light"/>
    <n v="7500"/>
    <n v="8207"/>
    <x v="2"/>
    <s v="US"/>
    <s v="USD"/>
    <x v="1679"/>
    <x v="1679"/>
    <b v="0"/>
    <n v="54"/>
    <b v="1"/>
    <s v="theater/plays"/>
    <n v="109"/>
    <n v="151.97999999999999"/>
    <x v="1"/>
    <x v="1679"/>
    <x v="1679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x v="1680"/>
    <x v="1680"/>
    <b v="0"/>
    <n v="218"/>
    <b v="1"/>
    <s v="games/tabletop games"/>
    <n v="108"/>
    <n v="37.200000000000003"/>
    <x v="4"/>
    <x v="1680"/>
    <x v="1680"/>
    <x v="7"/>
  </r>
  <r>
    <n v="2441"/>
    <s v="Bring Alchemy Pops to the People!"/>
    <s v="YOU can help Alchemy Pops POP up on a street near you!"/>
    <n v="7500"/>
    <n v="8091"/>
    <x v="2"/>
    <s v="US"/>
    <s v="USD"/>
    <x v="1681"/>
    <x v="1681"/>
    <b v="0"/>
    <n v="109"/>
    <b v="1"/>
    <s v="food/small batch"/>
    <n v="108"/>
    <n v="74.23"/>
    <x v="7"/>
    <x v="1681"/>
    <x v="1681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x v="1682"/>
    <x v="1682"/>
    <b v="0"/>
    <n v="123"/>
    <b v="1"/>
    <s v="photography/photobooks"/>
    <n v="107"/>
    <n v="65.08"/>
    <x v="6"/>
    <x v="1682"/>
    <x v="1682"/>
    <x v="7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x v="1683"/>
    <x v="1683"/>
    <b v="0"/>
    <n v="89"/>
    <b v="1"/>
    <s v="film &amp; video/documentary"/>
    <n v="107"/>
    <n v="89.89"/>
    <x v="0"/>
    <x v="1683"/>
    <x v="1683"/>
    <x v="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x v="1684"/>
    <x v="1684"/>
    <b v="0"/>
    <n v="130"/>
    <b v="1"/>
    <s v="publishing/nonfiction"/>
    <n v="106"/>
    <n v="60.9"/>
    <x v="2"/>
    <x v="1684"/>
    <x v="1684"/>
    <x v="7"/>
  </r>
  <r>
    <n v="2729"/>
    <s v="McChi Luggage: It's a Luggage, USB Charger and a Table Top"/>
    <s v="A luggage that is more than a luggage! It is what you want it to be."/>
    <n v="7500"/>
    <n v="7833"/>
    <x v="2"/>
    <s v="US"/>
    <s v="USD"/>
    <x v="1685"/>
    <x v="1685"/>
    <b v="0"/>
    <n v="23"/>
    <b v="1"/>
    <s v="technology/hardware"/>
    <n v="104"/>
    <n v="340.57"/>
    <x v="3"/>
    <x v="1685"/>
    <x v="168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x v="1686"/>
    <x v="1686"/>
    <b v="0"/>
    <n v="128"/>
    <b v="1"/>
    <s v="music/rock"/>
    <n v="104"/>
    <n v="60.86"/>
    <x v="5"/>
    <x v="1686"/>
    <x v="16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x v="1687"/>
    <x v="1687"/>
    <b v="0"/>
    <n v="86"/>
    <b v="1"/>
    <s v="music/indie rock"/>
    <n v="104"/>
    <n v="90.52"/>
    <x v="5"/>
    <x v="1687"/>
    <x v="1687"/>
    <x v="7"/>
  </r>
  <r>
    <n v="356"/>
    <s v="43 and 80"/>
    <s v="A documentary about halibut conservation and how it impacts communities of Southeast Alaska."/>
    <n v="7500"/>
    <n v="7701.93"/>
    <x v="2"/>
    <s v="US"/>
    <s v="USD"/>
    <x v="1688"/>
    <x v="1688"/>
    <b v="1"/>
    <n v="97"/>
    <b v="1"/>
    <s v="film &amp; video/documentary"/>
    <n v="103"/>
    <n v="79.400000000000006"/>
    <x v="0"/>
    <x v="1688"/>
    <x v="1688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x v="1689"/>
    <x v="1689"/>
    <b v="0"/>
    <n v="69"/>
    <b v="1"/>
    <s v="film &amp; video/shorts"/>
    <n v="102"/>
    <n v="111.38"/>
    <x v="0"/>
    <x v="1689"/>
    <x v="1689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x v="1690"/>
    <x v="1690"/>
    <b v="1"/>
    <n v="31"/>
    <b v="1"/>
    <s v="music/rock"/>
    <n v="102"/>
    <n v="246.29"/>
    <x v="5"/>
    <x v="1690"/>
    <x v="169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x v="1691"/>
    <x v="1691"/>
    <b v="0"/>
    <n v="43"/>
    <b v="1"/>
    <s v="music/classical music"/>
    <n v="102"/>
    <n v="177.21"/>
    <x v="5"/>
    <x v="1691"/>
    <x v="1691"/>
    <x v="7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x v="1692"/>
    <x v="1692"/>
    <b v="1"/>
    <n v="28"/>
    <b v="1"/>
    <s v="technology/space exploration"/>
    <n v="101"/>
    <n v="270.57"/>
    <x v="3"/>
    <x v="1692"/>
    <x v="169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x v="1693"/>
    <x v="1693"/>
    <b v="0"/>
    <n v="48"/>
    <b v="1"/>
    <s v="music/pop"/>
    <n v="100"/>
    <n v="156.77000000000001"/>
    <x v="5"/>
    <x v="1693"/>
    <x v="1693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x v="1694"/>
    <x v="1694"/>
    <b v="0"/>
    <n v="92"/>
    <b v="1"/>
    <s v="music/rock"/>
    <n v="100"/>
    <n v="81.739999999999995"/>
    <x v="5"/>
    <x v="1694"/>
    <x v="1694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x v="1695"/>
    <x v="1695"/>
    <b v="0"/>
    <n v="39"/>
    <b v="0"/>
    <s v="theater/plays"/>
    <n v="32"/>
    <n v="60.67"/>
    <x v="1"/>
    <x v="1695"/>
    <x v="1695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x v="1696"/>
    <x v="1696"/>
    <b v="0"/>
    <n v="37"/>
    <b v="0"/>
    <s v="film &amp; video/science fiction"/>
    <n v="28"/>
    <n v="55.95"/>
    <x v="0"/>
    <x v="1696"/>
    <x v="1696"/>
    <x v="7"/>
  </r>
  <r>
    <n v="2324"/>
    <s v="Pies not Lies"/>
    <s v="A city centre shop selling great locally made food with room to chat and learn about eachother."/>
    <n v="7500"/>
    <n v="1555"/>
    <x v="3"/>
    <s v="GB"/>
    <s v="GBP"/>
    <x v="1697"/>
    <x v="1697"/>
    <b v="0"/>
    <n v="61"/>
    <b v="0"/>
    <s v="food/small batch"/>
    <n v="21"/>
    <n v="25.49"/>
    <x v="7"/>
    <x v="1697"/>
    <x v="1697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x v="1698"/>
    <x v="1698"/>
    <b v="0"/>
    <n v="14"/>
    <b v="0"/>
    <s v="publishing/translations"/>
    <n v="20"/>
    <n v="109.07"/>
    <x v="2"/>
    <x v="1698"/>
    <x v="1698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x v="1699"/>
    <x v="1699"/>
    <b v="0"/>
    <n v="3"/>
    <b v="0"/>
    <s v="technology/web"/>
    <n v="15"/>
    <n v="367"/>
    <x v="3"/>
    <x v="1699"/>
    <x v="1699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x v="1700"/>
    <x v="1700"/>
    <b v="0"/>
    <n v="17"/>
    <b v="0"/>
    <s v="theater/musical"/>
    <n v="13"/>
    <n v="57.65"/>
    <x v="1"/>
    <x v="1700"/>
    <x v="1700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x v="1701"/>
    <x v="1701"/>
    <b v="0"/>
    <n v="16"/>
    <b v="0"/>
    <s v="technology/wearables"/>
    <n v="9"/>
    <n v="41.75"/>
    <x v="3"/>
    <x v="1701"/>
    <x v="1701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x v="1702"/>
    <x v="1702"/>
    <b v="0"/>
    <n v="12"/>
    <b v="0"/>
    <s v="photography/people"/>
    <n v="5"/>
    <n v="31.75"/>
    <x v="6"/>
    <x v="1702"/>
    <x v="170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x v="1703"/>
    <x v="1703"/>
    <b v="0"/>
    <n v="12"/>
    <b v="0"/>
    <s v="theater/plays"/>
    <n v="4"/>
    <n v="26.33"/>
    <x v="1"/>
    <x v="1703"/>
    <x v="1703"/>
    <x v="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x v="1704"/>
    <x v="1704"/>
    <b v="0"/>
    <n v="1"/>
    <b v="0"/>
    <s v="technology/web"/>
    <n v="3"/>
    <n v="250"/>
    <x v="3"/>
    <x v="1704"/>
    <x v="1704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x v="1705"/>
    <x v="1705"/>
    <b v="0"/>
    <n v="2"/>
    <b v="0"/>
    <s v="theater/plays"/>
    <n v="1"/>
    <n v="22.5"/>
    <x v="1"/>
    <x v="1705"/>
    <x v="170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x v="1706"/>
    <x v="1706"/>
    <b v="0"/>
    <n v="3"/>
    <b v="0"/>
    <s v="food/food trucks"/>
    <n v="0"/>
    <n v="11.67"/>
    <x v="7"/>
    <x v="1706"/>
    <x v="1706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x v="1707"/>
    <x v="1707"/>
    <b v="0"/>
    <n v="2"/>
    <b v="0"/>
    <s v="technology/web"/>
    <n v="0"/>
    <n v="10"/>
    <x v="3"/>
    <x v="1707"/>
    <x v="1707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x v="1708"/>
    <x v="1708"/>
    <b v="0"/>
    <n v="1"/>
    <b v="0"/>
    <s v="theater/musical"/>
    <n v="0"/>
    <n v="5"/>
    <x v="1"/>
    <x v="1708"/>
    <x v="1708"/>
    <x v="7"/>
  </r>
  <r>
    <n v="589"/>
    <s v="Get Neighborly"/>
    <s v="Services closer than you think..."/>
    <n v="7500"/>
    <n v="1"/>
    <x v="1"/>
    <s v="US"/>
    <s v="USD"/>
    <x v="1709"/>
    <x v="1709"/>
    <b v="0"/>
    <n v="1"/>
    <b v="0"/>
    <s v="technology/web"/>
    <n v="0"/>
    <n v="1"/>
    <x v="3"/>
    <x v="1709"/>
    <x v="1709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x v="1710"/>
    <x v="1710"/>
    <b v="0"/>
    <n v="1"/>
    <b v="0"/>
    <s v="photography/places"/>
    <n v="0"/>
    <n v="1"/>
    <x v="6"/>
    <x v="1710"/>
    <x v="1710"/>
    <x v="7"/>
  </r>
  <r>
    <n v="3862"/>
    <s v="The Container Play"/>
    <s v="The hit immersive theatre experience of England comes to Corpus Christi!"/>
    <n v="7500"/>
    <n v="1"/>
    <x v="1"/>
    <s v="US"/>
    <s v="USD"/>
    <x v="1711"/>
    <x v="1711"/>
    <b v="0"/>
    <n v="1"/>
    <b v="0"/>
    <s v="theater/plays"/>
    <n v="0"/>
    <n v="1"/>
    <x v="1"/>
    <x v="1711"/>
    <x v="1711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x v="1712"/>
    <x v="1712"/>
    <b v="0"/>
    <n v="0"/>
    <b v="0"/>
    <s v="film &amp; video/animation"/>
    <n v="0"/>
    <n v="0"/>
    <x v="0"/>
    <x v="1712"/>
    <x v="171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x v="1713"/>
    <x v="1713"/>
    <b v="0"/>
    <n v="0"/>
    <b v="0"/>
    <s v="technology/web"/>
    <n v="0"/>
    <n v="0"/>
    <x v="3"/>
    <x v="1713"/>
    <x v="171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x v="1714"/>
    <x v="1714"/>
    <b v="0"/>
    <n v="0"/>
    <b v="0"/>
    <s v="technology/web"/>
    <n v="0"/>
    <n v="0"/>
    <x v="3"/>
    <x v="1714"/>
    <x v="1714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x v="1715"/>
    <x v="1715"/>
    <b v="0"/>
    <n v="175"/>
    <b v="1"/>
    <s v="theater/spaces"/>
    <n v="319"/>
    <n v="131.38"/>
    <x v="1"/>
    <x v="1715"/>
    <x v="1715"/>
    <x v="7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x v="1716"/>
    <x v="1716"/>
    <b v="1"/>
    <n v="162"/>
    <b v="1"/>
    <s v="technology/hardware"/>
    <n v="113"/>
    <n v="50.22"/>
    <x v="3"/>
    <x v="1716"/>
    <x v="1716"/>
    <x v="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x v="1717"/>
    <x v="1717"/>
    <b v="0"/>
    <n v="38"/>
    <b v="0"/>
    <s v="theater/plays"/>
    <n v="24"/>
    <n v="45.84"/>
    <x v="1"/>
    <x v="1717"/>
    <x v="1717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x v="1718"/>
    <x v="1718"/>
    <b v="0"/>
    <n v="0"/>
    <b v="0"/>
    <s v="film &amp; video/animation"/>
    <n v="0"/>
    <n v="0"/>
    <x v="0"/>
    <x v="1718"/>
    <x v="1718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x v="1719"/>
    <x v="1719"/>
    <b v="1"/>
    <n v="1356"/>
    <b v="1"/>
    <s v="technology/hardware"/>
    <n v="1436"/>
    <n v="74.11"/>
    <x v="3"/>
    <x v="1719"/>
    <x v="1719"/>
    <x v="7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x v="1720"/>
    <x v="1720"/>
    <b v="0"/>
    <n v="145"/>
    <b v="1"/>
    <s v="music/rock"/>
    <n v="149"/>
    <n v="71.97"/>
    <x v="5"/>
    <x v="1720"/>
    <x v="1720"/>
    <x v="7"/>
  </r>
  <r>
    <n v="1617"/>
    <s v="The Coffis Brothers 2nd Album!"/>
    <s v="The Coffis Brothers &amp;The Mountain Men are recording a brand new full length record."/>
    <n v="7000"/>
    <n v="10210"/>
    <x v="2"/>
    <s v="US"/>
    <s v="USD"/>
    <x v="1721"/>
    <x v="1721"/>
    <b v="0"/>
    <n v="158"/>
    <b v="1"/>
    <s v="music/rock"/>
    <n v="146"/>
    <n v="64.62"/>
    <x v="5"/>
    <x v="1721"/>
    <x v="1721"/>
    <x v="7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x v="1722"/>
    <x v="1722"/>
    <b v="0"/>
    <n v="205"/>
    <b v="1"/>
    <s v="music/rock"/>
    <n v="115"/>
    <n v="39.31"/>
    <x v="5"/>
    <x v="1722"/>
    <x v="1722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x v="1723"/>
    <x v="1723"/>
    <b v="0"/>
    <n v="89"/>
    <b v="1"/>
    <s v="photography/photobooks"/>
    <n v="114"/>
    <n v="89.67"/>
    <x v="6"/>
    <x v="1723"/>
    <x v="1723"/>
    <x v="7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x v="1724"/>
    <x v="1724"/>
    <b v="0"/>
    <n v="107"/>
    <b v="1"/>
    <s v="theater/musical"/>
    <n v="113"/>
    <n v="74.22"/>
    <x v="1"/>
    <x v="1724"/>
    <x v="1724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x v="1725"/>
    <x v="1725"/>
    <b v="1"/>
    <n v="123"/>
    <b v="1"/>
    <s v="theater/plays"/>
    <n v="113"/>
    <n v="64.27"/>
    <x v="1"/>
    <x v="1725"/>
    <x v="1725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x v="1726"/>
    <x v="1726"/>
    <b v="1"/>
    <n v="74"/>
    <b v="1"/>
    <s v="music/rock"/>
    <n v="111"/>
    <n v="104.73"/>
    <x v="5"/>
    <x v="1726"/>
    <x v="172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x v="1727"/>
    <x v="1727"/>
    <b v="0"/>
    <n v="113"/>
    <b v="1"/>
    <s v="film &amp; video/documentary"/>
    <n v="110"/>
    <n v="68.239999999999995"/>
    <x v="0"/>
    <x v="1727"/>
    <x v="1727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x v="1728"/>
    <x v="1728"/>
    <b v="1"/>
    <n v="117"/>
    <b v="1"/>
    <s v="theater/plays"/>
    <n v="109"/>
    <n v="65.099999999999994"/>
    <x v="1"/>
    <x v="1728"/>
    <x v="1728"/>
    <x v="7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x v="1729"/>
    <x v="1729"/>
    <b v="0"/>
    <n v="104"/>
    <b v="1"/>
    <s v="theater/spaces"/>
    <n v="109"/>
    <n v="73.03"/>
    <x v="1"/>
    <x v="1729"/>
    <x v="1729"/>
    <x v="7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x v="1730"/>
    <x v="1730"/>
    <b v="0"/>
    <n v="57"/>
    <b v="1"/>
    <s v="film &amp; video/shorts"/>
    <n v="108"/>
    <n v="132.05000000000001"/>
    <x v="0"/>
    <x v="1730"/>
    <x v="173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x v="1731"/>
    <x v="1731"/>
    <b v="0"/>
    <n v="128"/>
    <b v="1"/>
    <s v="games/tabletop games"/>
    <n v="107"/>
    <n v="58.63"/>
    <x v="4"/>
    <x v="1731"/>
    <x v="1731"/>
    <x v="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x v="1732"/>
    <x v="1732"/>
    <b v="0"/>
    <n v="143"/>
    <b v="1"/>
    <s v="publishing/nonfiction"/>
    <n v="105"/>
    <n v="51.63"/>
    <x v="2"/>
    <x v="1732"/>
    <x v="1732"/>
    <x v="7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x v="1733"/>
    <x v="1733"/>
    <b v="1"/>
    <n v="75"/>
    <b v="1"/>
    <s v="theater/plays"/>
    <n v="105"/>
    <n v="98.2"/>
    <x v="1"/>
    <x v="1733"/>
    <x v="1733"/>
    <x v="7"/>
  </r>
  <r>
    <n v="2113"/>
    <s v="Summer Underground // Honeycomb LP"/>
    <s v="Help us fund our second full-length album Honeycomb!"/>
    <n v="7000"/>
    <n v="7340"/>
    <x v="2"/>
    <s v="US"/>
    <s v="USD"/>
    <x v="1734"/>
    <x v="1734"/>
    <b v="0"/>
    <n v="107"/>
    <b v="1"/>
    <s v="music/indie rock"/>
    <n v="105"/>
    <n v="68.599999999999994"/>
    <x v="5"/>
    <x v="1734"/>
    <x v="1734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x v="1735"/>
    <x v="1735"/>
    <b v="1"/>
    <n v="46"/>
    <b v="1"/>
    <s v="photography/photobooks"/>
    <n v="103"/>
    <n v="156.16999999999999"/>
    <x v="6"/>
    <x v="1735"/>
    <x v="1735"/>
    <x v="7"/>
  </r>
  <r>
    <n v="3228"/>
    <s v="Hear Me Roar: A Season of Powerful Women"/>
    <s v="A Season of Powerful Women. A Season of Defiance."/>
    <n v="7000"/>
    <n v="7164"/>
    <x v="2"/>
    <s v="US"/>
    <s v="USD"/>
    <x v="1736"/>
    <x v="1736"/>
    <b v="1"/>
    <n v="37"/>
    <b v="1"/>
    <s v="theater/plays"/>
    <n v="102"/>
    <n v="193.62"/>
    <x v="1"/>
    <x v="1736"/>
    <x v="1736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x v="1737"/>
    <x v="1737"/>
    <b v="1"/>
    <n v="151"/>
    <b v="1"/>
    <s v="theater/plays"/>
    <n v="101"/>
    <n v="46.77"/>
    <x v="1"/>
    <x v="1737"/>
    <x v="1737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x v="1738"/>
    <x v="1738"/>
    <b v="0"/>
    <n v="30"/>
    <b v="1"/>
    <s v="theater/spaces"/>
    <n v="101"/>
    <n v="234.67"/>
    <x v="1"/>
    <x v="1738"/>
    <x v="1738"/>
    <x v="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x v="1739"/>
    <x v="1739"/>
    <b v="0"/>
    <n v="55"/>
    <b v="1"/>
    <s v="publishing/nonfiction"/>
    <n v="100"/>
    <n v="127.33"/>
    <x v="2"/>
    <x v="1739"/>
    <x v="1739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x v="1740"/>
    <x v="1740"/>
    <b v="1"/>
    <n v="122"/>
    <b v="1"/>
    <s v="music/electronic music"/>
    <n v="100"/>
    <n v="57.38"/>
    <x v="5"/>
    <x v="1740"/>
    <x v="1740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x v="1741"/>
    <x v="1741"/>
    <b v="0"/>
    <n v="24"/>
    <b v="0"/>
    <s v="theater/musical"/>
    <n v="60"/>
    <n v="174"/>
    <x v="1"/>
    <x v="1741"/>
    <x v="1741"/>
    <x v="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x v="1742"/>
    <x v="1742"/>
    <b v="0"/>
    <n v="57"/>
    <b v="0"/>
    <s v="publishing/fiction"/>
    <n v="51"/>
    <n v="63.12"/>
    <x v="2"/>
    <x v="1742"/>
    <x v="1742"/>
    <x v="7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x v="1743"/>
    <x v="1743"/>
    <b v="0"/>
    <n v="44"/>
    <b v="0"/>
    <s v="publishing/fiction"/>
    <n v="36"/>
    <n v="57.3"/>
    <x v="2"/>
    <x v="1743"/>
    <x v="1743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x v="1744"/>
    <x v="1744"/>
    <b v="0"/>
    <n v="14"/>
    <b v="0"/>
    <s v="theater/plays"/>
    <n v="17"/>
    <n v="82.57"/>
    <x v="1"/>
    <x v="1744"/>
    <x v="1744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x v="1745"/>
    <x v="1745"/>
    <b v="0"/>
    <n v="12"/>
    <b v="0"/>
    <s v="theater/plays"/>
    <n v="16"/>
    <n v="91.83"/>
    <x v="1"/>
    <x v="1745"/>
    <x v="1745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x v="1746"/>
    <x v="1746"/>
    <b v="0"/>
    <n v="34"/>
    <b v="0"/>
    <s v="publishing/children's books"/>
    <n v="14"/>
    <n v="29.47"/>
    <x v="2"/>
    <x v="1746"/>
    <x v="1746"/>
    <x v="7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x v="1747"/>
    <x v="1747"/>
    <b v="0"/>
    <n v="16"/>
    <b v="0"/>
    <s v="technology/wearables"/>
    <n v="10"/>
    <n v="44.69"/>
    <x v="3"/>
    <x v="1747"/>
    <x v="1747"/>
    <x v="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x v="1748"/>
    <x v="1748"/>
    <b v="0"/>
    <n v="13"/>
    <b v="0"/>
    <s v="publishing/translations"/>
    <n v="5"/>
    <n v="24.62"/>
    <x v="2"/>
    <x v="1748"/>
    <x v="1748"/>
    <x v="7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x v="1749"/>
    <x v="1749"/>
    <b v="1"/>
    <n v="8"/>
    <b v="0"/>
    <s v="theater/plays"/>
    <n v="3"/>
    <n v="23.63"/>
    <x v="1"/>
    <x v="1749"/>
    <x v="174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x v="1750"/>
    <x v="1750"/>
    <b v="0"/>
    <n v="2"/>
    <b v="0"/>
    <s v="food/food trucks"/>
    <n v="1"/>
    <n v="29.5"/>
    <x v="7"/>
    <x v="1750"/>
    <x v="1750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x v="1751"/>
    <x v="1751"/>
    <b v="0"/>
    <n v="2"/>
    <b v="0"/>
    <s v="publishing/fiction"/>
    <n v="1"/>
    <n v="25"/>
    <x v="2"/>
    <x v="1751"/>
    <x v="1751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x v="1752"/>
    <x v="1752"/>
    <b v="0"/>
    <n v="1"/>
    <b v="0"/>
    <s v="music/jazz"/>
    <n v="0"/>
    <n v="25"/>
    <x v="5"/>
    <x v="1752"/>
    <x v="1752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x v="1753"/>
    <x v="1753"/>
    <b v="0"/>
    <n v="2"/>
    <b v="0"/>
    <s v="journalism/audio"/>
    <n v="0"/>
    <n v="3"/>
    <x v="8"/>
    <x v="1753"/>
    <x v="1753"/>
    <x v="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x v="1754"/>
    <x v="1754"/>
    <b v="0"/>
    <n v="1"/>
    <b v="0"/>
    <s v="theater/plays"/>
    <n v="0"/>
    <n v="1"/>
    <x v="1"/>
    <x v="1754"/>
    <x v="1754"/>
    <x v="7"/>
  </r>
  <r>
    <n v="147"/>
    <s v="Consumed (Static Air) (Canceled)"/>
    <s v="Film makers catch live footage beyond their wildest dreams."/>
    <n v="7000"/>
    <n v="0"/>
    <x v="0"/>
    <s v="GB"/>
    <s v="GBP"/>
    <x v="1755"/>
    <x v="1755"/>
    <b v="0"/>
    <n v="0"/>
    <b v="0"/>
    <s v="film &amp; video/science fiction"/>
    <n v="0"/>
    <n v="0"/>
    <x v="0"/>
    <x v="1755"/>
    <x v="1755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x v="1756"/>
    <x v="1756"/>
    <b v="0"/>
    <n v="0"/>
    <b v="0"/>
    <s v="film &amp; video/animation"/>
    <n v="0"/>
    <n v="0"/>
    <x v="0"/>
    <x v="1756"/>
    <x v="1756"/>
    <x v="7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x v="1757"/>
    <x v="1757"/>
    <b v="0"/>
    <n v="0"/>
    <b v="0"/>
    <s v="film &amp; video/animation"/>
    <n v="0"/>
    <n v="0"/>
    <x v="0"/>
    <x v="1757"/>
    <x v="1757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x v="1758"/>
    <x v="1758"/>
    <b v="0"/>
    <n v="0"/>
    <b v="0"/>
    <s v="music/jazz"/>
    <n v="0"/>
    <n v="0"/>
    <x v="5"/>
    <x v="1758"/>
    <x v="1758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x v="1759"/>
    <x v="1759"/>
    <b v="0"/>
    <n v="0"/>
    <b v="0"/>
    <s v="music/faith"/>
    <n v="0"/>
    <n v="0"/>
    <x v="5"/>
    <x v="1759"/>
    <x v="1759"/>
    <x v="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x v="1760"/>
    <x v="1760"/>
    <b v="0"/>
    <n v="0"/>
    <b v="0"/>
    <s v="food/restaurants"/>
    <n v="0"/>
    <n v="0"/>
    <x v="7"/>
    <x v="1760"/>
    <x v="1760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x v="1761"/>
    <x v="1761"/>
    <b v="0"/>
    <n v="0"/>
    <b v="0"/>
    <s v="theater/plays"/>
    <n v="0"/>
    <n v="0"/>
    <x v="1"/>
    <x v="1761"/>
    <x v="1761"/>
    <x v="7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x v="1762"/>
    <x v="1762"/>
    <b v="0"/>
    <n v="70"/>
    <b v="1"/>
    <s v="music/rock"/>
    <n v="107"/>
    <n v="107.07"/>
    <x v="5"/>
    <x v="1762"/>
    <x v="1762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x v="1763"/>
    <x v="1763"/>
    <b v="0"/>
    <n v="65"/>
    <b v="1"/>
    <s v="music/rock"/>
    <n v="102"/>
    <n v="107.98"/>
    <x v="5"/>
    <x v="1763"/>
    <x v="1763"/>
    <x v="7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x v="1764"/>
    <x v="1764"/>
    <b v="0"/>
    <n v="0"/>
    <b v="0"/>
    <s v="food/food trucks"/>
    <n v="0"/>
    <n v="0"/>
    <x v="7"/>
    <x v="1764"/>
    <x v="1764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x v="1765"/>
    <x v="1765"/>
    <b v="1"/>
    <n v="141"/>
    <b v="1"/>
    <s v="music/rock"/>
    <n v="199"/>
    <n v="94.49"/>
    <x v="5"/>
    <x v="1765"/>
    <x v="176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x v="1766"/>
    <x v="1766"/>
    <b v="0"/>
    <n v="3"/>
    <b v="0"/>
    <s v="publishing/fiction"/>
    <n v="2"/>
    <n v="50"/>
    <x v="2"/>
    <x v="1766"/>
    <x v="1766"/>
    <x v="7"/>
  </r>
  <r>
    <n v="1504"/>
    <s v="RYU X RIO"/>
    <s v="A football photography book like no other about the 2014 World Cup in Brazil, by Ryu Voelkel."/>
    <n v="6500"/>
    <n v="18066"/>
    <x v="2"/>
    <s v="GB"/>
    <s v="GBP"/>
    <x v="1767"/>
    <x v="1767"/>
    <b v="1"/>
    <n v="269"/>
    <b v="1"/>
    <s v="photography/photobooks"/>
    <n v="278"/>
    <n v="67.16"/>
    <x v="6"/>
    <x v="1767"/>
    <x v="1767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x v="1768"/>
    <x v="1768"/>
    <b v="1"/>
    <n v="190"/>
    <b v="1"/>
    <s v="music/rock"/>
    <n v="155"/>
    <n v="53.01"/>
    <x v="5"/>
    <x v="1768"/>
    <x v="1768"/>
    <x v="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x v="1769"/>
    <x v="1769"/>
    <b v="1"/>
    <n v="105"/>
    <b v="1"/>
    <s v="music/rock"/>
    <n v="125"/>
    <n v="77.64"/>
    <x v="5"/>
    <x v="1769"/>
    <x v="1769"/>
    <x v="7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x v="1770"/>
    <x v="1770"/>
    <b v="0"/>
    <n v="167"/>
    <b v="1"/>
    <s v="film &amp; video/documentary"/>
    <n v="110"/>
    <n v="42.87"/>
    <x v="0"/>
    <x v="1770"/>
    <x v="1770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x v="1771"/>
    <x v="1771"/>
    <b v="0"/>
    <n v="108"/>
    <b v="1"/>
    <s v="photography/photobooks"/>
    <n v="102"/>
    <n v="61.53"/>
    <x v="6"/>
    <x v="1771"/>
    <x v="1771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x v="1772"/>
    <x v="1772"/>
    <b v="0"/>
    <n v="150"/>
    <b v="1"/>
    <s v="music/classical music"/>
    <n v="101"/>
    <n v="43.7"/>
    <x v="5"/>
    <x v="1772"/>
    <x v="1772"/>
    <x v="7"/>
  </r>
  <r>
    <n v="3310"/>
    <s v="The Island Boys: A New Play"/>
    <s v="A new play about coming coming home, recovery, and trying to find God in the process."/>
    <n v="6500"/>
    <n v="6505"/>
    <x v="2"/>
    <s v="US"/>
    <s v="USD"/>
    <x v="1773"/>
    <x v="1773"/>
    <b v="0"/>
    <n v="31"/>
    <b v="1"/>
    <s v="theater/plays"/>
    <n v="100"/>
    <n v="209.84"/>
    <x v="1"/>
    <x v="1773"/>
    <x v="1773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x v="1774"/>
    <x v="1774"/>
    <b v="0"/>
    <n v="48"/>
    <b v="1"/>
    <s v="music/classical music"/>
    <n v="100"/>
    <n v="135.41999999999999"/>
    <x v="5"/>
    <x v="1774"/>
    <x v="1774"/>
    <x v="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x v="1775"/>
    <x v="1775"/>
    <b v="0"/>
    <n v="95"/>
    <b v="0"/>
    <s v="games/mobile games"/>
    <n v="72"/>
    <n v="49.12"/>
    <x v="4"/>
    <x v="1775"/>
    <x v="17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x v="1776"/>
    <x v="1776"/>
    <b v="0"/>
    <n v="48"/>
    <b v="0"/>
    <s v="games/mobile games"/>
    <n v="43"/>
    <n v="58.08"/>
    <x v="4"/>
    <x v="1776"/>
    <x v="1776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x v="1777"/>
    <x v="1777"/>
    <b v="0"/>
    <n v="79"/>
    <b v="0"/>
    <s v="music/jazz"/>
    <n v="42"/>
    <n v="34.18"/>
    <x v="5"/>
    <x v="1777"/>
    <x v="1777"/>
    <x v="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x v="1778"/>
    <x v="1778"/>
    <b v="0"/>
    <n v="16"/>
    <b v="0"/>
    <s v="music/faith"/>
    <n v="34"/>
    <n v="137.25"/>
    <x v="5"/>
    <x v="1778"/>
    <x v="1778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x v="1779"/>
    <x v="1779"/>
    <b v="0"/>
    <n v="23"/>
    <b v="0"/>
    <s v="photography/photobooks"/>
    <n v="13"/>
    <n v="37.61"/>
    <x v="6"/>
    <x v="1779"/>
    <x v="1779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x v="1780"/>
    <x v="1780"/>
    <b v="0"/>
    <n v="9"/>
    <b v="0"/>
    <s v="music/jazz"/>
    <n v="6"/>
    <n v="41.67"/>
    <x v="5"/>
    <x v="1780"/>
    <x v="178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x v="1781"/>
    <x v="1781"/>
    <b v="0"/>
    <n v="4"/>
    <b v="0"/>
    <s v="film &amp; video/animation"/>
    <n v="3"/>
    <n v="53.75"/>
    <x v="0"/>
    <x v="1781"/>
    <x v="1781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x v="1782"/>
    <x v="1782"/>
    <b v="0"/>
    <n v="6"/>
    <b v="0"/>
    <s v="music/jazz"/>
    <n v="3"/>
    <n v="32.67"/>
    <x v="5"/>
    <x v="1782"/>
    <x v="1782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x v="1783"/>
    <x v="1783"/>
    <b v="0"/>
    <n v="2"/>
    <b v="0"/>
    <s v="food/food trucks"/>
    <n v="2"/>
    <n v="72.5"/>
    <x v="7"/>
    <x v="1783"/>
    <x v="1783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x v="1784"/>
    <x v="1784"/>
    <b v="0"/>
    <n v="9"/>
    <b v="0"/>
    <s v="film &amp; video/animation"/>
    <n v="2"/>
    <n v="12.67"/>
    <x v="0"/>
    <x v="1784"/>
    <x v="1784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x v="1785"/>
    <x v="1785"/>
    <b v="0"/>
    <n v="0"/>
    <b v="0"/>
    <s v="film &amp; video/animation"/>
    <n v="0"/>
    <n v="0"/>
    <x v="0"/>
    <x v="1785"/>
    <x v="1785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x v="1786"/>
    <x v="1786"/>
    <b v="0"/>
    <n v="0"/>
    <b v="0"/>
    <s v="music/jazz"/>
    <n v="0"/>
    <n v="0"/>
    <x v="5"/>
    <x v="1786"/>
    <x v="1786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x v="1787"/>
    <x v="1787"/>
    <b v="0"/>
    <n v="0"/>
    <b v="0"/>
    <s v="food/food trucks"/>
    <n v="0"/>
    <n v="0"/>
    <x v="7"/>
    <x v="1787"/>
    <x v="1787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x v="1788"/>
    <x v="1788"/>
    <b v="0"/>
    <n v="0"/>
    <b v="0"/>
    <s v="photography/people"/>
    <n v="0"/>
    <n v="0"/>
    <x v="6"/>
    <x v="1788"/>
    <x v="1788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x v="1789"/>
    <x v="1789"/>
    <b v="1"/>
    <n v="103"/>
    <b v="1"/>
    <s v="music/indie rock"/>
    <n v="109"/>
    <n v="68.48"/>
    <x v="5"/>
    <x v="1789"/>
    <x v="1789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x v="1790"/>
    <x v="1790"/>
    <b v="0"/>
    <n v="183"/>
    <b v="1"/>
    <s v="music/indie rock"/>
    <n v="102"/>
    <n v="35.549999999999997"/>
    <x v="5"/>
    <x v="1790"/>
    <x v="1790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x v="1791"/>
    <x v="1791"/>
    <b v="0"/>
    <n v="10"/>
    <b v="0"/>
    <s v="publishing/translations"/>
    <n v="7"/>
    <n v="44.5"/>
    <x v="2"/>
    <x v="1791"/>
    <x v="1791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x v="1792"/>
    <x v="1792"/>
    <b v="0"/>
    <n v="1"/>
    <b v="0"/>
    <s v="film &amp; video/drama"/>
    <n v="0"/>
    <n v="1"/>
    <x v="0"/>
    <x v="1792"/>
    <x v="179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x v="1793"/>
    <x v="1793"/>
    <b v="0"/>
    <n v="7"/>
    <b v="0"/>
    <s v="theater/plays"/>
    <n v="7"/>
    <n v="59"/>
    <x v="1"/>
    <x v="1793"/>
    <x v="1793"/>
    <x v="7"/>
  </r>
  <r>
    <n v="1476"/>
    <s v="The Comedy Button Podcast"/>
    <s v="The Comedy Button is a brand new nerd pop culture podcast with weekly video sketches."/>
    <n v="6000"/>
    <n v="39693.279999999999"/>
    <x v="2"/>
    <s v="US"/>
    <s v="USD"/>
    <x v="1794"/>
    <x v="1794"/>
    <b v="1"/>
    <n v="916"/>
    <b v="1"/>
    <s v="publishing/radio &amp; podcasts"/>
    <n v="662"/>
    <n v="43.33"/>
    <x v="2"/>
    <x v="1794"/>
    <x v="1794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x v="1795"/>
    <x v="1795"/>
    <b v="0"/>
    <n v="445"/>
    <b v="1"/>
    <s v="games/tabletop games"/>
    <n v="180"/>
    <n v="24.27"/>
    <x v="4"/>
    <x v="1795"/>
    <x v="1795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x v="1796"/>
    <x v="1796"/>
    <b v="0"/>
    <n v="110"/>
    <b v="1"/>
    <s v="music/indie rock"/>
    <n v="172"/>
    <n v="94.05"/>
    <x v="5"/>
    <x v="1796"/>
    <x v="1796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x v="1797"/>
    <x v="1797"/>
    <b v="0"/>
    <n v="101"/>
    <b v="1"/>
    <s v="technology/hardware"/>
    <n v="167"/>
    <n v="99.46"/>
    <x v="3"/>
    <x v="1797"/>
    <x v="1797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x v="1798"/>
    <x v="1798"/>
    <b v="0"/>
    <n v="139"/>
    <b v="1"/>
    <s v="publishing/nonfiction"/>
    <n v="158"/>
    <n v="68.349999999999994"/>
    <x v="2"/>
    <x v="1798"/>
    <x v="1798"/>
    <x v="7"/>
  </r>
  <r>
    <n v="36"/>
    <s v="THE LISTENING BOX"/>
    <s v="A modern day priest makes an unusual discovery, setting off a chain of events."/>
    <n v="6000"/>
    <n v="8529"/>
    <x v="2"/>
    <s v="US"/>
    <s v="USD"/>
    <x v="1799"/>
    <x v="1799"/>
    <b v="0"/>
    <n v="44"/>
    <b v="1"/>
    <s v="film &amp; video/television"/>
    <n v="142"/>
    <n v="193.84"/>
    <x v="0"/>
    <x v="1799"/>
    <x v="1799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x v="1800"/>
    <x v="1800"/>
    <b v="1"/>
    <n v="95"/>
    <b v="1"/>
    <s v="technology/hardware"/>
    <n v="138"/>
    <n v="87.44"/>
    <x v="3"/>
    <x v="1800"/>
    <x v="1800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x v="1801"/>
    <x v="1801"/>
    <b v="0"/>
    <n v="107"/>
    <b v="1"/>
    <s v="music/pop"/>
    <n v="132"/>
    <n v="74.150000000000006"/>
    <x v="5"/>
    <x v="1801"/>
    <x v="1801"/>
    <x v="7"/>
  </r>
  <r>
    <n v="3266"/>
    <s v="Macbeth"/>
    <s v="An original version of Shakespeare's masterpiece that emphasizes family and explores the destruction of blood ties"/>
    <n v="6000"/>
    <n v="7877"/>
    <x v="2"/>
    <s v="US"/>
    <s v="USD"/>
    <x v="1802"/>
    <x v="1802"/>
    <b v="1"/>
    <n v="163"/>
    <b v="1"/>
    <s v="theater/plays"/>
    <n v="131"/>
    <n v="48.33"/>
    <x v="1"/>
    <x v="1802"/>
    <x v="1802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x v="1803"/>
    <x v="1803"/>
    <b v="0"/>
    <n v="174"/>
    <b v="1"/>
    <s v="film &amp; video/documentary"/>
    <n v="131"/>
    <n v="45.05"/>
    <x v="0"/>
    <x v="1803"/>
    <x v="1803"/>
    <x v="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x v="1804"/>
    <x v="1804"/>
    <b v="0"/>
    <n v="65"/>
    <b v="1"/>
    <s v="film &amp; video/shorts"/>
    <n v="128"/>
    <n v="117.92"/>
    <x v="0"/>
    <x v="1804"/>
    <x v="1804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x v="1805"/>
    <x v="1805"/>
    <b v="0"/>
    <n v="264"/>
    <b v="1"/>
    <s v="publishing/nonfiction"/>
    <n v="126"/>
    <n v="28.63"/>
    <x v="2"/>
    <x v="1805"/>
    <x v="1805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x v="1806"/>
    <x v="1806"/>
    <b v="0"/>
    <n v="83"/>
    <b v="1"/>
    <s v="music/indie rock"/>
    <n v="124"/>
    <n v="89.3"/>
    <x v="5"/>
    <x v="1806"/>
    <x v="1806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x v="1807"/>
    <x v="1807"/>
    <b v="0"/>
    <n v="108"/>
    <b v="1"/>
    <s v="theater/plays"/>
    <n v="119"/>
    <n v="66.11"/>
    <x v="1"/>
    <x v="1807"/>
    <x v="1807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x v="1808"/>
    <x v="1808"/>
    <b v="0"/>
    <n v="86"/>
    <b v="1"/>
    <s v="theater/plays"/>
    <n v="117"/>
    <n v="81.569999999999993"/>
    <x v="1"/>
    <x v="1808"/>
    <x v="1808"/>
    <x v="7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x v="1809"/>
    <x v="1809"/>
    <b v="0"/>
    <n v="56"/>
    <b v="1"/>
    <s v="film &amp; video/shorts"/>
    <n v="115"/>
    <n v="123.29"/>
    <x v="0"/>
    <x v="1809"/>
    <x v="1809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x v="1810"/>
    <x v="1810"/>
    <b v="0"/>
    <n v="123"/>
    <b v="1"/>
    <s v="music/electronic music"/>
    <n v="114"/>
    <n v="55.8"/>
    <x v="5"/>
    <x v="1810"/>
    <x v="181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x v="1811"/>
    <x v="1811"/>
    <b v="0"/>
    <n v="42"/>
    <b v="1"/>
    <s v="music/pop"/>
    <n v="112"/>
    <n v="159.52000000000001"/>
    <x v="5"/>
    <x v="1811"/>
    <x v="1811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x v="1812"/>
    <x v="1812"/>
    <b v="0"/>
    <n v="71"/>
    <b v="1"/>
    <s v="theater/musical"/>
    <n v="111"/>
    <n v="93.77"/>
    <x v="1"/>
    <x v="1812"/>
    <x v="1812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x v="1813"/>
    <x v="1813"/>
    <b v="0"/>
    <n v="69"/>
    <b v="1"/>
    <s v="theater/spaces"/>
    <n v="109"/>
    <n v="94.64"/>
    <x v="1"/>
    <x v="1813"/>
    <x v="1813"/>
    <x v="7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x v="1814"/>
    <x v="1814"/>
    <b v="1"/>
    <n v="89"/>
    <b v="1"/>
    <s v="film &amp; video/documentary"/>
    <n v="108"/>
    <n v="72.87"/>
    <x v="0"/>
    <x v="1814"/>
    <x v="1814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x v="1815"/>
    <x v="1815"/>
    <b v="0"/>
    <n v="73"/>
    <b v="1"/>
    <s v="music/rock"/>
    <n v="107"/>
    <n v="88.19"/>
    <x v="5"/>
    <x v="1815"/>
    <x v="1815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x v="1816"/>
    <x v="1816"/>
    <b v="1"/>
    <n v="107"/>
    <b v="1"/>
    <s v="music/indie rock"/>
    <n v="107"/>
    <n v="59.82"/>
    <x v="5"/>
    <x v="1816"/>
    <x v="1816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x v="1817"/>
    <x v="1817"/>
    <b v="0"/>
    <n v="17"/>
    <b v="1"/>
    <s v="film &amp; video/shorts"/>
    <n v="106"/>
    <n v="375.76"/>
    <x v="0"/>
    <x v="1817"/>
    <x v="1817"/>
    <x v="7"/>
  </r>
  <r>
    <n v="2284"/>
    <s v="Make a record, write a song, take the Vinyl Skyway. "/>
    <s v="The Vinyl Skyway reunite to make a third album. "/>
    <n v="6000"/>
    <n v="6373.27"/>
    <x v="2"/>
    <s v="US"/>
    <s v="USD"/>
    <x v="1818"/>
    <x v="1818"/>
    <b v="0"/>
    <n v="59"/>
    <b v="1"/>
    <s v="music/rock"/>
    <n v="106"/>
    <n v="108.02"/>
    <x v="5"/>
    <x v="1818"/>
    <x v="1818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x v="1819"/>
    <x v="1819"/>
    <b v="0"/>
    <n v="46"/>
    <b v="1"/>
    <s v="photography/photobooks"/>
    <n v="106"/>
    <n v="138.26"/>
    <x v="6"/>
    <x v="1819"/>
    <x v="1819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x v="1820"/>
    <x v="1820"/>
    <b v="0"/>
    <n v="91"/>
    <b v="1"/>
    <s v="theater/plays"/>
    <n v="106"/>
    <n v="69.89"/>
    <x v="1"/>
    <x v="1820"/>
    <x v="1820"/>
    <x v="7"/>
  </r>
  <r>
    <n v="2529"/>
    <s v="UrbanArias is DC's Contemporary Opera Company"/>
    <s v="Opera. Short. New."/>
    <n v="6000"/>
    <n v="6257"/>
    <x v="2"/>
    <s v="US"/>
    <s v="USD"/>
    <x v="1821"/>
    <x v="1821"/>
    <b v="0"/>
    <n v="76"/>
    <b v="1"/>
    <s v="music/classical music"/>
    <n v="104"/>
    <n v="82.33"/>
    <x v="5"/>
    <x v="1821"/>
    <x v="1821"/>
    <x v="7"/>
  </r>
  <r>
    <n v="1629"/>
    <s v="Off The Turnpike | A Loud New Way to Release Loud New Music"/>
    <s v="Help Off The Turnpike release new music, and set fire to everything!"/>
    <n v="6000"/>
    <n v="6220"/>
    <x v="2"/>
    <s v="US"/>
    <s v="USD"/>
    <x v="1822"/>
    <x v="1822"/>
    <b v="0"/>
    <n v="82"/>
    <b v="1"/>
    <s v="music/rock"/>
    <n v="104"/>
    <n v="75.849999999999994"/>
    <x v="5"/>
    <x v="1822"/>
    <x v="182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x v="1823"/>
    <x v="1823"/>
    <b v="0"/>
    <n v="76"/>
    <b v="1"/>
    <s v="theater/plays"/>
    <n v="104"/>
    <n v="81.78"/>
    <x v="1"/>
    <x v="1823"/>
    <x v="182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x v="1824"/>
    <x v="1824"/>
    <b v="0"/>
    <n v="111"/>
    <b v="1"/>
    <s v="photography/photobooks"/>
    <n v="102"/>
    <n v="55.37"/>
    <x v="6"/>
    <x v="1824"/>
    <x v="1824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x v="1825"/>
    <x v="1825"/>
    <b v="0"/>
    <n v="37"/>
    <b v="1"/>
    <s v="music/classical music"/>
    <n v="102"/>
    <n v="165.16"/>
    <x v="5"/>
    <x v="1825"/>
    <x v="1825"/>
    <x v="7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x v="1826"/>
    <x v="1826"/>
    <b v="1"/>
    <n v="74"/>
    <b v="1"/>
    <s v="music/rock"/>
    <n v="102"/>
    <n v="82.54"/>
    <x v="5"/>
    <x v="1826"/>
    <x v="1826"/>
    <x v="7"/>
  </r>
  <r>
    <n v="833"/>
    <s v="Ragman Rolls"/>
    <s v="This is an American rock album."/>
    <n v="6000"/>
    <n v="6100"/>
    <x v="2"/>
    <s v="US"/>
    <s v="USD"/>
    <x v="1827"/>
    <x v="1827"/>
    <b v="0"/>
    <n v="41"/>
    <b v="1"/>
    <s v="music/rock"/>
    <n v="102"/>
    <n v="148.78"/>
    <x v="5"/>
    <x v="1827"/>
    <x v="1827"/>
    <x v="7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x v="1828"/>
    <x v="1828"/>
    <b v="0"/>
    <n v="78"/>
    <b v="1"/>
    <s v="theater/plays"/>
    <n v="102"/>
    <n v="78.209999999999994"/>
    <x v="1"/>
    <x v="1828"/>
    <x v="1828"/>
    <x v="7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x v="1829"/>
    <x v="1829"/>
    <b v="0"/>
    <n v="38"/>
    <b v="1"/>
    <s v="film &amp; video/documentary"/>
    <n v="101"/>
    <n v="160.16"/>
    <x v="0"/>
    <x v="1829"/>
    <x v="1829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x v="1830"/>
    <x v="1830"/>
    <b v="0"/>
    <n v="75"/>
    <b v="1"/>
    <s v="music/rock"/>
    <n v="101"/>
    <n v="81.069999999999993"/>
    <x v="5"/>
    <x v="1830"/>
    <x v="183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x v="1831"/>
    <x v="1831"/>
    <b v="0"/>
    <n v="55"/>
    <b v="1"/>
    <s v="music/indie rock"/>
    <n v="101"/>
    <n v="110.49"/>
    <x v="5"/>
    <x v="1831"/>
    <x v="1831"/>
    <x v="7"/>
  </r>
  <r>
    <n v="14"/>
    <s v="3010 | Sci-fi Series"/>
    <s v="A highly charged post apocalyptic sci fi series that pulls no punches!"/>
    <n v="6000"/>
    <n v="6056"/>
    <x v="2"/>
    <s v="AU"/>
    <s v="AUD"/>
    <x v="1832"/>
    <x v="1832"/>
    <b v="0"/>
    <n v="41"/>
    <b v="1"/>
    <s v="film &amp; video/television"/>
    <n v="101"/>
    <n v="147.71"/>
    <x v="0"/>
    <x v="1832"/>
    <x v="1832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x v="1765"/>
    <x v="1833"/>
    <b v="1"/>
    <n v="113"/>
    <b v="1"/>
    <s v="music/indie rock"/>
    <n v="101"/>
    <n v="53.47"/>
    <x v="5"/>
    <x v="1833"/>
    <x v="1765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x v="1833"/>
    <x v="1834"/>
    <b v="0"/>
    <n v="44"/>
    <b v="1"/>
    <s v="music/rock"/>
    <n v="101"/>
    <n v="137.31"/>
    <x v="5"/>
    <x v="1834"/>
    <x v="183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x v="1834"/>
    <x v="1835"/>
    <b v="0"/>
    <n v="28"/>
    <b v="1"/>
    <s v="theater/musical"/>
    <n v="100"/>
    <n v="215.25"/>
    <x v="1"/>
    <x v="1835"/>
    <x v="1834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x v="1835"/>
    <x v="1836"/>
    <b v="0"/>
    <n v="67"/>
    <b v="1"/>
    <s v="photography/photobooks"/>
    <n v="100"/>
    <n v="89.93"/>
    <x v="6"/>
    <x v="1836"/>
    <x v="1835"/>
    <x v="7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x v="1836"/>
    <x v="1837"/>
    <b v="0"/>
    <n v="32"/>
    <b v="1"/>
    <s v="music/indie rock"/>
    <n v="100"/>
    <n v="188.13"/>
    <x v="5"/>
    <x v="1837"/>
    <x v="1836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x v="1837"/>
    <x v="1838"/>
    <b v="1"/>
    <n v="47"/>
    <b v="1"/>
    <s v="theater/plays"/>
    <n v="100"/>
    <n v="127.81"/>
    <x v="1"/>
    <x v="1838"/>
    <x v="1837"/>
    <x v="7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x v="1838"/>
    <x v="1839"/>
    <b v="0"/>
    <n v="64"/>
    <b v="1"/>
    <s v="theater/plays"/>
    <n v="100"/>
    <n v="93.76"/>
    <x v="1"/>
    <x v="1839"/>
    <x v="1838"/>
    <x v="7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x v="1839"/>
    <x v="1840"/>
    <b v="0"/>
    <n v="10"/>
    <b v="1"/>
    <s v="music/indie rock"/>
    <n v="100"/>
    <n v="600"/>
    <x v="5"/>
    <x v="1840"/>
    <x v="1839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x v="1840"/>
    <x v="1841"/>
    <b v="0"/>
    <n v="94"/>
    <b v="1"/>
    <s v="theater/plays"/>
    <n v="100"/>
    <n v="63.83"/>
    <x v="1"/>
    <x v="1841"/>
    <x v="1840"/>
    <x v="7"/>
  </r>
  <r>
    <n v="3332"/>
    <s v="Cortez"/>
    <s v="Two marine biologists are at odds during an important expedition. When a stranded shark refuses to die, things get weird."/>
    <n v="6000"/>
    <n v="6000"/>
    <x v="2"/>
    <s v="US"/>
    <s v="USD"/>
    <x v="1841"/>
    <x v="1842"/>
    <b v="0"/>
    <n v="83"/>
    <b v="1"/>
    <s v="theater/plays"/>
    <n v="100"/>
    <n v="72.290000000000006"/>
    <x v="1"/>
    <x v="1842"/>
    <x v="1841"/>
    <x v="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x v="1842"/>
    <x v="1843"/>
    <b v="0"/>
    <n v="37"/>
    <b v="0"/>
    <s v="theater/musical"/>
    <n v="90"/>
    <n v="145.41"/>
    <x v="1"/>
    <x v="1843"/>
    <x v="184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x v="1843"/>
    <x v="1844"/>
    <b v="0"/>
    <n v="17"/>
    <b v="0"/>
    <s v="theater/plays"/>
    <n v="47"/>
    <n v="166.06"/>
    <x v="1"/>
    <x v="1844"/>
    <x v="1843"/>
    <x v="7"/>
  </r>
  <r>
    <n v="1570"/>
    <s v="BEAUTIFUL DREAMERS: An Adult Coloring Book (Canceled)"/>
    <s v="A Coloring Book of Breathtaking Beauties_x000a_To Calm the Heart and Soul"/>
    <n v="6000"/>
    <n v="2484"/>
    <x v="0"/>
    <s v="US"/>
    <s v="USD"/>
    <x v="1844"/>
    <x v="1845"/>
    <b v="0"/>
    <n v="52"/>
    <b v="0"/>
    <s v="publishing/art books"/>
    <n v="41"/>
    <n v="47.77"/>
    <x v="2"/>
    <x v="1845"/>
    <x v="1844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x v="1845"/>
    <x v="1846"/>
    <b v="0"/>
    <n v="17"/>
    <b v="0"/>
    <s v="music/indie rock"/>
    <n v="41"/>
    <n v="143.82"/>
    <x v="5"/>
    <x v="1846"/>
    <x v="1845"/>
    <x v="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x v="1846"/>
    <x v="1847"/>
    <b v="0"/>
    <n v="20"/>
    <b v="0"/>
    <s v="food/food trucks"/>
    <n v="28"/>
    <n v="84.9"/>
    <x v="7"/>
    <x v="1847"/>
    <x v="1846"/>
    <x v="7"/>
  </r>
  <r>
    <n v="200"/>
    <s v="The Crossing Shore"/>
    <s v="A film dedicated to an AAF Pilot's struggle to survive behind enemy lines during WWII."/>
    <n v="6000"/>
    <n v="1571.55"/>
    <x v="1"/>
    <s v="US"/>
    <s v="USD"/>
    <x v="1847"/>
    <x v="1848"/>
    <b v="0"/>
    <n v="18"/>
    <b v="0"/>
    <s v="film &amp; video/drama"/>
    <n v="26"/>
    <n v="87.31"/>
    <x v="0"/>
    <x v="1848"/>
    <x v="1847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x v="1848"/>
    <x v="1849"/>
    <b v="0"/>
    <n v="13"/>
    <b v="0"/>
    <s v="theater/plays"/>
    <n v="18"/>
    <n v="81.540000000000006"/>
    <x v="1"/>
    <x v="1849"/>
    <x v="1848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x v="1849"/>
    <x v="1850"/>
    <b v="0"/>
    <n v="26"/>
    <b v="0"/>
    <s v="technology/wearables"/>
    <n v="15"/>
    <n v="34.270000000000003"/>
    <x v="3"/>
    <x v="1850"/>
    <x v="1849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x v="1850"/>
    <x v="1851"/>
    <b v="0"/>
    <n v="6"/>
    <b v="0"/>
    <s v="theater/plays"/>
    <n v="11"/>
    <n v="108.33"/>
    <x v="1"/>
    <x v="1851"/>
    <x v="1850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x v="1851"/>
    <x v="1852"/>
    <b v="0"/>
    <n v="8"/>
    <b v="0"/>
    <s v="film &amp; video/animation"/>
    <n v="10"/>
    <n v="71.25"/>
    <x v="0"/>
    <x v="1852"/>
    <x v="185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x v="1852"/>
    <x v="1853"/>
    <b v="0"/>
    <n v="7"/>
    <b v="0"/>
    <s v="theater/plays"/>
    <n v="9"/>
    <n v="80.709999999999994"/>
    <x v="1"/>
    <x v="1853"/>
    <x v="1852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x v="1853"/>
    <x v="1854"/>
    <b v="0"/>
    <n v="12"/>
    <b v="0"/>
    <s v="food/food trucks"/>
    <n v="9"/>
    <n v="44.17"/>
    <x v="7"/>
    <x v="1854"/>
    <x v="185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x v="1854"/>
    <x v="1855"/>
    <b v="0"/>
    <n v="9"/>
    <b v="0"/>
    <s v="technology/web"/>
    <n v="6"/>
    <n v="37.89"/>
    <x v="3"/>
    <x v="1855"/>
    <x v="1854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x v="1855"/>
    <x v="1856"/>
    <b v="0"/>
    <n v="12"/>
    <b v="0"/>
    <s v="music/jazz"/>
    <n v="5"/>
    <n v="27.08"/>
    <x v="5"/>
    <x v="1856"/>
    <x v="185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x v="1856"/>
    <x v="1857"/>
    <b v="0"/>
    <n v="8"/>
    <b v="0"/>
    <s v="food/food trucks"/>
    <n v="4"/>
    <n v="29.13"/>
    <x v="7"/>
    <x v="1857"/>
    <x v="1856"/>
    <x v="7"/>
  </r>
  <r>
    <n v="3946"/>
    <s v="DR. Mecurio's Mythical Marvels &amp; Beastiry"/>
    <s v="Dr. Mecurio's is an original work of fantasy designed and written for the stage."/>
    <n v="6000"/>
    <n v="195"/>
    <x v="1"/>
    <s v="US"/>
    <s v="USD"/>
    <x v="1857"/>
    <x v="1858"/>
    <b v="0"/>
    <n v="5"/>
    <b v="0"/>
    <s v="theater/plays"/>
    <n v="3"/>
    <n v="39"/>
    <x v="1"/>
    <x v="1858"/>
    <x v="1857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x v="1858"/>
    <x v="1859"/>
    <b v="0"/>
    <n v="3"/>
    <b v="0"/>
    <s v="theater/plays"/>
    <n v="3"/>
    <n v="61.67"/>
    <x v="1"/>
    <x v="1859"/>
    <x v="1858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x v="1859"/>
    <x v="1860"/>
    <b v="0"/>
    <n v="5"/>
    <b v="0"/>
    <s v="music/jazz"/>
    <n v="3"/>
    <n v="32"/>
    <x v="5"/>
    <x v="1860"/>
    <x v="1859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x v="1860"/>
    <x v="1861"/>
    <b v="0"/>
    <n v="6"/>
    <b v="0"/>
    <s v="theater/plays"/>
    <n v="2"/>
    <n v="18.329999999999998"/>
    <x v="1"/>
    <x v="1861"/>
    <x v="186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x v="1861"/>
    <x v="1862"/>
    <b v="0"/>
    <n v="3"/>
    <b v="0"/>
    <s v="games/video games"/>
    <n v="2"/>
    <n v="34.67"/>
    <x v="4"/>
    <x v="1862"/>
    <x v="1861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x v="1862"/>
    <x v="1863"/>
    <b v="0"/>
    <n v="2"/>
    <b v="0"/>
    <s v="publishing/art books"/>
    <n v="1"/>
    <n v="42.5"/>
    <x v="2"/>
    <x v="1863"/>
    <x v="1862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x v="1863"/>
    <x v="1864"/>
    <b v="0"/>
    <n v="4"/>
    <b v="0"/>
    <s v="music/faith"/>
    <n v="1"/>
    <n v="8.75"/>
    <x v="5"/>
    <x v="1864"/>
    <x v="1863"/>
    <x v="7"/>
  </r>
  <r>
    <n v="1988"/>
    <s v="Phillip Michael Photography"/>
    <s v="Expressing art in an image!"/>
    <n v="6000"/>
    <n v="25"/>
    <x v="1"/>
    <s v="US"/>
    <s v="USD"/>
    <x v="1864"/>
    <x v="1865"/>
    <b v="0"/>
    <n v="1"/>
    <b v="0"/>
    <s v="photography/people"/>
    <n v="0"/>
    <n v="25"/>
    <x v="6"/>
    <x v="1865"/>
    <x v="1864"/>
    <x v="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x v="1865"/>
    <x v="1866"/>
    <b v="0"/>
    <n v="3"/>
    <b v="0"/>
    <s v="games/video games"/>
    <n v="0"/>
    <n v="3.33"/>
    <x v="4"/>
    <x v="1866"/>
    <x v="1865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x v="1866"/>
    <x v="1867"/>
    <b v="0"/>
    <n v="1"/>
    <b v="0"/>
    <s v="publishing/translations"/>
    <n v="0"/>
    <n v="1"/>
    <x v="2"/>
    <x v="1867"/>
    <x v="1866"/>
    <x v="7"/>
  </r>
  <r>
    <n v="2421"/>
    <s v="hot dog cart"/>
    <s v="help me start Merrill's first hot dog cart in this empty lot"/>
    <n v="6000"/>
    <n v="1"/>
    <x v="1"/>
    <s v="US"/>
    <s v="USD"/>
    <x v="1867"/>
    <x v="1868"/>
    <b v="0"/>
    <n v="1"/>
    <b v="0"/>
    <s v="food/food trucks"/>
    <n v="0"/>
    <n v="1"/>
    <x v="7"/>
    <x v="1868"/>
    <x v="1867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x v="1868"/>
    <x v="1869"/>
    <b v="0"/>
    <n v="0"/>
    <b v="0"/>
    <s v="film &amp; video/drama"/>
    <n v="0"/>
    <n v="0"/>
    <x v="0"/>
    <x v="1869"/>
    <x v="1868"/>
    <x v="7"/>
  </r>
  <r>
    <n v="202"/>
    <s v="Modern Gangsters"/>
    <s v="new web series created by jonney terry"/>
    <n v="6000"/>
    <n v="0"/>
    <x v="1"/>
    <s v="US"/>
    <s v="USD"/>
    <x v="1869"/>
    <x v="1870"/>
    <b v="0"/>
    <n v="0"/>
    <b v="0"/>
    <s v="film &amp; video/drama"/>
    <n v="0"/>
    <n v="0"/>
    <x v="0"/>
    <x v="1870"/>
    <x v="1869"/>
    <x v="7"/>
  </r>
  <r>
    <n v="469"/>
    <s v="Dreamland PERSONALISED Animated Shorts Film"/>
    <s v="Create a personalised animation film using your child's name and photo."/>
    <n v="6000"/>
    <n v="0"/>
    <x v="1"/>
    <s v="GB"/>
    <s v="GBP"/>
    <x v="1870"/>
    <x v="1871"/>
    <b v="0"/>
    <n v="0"/>
    <b v="0"/>
    <s v="film &amp; video/animation"/>
    <n v="0"/>
    <n v="0"/>
    <x v="0"/>
    <x v="1871"/>
    <x v="187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x v="1871"/>
    <x v="1872"/>
    <b v="0"/>
    <n v="0"/>
    <b v="0"/>
    <s v="food/food trucks"/>
    <n v="0"/>
    <n v="0"/>
    <x v="7"/>
    <x v="1872"/>
    <x v="1871"/>
    <x v="7"/>
  </r>
  <r>
    <n v="1457"/>
    <s v="Hey! I&quot;m not invisable, I am Just Old (Canceled)"/>
    <s v="Age is more than just a number, I hope your younger than you feel."/>
    <n v="6000"/>
    <n v="0"/>
    <x v="0"/>
    <s v="US"/>
    <s v="USD"/>
    <x v="1872"/>
    <x v="1873"/>
    <b v="0"/>
    <n v="0"/>
    <b v="0"/>
    <s v="publishing/translations"/>
    <n v="0"/>
    <n v="0"/>
    <x v="2"/>
    <x v="1873"/>
    <x v="1872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x v="1873"/>
    <x v="1874"/>
    <b v="0"/>
    <n v="0"/>
    <b v="0"/>
    <s v="photography/nature"/>
    <n v="0"/>
    <n v="0"/>
    <x v="6"/>
    <x v="1874"/>
    <x v="1873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874"/>
    <x v="1875"/>
    <b v="0"/>
    <n v="0"/>
    <b v="0"/>
    <s v="music/faith"/>
    <n v="0"/>
    <n v="0"/>
    <x v="5"/>
    <x v="1875"/>
    <x v="1874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x v="1875"/>
    <x v="1876"/>
    <b v="0"/>
    <n v="0"/>
    <b v="0"/>
    <s v="food/food trucks"/>
    <n v="0"/>
    <n v="0"/>
    <x v="7"/>
    <x v="1876"/>
    <x v="1875"/>
    <x v="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x v="1876"/>
    <x v="1877"/>
    <b v="0"/>
    <n v="0"/>
    <b v="0"/>
    <s v="theater/plays"/>
    <n v="0"/>
    <n v="0"/>
    <x v="1"/>
    <x v="1877"/>
    <x v="1876"/>
    <x v="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x v="1877"/>
    <x v="1878"/>
    <b v="0"/>
    <n v="0"/>
    <b v="0"/>
    <s v="publishing/children's books"/>
    <n v="0"/>
    <n v="0"/>
    <x v="2"/>
    <x v="1878"/>
    <x v="1877"/>
    <x v="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x v="1878"/>
    <x v="1879"/>
    <b v="0"/>
    <n v="26"/>
    <b v="1"/>
    <s v="publishing/nonfiction"/>
    <n v="102"/>
    <n v="230.19"/>
    <x v="2"/>
    <x v="1879"/>
    <x v="1878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x v="1879"/>
    <x v="1880"/>
    <b v="1"/>
    <n v="104"/>
    <b v="1"/>
    <s v="theater/plays"/>
    <n v="106"/>
    <n v="59.7"/>
    <x v="1"/>
    <x v="1880"/>
    <x v="1879"/>
    <x v="7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x v="1880"/>
    <x v="1881"/>
    <b v="0"/>
    <n v="31"/>
    <b v="0"/>
    <s v="theater/spaces"/>
    <n v="42"/>
    <n v="79.87"/>
    <x v="1"/>
    <x v="1881"/>
    <x v="1880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x v="1881"/>
    <x v="1882"/>
    <b v="0"/>
    <n v="63"/>
    <b v="1"/>
    <s v="theater/plays"/>
    <n v="114"/>
    <n v="105.21"/>
    <x v="1"/>
    <x v="1882"/>
    <x v="188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x v="1882"/>
    <x v="1883"/>
    <b v="0"/>
    <n v="45"/>
    <b v="1"/>
    <s v="theater/plays"/>
    <n v="106"/>
    <n v="136.78"/>
    <x v="1"/>
    <x v="1883"/>
    <x v="1882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x v="1883"/>
    <x v="1884"/>
    <b v="0"/>
    <n v="9"/>
    <b v="0"/>
    <s v="technology/wearables"/>
    <n v="15"/>
    <n v="97.33"/>
    <x v="3"/>
    <x v="1884"/>
    <x v="1883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x v="1884"/>
    <x v="1885"/>
    <b v="0"/>
    <n v="12"/>
    <b v="0"/>
    <s v="theater/plays"/>
    <n v="8"/>
    <n v="38.33"/>
    <x v="1"/>
    <x v="1885"/>
    <x v="1884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x v="1885"/>
    <x v="1886"/>
    <b v="0"/>
    <n v="149"/>
    <b v="1"/>
    <s v="music/rock"/>
    <n v="109"/>
    <n v="40.549999999999997"/>
    <x v="5"/>
    <x v="1886"/>
    <x v="1885"/>
    <x v="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x v="1886"/>
    <x v="1887"/>
    <b v="1"/>
    <n v="176"/>
    <b v="1"/>
    <s v="music/rock"/>
    <n v="295"/>
    <n v="92.1"/>
    <x v="5"/>
    <x v="1887"/>
    <x v="1886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x v="1887"/>
    <x v="1888"/>
    <b v="1"/>
    <n v="143"/>
    <b v="1"/>
    <s v="theater/spaces"/>
    <n v="131"/>
    <n v="50.53"/>
    <x v="1"/>
    <x v="1888"/>
    <x v="1887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x v="1888"/>
    <x v="1889"/>
    <b v="0"/>
    <n v="75"/>
    <b v="1"/>
    <s v="music/rock"/>
    <n v="131"/>
    <n v="96.08"/>
    <x v="5"/>
    <x v="1889"/>
    <x v="1888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x v="1889"/>
    <x v="1890"/>
    <b v="1"/>
    <n v="79"/>
    <b v="1"/>
    <s v="film &amp; video/documentary"/>
    <n v="121"/>
    <n v="83.95"/>
    <x v="0"/>
    <x v="1890"/>
    <x v="1889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x v="1890"/>
    <x v="1891"/>
    <b v="0"/>
    <n v="134"/>
    <b v="1"/>
    <s v="music/classical music"/>
    <n v="120"/>
    <n v="49.19"/>
    <x v="5"/>
    <x v="1891"/>
    <x v="1890"/>
    <x v="7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x v="1891"/>
    <x v="1892"/>
    <b v="0"/>
    <n v="70"/>
    <b v="1"/>
    <s v="photography/photobooks"/>
    <n v="118"/>
    <n v="93.07"/>
    <x v="6"/>
    <x v="1892"/>
    <x v="1891"/>
    <x v="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x v="1892"/>
    <x v="1893"/>
    <b v="0"/>
    <n v="104"/>
    <b v="1"/>
    <s v="theater/plays"/>
    <n v="106"/>
    <n v="56.2"/>
    <x v="1"/>
    <x v="1893"/>
    <x v="189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x v="1893"/>
    <x v="1894"/>
    <b v="1"/>
    <n v="88"/>
    <b v="1"/>
    <s v="theater/plays"/>
    <n v="105"/>
    <n v="65.58"/>
    <x v="1"/>
    <x v="1894"/>
    <x v="1893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x v="1894"/>
    <x v="1895"/>
    <b v="0"/>
    <n v="120"/>
    <b v="1"/>
    <s v="photography/photobooks"/>
    <n v="103"/>
    <n v="47.13"/>
    <x v="6"/>
    <x v="1895"/>
    <x v="1894"/>
    <x v="7"/>
  </r>
  <r>
    <n v="2164"/>
    <s v="Rosaline debut record"/>
    <s v="South Florida roots country/rock outfit's long awaited debut record"/>
    <n v="5500"/>
    <n v="5645"/>
    <x v="2"/>
    <s v="US"/>
    <s v="USD"/>
    <x v="1895"/>
    <x v="1896"/>
    <b v="0"/>
    <n v="83"/>
    <b v="1"/>
    <s v="music/rock"/>
    <n v="103"/>
    <n v="68.010000000000005"/>
    <x v="5"/>
    <x v="1896"/>
    <x v="1895"/>
    <x v="7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x v="1896"/>
    <x v="1897"/>
    <b v="0"/>
    <n v="85"/>
    <b v="1"/>
    <s v="theater/plays"/>
    <n v="102"/>
    <n v="66.150000000000006"/>
    <x v="1"/>
    <x v="1897"/>
    <x v="1896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x v="1897"/>
    <x v="1898"/>
    <b v="1"/>
    <n v="89"/>
    <b v="1"/>
    <s v="theater/plays"/>
    <n v="102"/>
    <n v="62.92"/>
    <x v="1"/>
    <x v="1898"/>
    <x v="1897"/>
    <x v="7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x v="1898"/>
    <x v="1899"/>
    <b v="0"/>
    <n v="49"/>
    <b v="1"/>
    <s v="music/rock"/>
    <n v="101"/>
    <n v="113.88"/>
    <x v="5"/>
    <x v="1899"/>
    <x v="1898"/>
    <x v="7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x v="1899"/>
    <x v="1900"/>
    <b v="0"/>
    <n v="79"/>
    <b v="1"/>
    <s v="theater/plays"/>
    <n v="100"/>
    <n v="69.819999999999993"/>
    <x v="1"/>
    <x v="1900"/>
    <x v="1899"/>
    <x v="7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x v="1900"/>
    <x v="1901"/>
    <b v="0"/>
    <n v="44"/>
    <b v="1"/>
    <s v="theater/plays"/>
    <n v="100"/>
    <n v="125.09"/>
    <x v="1"/>
    <x v="1901"/>
    <x v="1900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x v="1901"/>
    <x v="1902"/>
    <b v="0"/>
    <n v="18"/>
    <b v="1"/>
    <s v="music/rock"/>
    <n v="100"/>
    <n v="305.56"/>
    <x v="5"/>
    <x v="1902"/>
    <x v="190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x v="1902"/>
    <x v="1903"/>
    <b v="0"/>
    <n v="7"/>
    <b v="0"/>
    <s v="theater/plays"/>
    <n v="62"/>
    <n v="486.43"/>
    <x v="1"/>
    <x v="1903"/>
    <x v="1902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x v="1903"/>
    <x v="1904"/>
    <b v="0"/>
    <n v="36"/>
    <b v="0"/>
    <s v="theater/musical"/>
    <n v="46"/>
    <n v="70.83"/>
    <x v="1"/>
    <x v="1904"/>
    <x v="1903"/>
    <x v="7"/>
  </r>
  <r>
    <n v="1987"/>
    <s v="Ethiopia: Beheld"/>
    <s v="A collection of images that depicts the beauty and diversity within Ethiopia"/>
    <n v="5500"/>
    <n v="2336"/>
    <x v="1"/>
    <s v="GB"/>
    <s v="GBP"/>
    <x v="1904"/>
    <x v="1905"/>
    <b v="0"/>
    <n v="28"/>
    <b v="0"/>
    <s v="photography/people"/>
    <n v="42"/>
    <n v="83.43"/>
    <x v="6"/>
    <x v="1905"/>
    <x v="1904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x v="1905"/>
    <x v="1906"/>
    <b v="1"/>
    <n v="24"/>
    <b v="0"/>
    <s v="photography/photobooks"/>
    <n v="26"/>
    <n v="59.04"/>
    <x v="6"/>
    <x v="1906"/>
    <x v="1905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x v="1906"/>
    <x v="1907"/>
    <b v="0"/>
    <n v="15"/>
    <b v="0"/>
    <s v="publishing/children's books"/>
    <n v="26"/>
    <n v="93.67"/>
    <x v="2"/>
    <x v="1907"/>
    <x v="1906"/>
    <x v="7"/>
  </r>
  <r>
    <n v="1772"/>
    <s v="White Mountain"/>
    <s v="A photobook and a short documentary film telling the story of Holocaust in Northwestern Lithuania"/>
    <n v="5500"/>
    <n v="858"/>
    <x v="1"/>
    <s v="GB"/>
    <s v="GBP"/>
    <x v="1907"/>
    <x v="1908"/>
    <b v="1"/>
    <n v="19"/>
    <b v="0"/>
    <s v="photography/photobooks"/>
    <n v="16"/>
    <n v="45.16"/>
    <x v="6"/>
    <x v="1908"/>
    <x v="1907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x v="1908"/>
    <x v="1909"/>
    <b v="0"/>
    <n v="12"/>
    <b v="0"/>
    <s v="theater/plays"/>
    <n v="11"/>
    <n v="51.67"/>
    <x v="1"/>
    <x v="1909"/>
    <x v="1908"/>
    <x v="7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x v="1909"/>
    <x v="1910"/>
    <b v="0"/>
    <n v="9"/>
    <b v="0"/>
    <s v="music/faith"/>
    <n v="10"/>
    <n v="62.22"/>
    <x v="5"/>
    <x v="1910"/>
    <x v="1909"/>
    <x v="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x v="1910"/>
    <x v="1911"/>
    <b v="0"/>
    <n v="17"/>
    <b v="0"/>
    <s v="theater/plays"/>
    <n v="9"/>
    <n v="29.41"/>
    <x v="1"/>
    <x v="1911"/>
    <x v="1910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x v="1911"/>
    <x v="1912"/>
    <b v="0"/>
    <n v="6"/>
    <b v="0"/>
    <s v="technology/web"/>
    <n v="3"/>
    <n v="30"/>
    <x v="3"/>
    <x v="1912"/>
    <x v="1911"/>
    <x v="7"/>
  </r>
  <r>
    <n v="1788"/>
    <s v="Beyond the Pale"/>
    <s v="A photo book celebrating Goths, exploring their lives and giving an insight into what Goth is for them."/>
    <n v="5500"/>
    <n v="76"/>
    <x v="1"/>
    <s v="GB"/>
    <s v="GBP"/>
    <x v="1912"/>
    <x v="1913"/>
    <b v="1"/>
    <n v="4"/>
    <b v="0"/>
    <s v="photography/photobooks"/>
    <n v="1"/>
    <n v="19"/>
    <x v="6"/>
    <x v="1913"/>
    <x v="191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x v="1913"/>
    <x v="1914"/>
    <b v="0"/>
    <n v="2"/>
    <b v="0"/>
    <s v="theater/plays"/>
    <n v="1"/>
    <n v="25"/>
    <x v="1"/>
    <x v="1914"/>
    <x v="1913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x v="1914"/>
    <x v="1915"/>
    <b v="0"/>
    <n v="0"/>
    <b v="0"/>
    <s v="film &amp; video/science fiction"/>
    <n v="0"/>
    <n v="0"/>
    <x v="0"/>
    <x v="1915"/>
    <x v="1914"/>
    <x v="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x v="1915"/>
    <x v="1916"/>
    <b v="0"/>
    <n v="0"/>
    <b v="0"/>
    <s v="music/jazz"/>
    <n v="0"/>
    <n v="0"/>
    <x v="5"/>
    <x v="1916"/>
    <x v="1915"/>
    <x v="7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x v="1916"/>
    <x v="1917"/>
    <b v="0"/>
    <n v="0"/>
    <b v="0"/>
    <s v="music/faith"/>
    <n v="0"/>
    <n v="0"/>
    <x v="5"/>
    <x v="1917"/>
    <x v="1916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x v="1917"/>
    <x v="1918"/>
    <b v="0"/>
    <n v="0"/>
    <b v="0"/>
    <s v="technology/web"/>
    <n v="0"/>
    <n v="0"/>
    <x v="3"/>
    <x v="1918"/>
    <x v="1917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x v="1918"/>
    <x v="1919"/>
    <b v="0"/>
    <n v="0"/>
    <b v="0"/>
    <s v="theater/plays"/>
    <n v="0"/>
    <n v="0"/>
    <x v="1"/>
    <x v="1919"/>
    <x v="1918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x v="1919"/>
    <x v="1920"/>
    <b v="0"/>
    <n v="0"/>
    <b v="0"/>
    <s v="theater/musical"/>
    <n v="0"/>
    <n v="0"/>
    <x v="1"/>
    <x v="1920"/>
    <x v="1919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x v="1920"/>
    <x v="1921"/>
    <b v="0"/>
    <n v="0"/>
    <b v="0"/>
    <s v="theater/plays"/>
    <n v="0"/>
    <n v="0"/>
    <x v="1"/>
    <x v="1921"/>
    <x v="192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x v="1921"/>
    <x v="1922"/>
    <b v="0"/>
    <n v="514"/>
    <b v="1"/>
    <s v="games/tabletop games"/>
    <n v="412"/>
    <n v="44.06"/>
    <x v="4"/>
    <x v="1922"/>
    <x v="1921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x v="19"/>
    <x v="1923"/>
    <b v="1"/>
    <n v="58"/>
    <b v="1"/>
    <s v="film &amp; video/documentary"/>
    <n v="123"/>
    <n v="114.59"/>
    <x v="0"/>
    <x v="1923"/>
    <x v="19"/>
    <x v="7"/>
  </r>
  <r>
    <n v="1032"/>
    <s v="Phantom Ship / Coastal (Album Preorder)"/>
    <s v="Ideal for living rooms and open spaces."/>
    <n v="5400"/>
    <n v="5858.84"/>
    <x v="2"/>
    <s v="US"/>
    <s v="USD"/>
    <x v="1922"/>
    <x v="1924"/>
    <b v="0"/>
    <n v="96"/>
    <b v="1"/>
    <s v="music/electronic music"/>
    <n v="108"/>
    <n v="61.03"/>
    <x v="5"/>
    <x v="1924"/>
    <x v="1922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x v="1923"/>
    <x v="1925"/>
    <b v="0"/>
    <n v="80"/>
    <b v="1"/>
    <s v="music/indie rock"/>
    <n v="107"/>
    <n v="70.209999999999994"/>
    <x v="5"/>
    <x v="1925"/>
    <x v="1923"/>
    <x v="7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x v="1924"/>
    <x v="1926"/>
    <b v="0"/>
    <n v="64"/>
    <b v="1"/>
    <s v="film &amp; video/television"/>
    <n v="102"/>
    <n v="83.75"/>
    <x v="0"/>
    <x v="1926"/>
    <x v="1924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x v="1925"/>
    <x v="1927"/>
    <b v="0"/>
    <n v="0"/>
    <b v="0"/>
    <s v="food/food trucks"/>
    <n v="0"/>
    <n v="0"/>
    <x v="7"/>
    <x v="1927"/>
    <x v="1925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926"/>
    <x v="1928"/>
    <b v="0"/>
    <n v="4"/>
    <b v="0"/>
    <s v="music/faith"/>
    <n v="4"/>
    <n v="54"/>
    <x v="5"/>
    <x v="1928"/>
    <x v="1926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x v="1927"/>
    <x v="1929"/>
    <b v="0"/>
    <n v="2"/>
    <b v="0"/>
    <s v="music/faith"/>
    <n v="0"/>
    <n v="5"/>
    <x v="5"/>
    <x v="1929"/>
    <x v="1927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x v="1928"/>
    <x v="1930"/>
    <b v="0"/>
    <n v="775"/>
    <b v="0"/>
    <s v="technology/wearables"/>
    <n v="21535"/>
    <n v="1389.36"/>
    <x v="3"/>
    <x v="1930"/>
    <x v="1928"/>
    <x v="7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x v="1929"/>
    <x v="1931"/>
    <b v="0"/>
    <n v="623"/>
    <b v="1"/>
    <s v="games/tabletop games"/>
    <n v="1857"/>
    <n v="149.03"/>
    <x v="4"/>
    <x v="1931"/>
    <x v="1929"/>
    <x v="7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x v="1930"/>
    <x v="1932"/>
    <b v="1"/>
    <n v="701"/>
    <b v="1"/>
    <s v="technology/hardware"/>
    <n v="1132"/>
    <n v="80.73"/>
    <x v="3"/>
    <x v="1932"/>
    <x v="1930"/>
    <x v="7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x v="1931"/>
    <x v="1933"/>
    <b v="0"/>
    <n v="549"/>
    <b v="1"/>
    <s v="photography/photobooks"/>
    <n v="786"/>
    <n v="71.59"/>
    <x v="6"/>
    <x v="1933"/>
    <x v="1931"/>
    <x v="7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x v="1932"/>
    <x v="1934"/>
    <b v="0"/>
    <n v="988"/>
    <b v="1"/>
    <s v="games/tabletop games"/>
    <n v="496"/>
    <n v="25.09"/>
    <x v="4"/>
    <x v="1934"/>
    <x v="1932"/>
    <x v="7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x v="1933"/>
    <x v="1935"/>
    <b v="1"/>
    <n v="294"/>
    <b v="1"/>
    <s v="photography/photobooks"/>
    <n v="484"/>
    <n v="82.32"/>
    <x v="6"/>
    <x v="1935"/>
    <x v="1933"/>
    <x v="7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x v="1934"/>
    <x v="1936"/>
    <b v="0"/>
    <n v="290"/>
    <b v="1"/>
    <s v="games/tabletop games"/>
    <n v="377"/>
    <n v="65"/>
    <x v="4"/>
    <x v="1936"/>
    <x v="1934"/>
    <x v="7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x v="1935"/>
    <x v="1937"/>
    <b v="0"/>
    <n v="199"/>
    <b v="1"/>
    <s v="technology/space exploration"/>
    <n v="355"/>
    <n v="89.1"/>
    <x v="3"/>
    <x v="1937"/>
    <x v="1935"/>
    <x v="7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x v="1936"/>
    <x v="1938"/>
    <b v="1"/>
    <n v="223"/>
    <b v="1"/>
    <s v="film &amp; video/documentary"/>
    <n v="305"/>
    <n v="68.489999999999995"/>
    <x v="0"/>
    <x v="1938"/>
    <x v="1936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x v="1937"/>
    <x v="1939"/>
    <b v="0"/>
    <n v="60"/>
    <b v="1"/>
    <s v="theater/plays"/>
    <n v="302"/>
    <n v="252.02"/>
    <x v="1"/>
    <x v="1939"/>
    <x v="1937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x v="1938"/>
    <x v="1940"/>
    <b v="1"/>
    <n v="284"/>
    <b v="1"/>
    <s v="film &amp; video/documentary"/>
    <n v="283"/>
    <n v="49.88"/>
    <x v="0"/>
    <x v="1940"/>
    <x v="1938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x v="1939"/>
    <x v="1941"/>
    <b v="1"/>
    <n v="95"/>
    <b v="1"/>
    <s v="technology/hardware"/>
    <n v="281"/>
    <n v="147.94999999999999"/>
    <x v="3"/>
    <x v="1941"/>
    <x v="1939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x v="1940"/>
    <x v="1942"/>
    <b v="0"/>
    <n v="96"/>
    <b v="1"/>
    <s v="games/tabletop games"/>
    <n v="271"/>
    <n v="140.97999999999999"/>
    <x v="4"/>
    <x v="1942"/>
    <x v="1940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x v="1941"/>
    <x v="1943"/>
    <b v="1"/>
    <n v="103"/>
    <b v="1"/>
    <s v="technology/hardware"/>
    <n v="262"/>
    <n v="127.32"/>
    <x v="3"/>
    <x v="1943"/>
    <x v="194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x v="1942"/>
    <x v="1944"/>
    <b v="0"/>
    <n v="185"/>
    <b v="1"/>
    <s v="technology/hardware"/>
    <n v="253"/>
    <n v="68.25"/>
    <x v="3"/>
    <x v="1944"/>
    <x v="1942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x v="1943"/>
    <x v="1945"/>
    <b v="0"/>
    <n v="182"/>
    <b v="1"/>
    <s v="theater/spaces"/>
    <n v="246"/>
    <n v="67.7"/>
    <x v="1"/>
    <x v="1945"/>
    <x v="1943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x v="1944"/>
    <x v="1946"/>
    <b v="1"/>
    <n v="183"/>
    <b v="1"/>
    <s v="technology/hardware"/>
    <n v="235"/>
    <n v="64.180000000000007"/>
    <x v="3"/>
    <x v="1946"/>
    <x v="194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x v="1945"/>
    <x v="1947"/>
    <b v="0"/>
    <n v="87"/>
    <b v="1"/>
    <s v="technology/wearables"/>
    <n v="214"/>
    <n v="122.74"/>
    <x v="3"/>
    <x v="1947"/>
    <x v="1945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x v="1946"/>
    <x v="1948"/>
    <b v="0"/>
    <n v="172"/>
    <b v="1"/>
    <s v="publishing/nonfiction"/>
    <n v="204"/>
    <n v="59.36"/>
    <x v="2"/>
    <x v="1948"/>
    <x v="1946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x v="1947"/>
    <x v="1949"/>
    <b v="0"/>
    <n v="113"/>
    <b v="1"/>
    <s v="music/pop"/>
    <n v="202"/>
    <n v="89.25"/>
    <x v="5"/>
    <x v="1949"/>
    <x v="1947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x v="1948"/>
    <x v="1950"/>
    <b v="0"/>
    <n v="125"/>
    <b v="1"/>
    <s v="photography/photobooks"/>
    <n v="202"/>
    <n v="80.650000000000006"/>
    <x v="6"/>
    <x v="1950"/>
    <x v="1948"/>
    <x v="7"/>
  </r>
  <r>
    <n v="1836"/>
    <s v="KICKSTART OUR &lt;+3"/>
    <s v="Help fund our 2013 Sound &amp; Lighting Touring rig!"/>
    <n v="5000"/>
    <n v="10017"/>
    <x v="2"/>
    <s v="US"/>
    <s v="USD"/>
    <x v="1949"/>
    <x v="1951"/>
    <b v="0"/>
    <n v="55"/>
    <b v="1"/>
    <s v="music/rock"/>
    <n v="200"/>
    <n v="182.13"/>
    <x v="5"/>
    <x v="1951"/>
    <x v="1949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x v="1950"/>
    <x v="1952"/>
    <b v="1"/>
    <n v="302"/>
    <b v="1"/>
    <s v="theater/plays"/>
    <n v="189"/>
    <n v="31.21"/>
    <x v="1"/>
    <x v="1952"/>
    <x v="195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x v="1951"/>
    <x v="1953"/>
    <b v="1"/>
    <n v="108"/>
    <b v="1"/>
    <s v="film &amp; video/documentary"/>
    <n v="185"/>
    <n v="85.44"/>
    <x v="0"/>
    <x v="1953"/>
    <x v="1951"/>
    <x v="7"/>
  </r>
  <r>
    <n v="2313"/>
    <s v="A SUNNY DAY IN GLASGOW"/>
    <s v="A Sunny Day in Glasgow are recording a new album and we need your help!"/>
    <n v="5000"/>
    <n v="8792.02"/>
    <x v="2"/>
    <s v="US"/>
    <s v="USD"/>
    <x v="1952"/>
    <x v="1954"/>
    <b v="1"/>
    <n v="157"/>
    <b v="1"/>
    <s v="music/indie rock"/>
    <n v="176"/>
    <n v="56"/>
    <x v="5"/>
    <x v="1954"/>
    <x v="195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x v="1953"/>
    <x v="1955"/>
    <b v="0"/>
    <n v="33"/>
    <b v="1"/>
    <s v="theater/plays"/>
    <n v="175"/>
    <n v="264.85000000000002"/>
    <x v="1"/>
    <x v="1955"/>
    <x v="1953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x v="1954"/>
    <x v="1956"/>
    <b v="0"/>
    <n v="168"/>
    <b v="1"/>
    <s v="music/pop"/>
    <n v="174"/>
    <n v="51.85"/>
    <x v="5"/>
    <x v="1956"/>
    <x v="1954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x v="1955"/>
    <x v="1957"/>
    <b v="0"/>
    <n v="115"/>
    <b v="1"/>
    <s v="food/small batch"/>
    <n v="173"/>
    <n v="75.13"/>
    <x v="7"/>
    <x v="1957"/>
    <x v="1955"/>
    <x v="7"/>
  </r>
  <r>
    <n v="3028"/>
    <s v="A Home for Vegas Theatre Hub"/>
    <s v="We have a space! Help us fill it with a stage, chairs, gear and audiences' laughter!"/>
    <n v="5000"/>
    <n v="8401"/>
    <x v="2"/>
    <s v="US"/>
    <s v="USD"/>
    <x v="1956"/>
    <x v="1958"/>
    <b v="0"/>
    <n v="99"/>
    <b v="1"/>
    <s v="theater/spaces"/>
    <n v="168"/>
    <n v="84.86"/>
    <x v="1"/>
    <x v="1958"/>
    <x v="1956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x v="1957"/>
    <x v="1959"/>
    <b v="0"/>
    <n v="111"/>
    <b v="1"/>
    <s v="food/small batch"/>
    <n v="168"/>
    <n v="75.67"/>
    <x v="7"/>
    <x v="1959"/>
    <x v="1957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x v="1958"/>
    <x v="1960"/>
    <b v="0"/>
    <n v="47"/>
    <b v="1"/>
    <s v="theater/spaces"/>
    <n v="166"/>
    <n v="177.02"/>
    <x v="1"/>
    <x v="1960"/>
    <x v="1958"/>
    <x v="7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x v="1959"/>
    <x v="1961"/>
    <b v="0"/>
    <n v="102"/>
    <b v="1"/>
    <s v="photography/photobooks"/>
    <n v="165"/>
    <n v="81.099999999999994"/>
    <x v="6"/>
    <x v="1961"/>
    <x v="1959"/>
    <x v="7"/>
  </r>
  <r>
    <n v="1464"/>
    <s v="Science Studio"/>
    <s v="The Best Science Media on the Web"/>
    <n v="5000"/>
    <n v="8160"/>
    <x v="2"/>
    <s v="US"/>
    <s v="USD"/>
    <x v="1960"/>
    <x v="1962"/>
    <b v="1"/>
    <n v="234"/>
    <b v="1"/>
    <s v="publishing/radio &amp; podcasts"/>
    <n v="163"/>
    <n v="34.869999999999997"/>
    <x v="2"/>
    <x v="1962"/>
    <x v="1960"/>
    <x v="7"/>
  </r>
  <r>
    <n v="3534"/>
    <s v="Night of Ashes"/>
    <s v="A Theatrical Prequel to Hell's Rebels, the current Pathfinder Adventure Path from Paizo Publishing"/>
    <n v="5000"/>
    <n v="7810"/>
    <x v="2"/>
    <s v="US"/>
    <s v="USD"/>
    <x v="1961"/>
    <x v="1963"/>
    <b v="0"/>
    <n v="204"/>
    <b v="1"/>
    <s v="theater/plays"/>
    <n v="156"/>
    <n v="38.28"/>
    <x v="1"/>
    <x v="1963"/>
    <x v="1961"/>
    <x v="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x v="1962"/>
    <x v="1964"/>
    <b v="0"/>
    <n v="23"/>
    <b v="1"/>
    <s v="film &amp; video/shorts"/>
    <n v="148"/>
    <n v="322.39"/>
    <x v="0"/>
    <x v="1964"/>
    <x v="1962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x v="1963"/>
    <x v="1965"/>
    <b v="0"/>
    <n v="15"/>
    <b v="1"/>
    <s v="technology/hardware"/>
    <n v="148"/>
    <n v="493.13"/>
    <x v="3"/>
    <x v="1965"/>
    <x v="196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x v="1964"/>
    <x v="1966"/>
    <b v="0"/>
    <n v="112"/>
    <b v="1"/>
    <s v="music/rock"/>
    <n v="146"/>
    <n v="65.209999999999994"/>
    <x v="5"/>
    <x v="1966"/>
    <x v="1964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x v="1965"/>
    <x v="1967"/>
    <b v="0"/>
    <n v="57"/>
    <b v="1"/>
    <s v="theater/plays"/>
    <n v="144"/>
    <n v="126.67"/>
    <x v="1"/>
    <x v="1967"/>
    <x v="1965"/>
    <x v="7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x v="1966"/>
    <x v="1968"/>
    <b v="0"/>
    <n v="44"/>
    <b v="1"/>
    <s v="music/rock"/>
    <n v="143"/>
    <n v="162.27000000000001"/>
    <x v="5"/>
    <x v="1968"/>
    <x v="1966"/>
    <x v="7"/>
  </r>
  <r>
    <n v="113"/>
    <s v="&quot;The First Day&quot; by Julia Othmer- Music Video"/>
    <s v="A living memorial for all those dealing with trauma, grief and loss."/>
    <n v="5000"/>
    <n v="7050"/>
    <x v="2"/>
    <s v="US"/>
    <s v="USD"/>
    <x v="1967"/>
    <x v="1969"/>
    <b v="0"/>
    <n v="78"/>
    <b v="1"/>
    <s v="film &amp; video/shorts"/>
    <n v="141"/>
    <n v="90.38"/>
    <x v="0"/>
    <x v="1969"/>
    <x v="1967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x v="1968"/>
    <x v="1970"/>
    <b v="0"/>
    <n v="112"/>
    <b v="1"/>
    <s v="music/rock"/>
    <n v="135"/>
    <n v="60.18"/>
    <x v="5"/>
    <x v="1970"/>
    <x v="1968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x v="1969"/>
    <x v="1971"/>
    <b v="1"/>
    <n v="62"/>
    <b v="1"/>
    <s v="film &amp; video/documentary"/>
    <n v="134"/>
    <n v="108.15"/>
    <x v="0"/>
    <x v="1971"/>
    <x v="1969"/>
    <x v="7"/>
  </r>
  <r>
    <n v="2301"/>
    <s v="Time Crash"/>
    <s v="We are America's first trock band, and we're ready to bring you our first album!"/>
    <n v="5000"/>
    <n v="6680.22"/>
    <x v="2"/>
    <s v="US"/>
    <s v="USD"/>
    <x v="1970"/>
    <x v="1972"/>
    <b v="1"/>
    <n v="211"/>
    <b v="1"/>
    <s v="music/indie rock"/>
    <n v="134"/>
    <n v="31.66"/>
    <x v="5"/>
    <x v="1972"/>
    <x v="197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x v="1971"/>
    <x v="1973"/>
    <b v="0"/>
    <n v="166"/>
    <b v="1"/>
    <s v="music/electronic music"/>
    <n v="130"/>
    <n v="39.159999999999997"/>
    <x v="5"/>
    <x v="1973"/>
    <x v="1971"/>
    <x v="7"/>
  </r>
  <r>
    <n v="2629"/>
    <s v="Project Dragonfly - Sail to the Stars"/>
    <s v="The first international contest to let students shape the future of interstellar travel."/>
    <n v="5000"/>
    <n v="6387"/>
    <x v="2"/>
    <s v="GB"/>
    <s v="GBP"/>
    <x v="1972"/>
    <x v="1974"/>
    <b v="0"/>
    <n v="100"/>
    <b v="1"/>
    <s v="technology/space exploration"/>
    <n v="128"/>
    <n v="63.87"/>
    <x v="3"/>
    <x v="1974"/>
    <x v="1972"/>
    <x v="7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x v="1973"/>
    <x v="1975"/>
    <b v="0"/>
    <n v="71"/>
    <b v="1"/>
    <s v="film &amp; video/documentary"/>
    <n v="126"/>
    <n v="88.85"/>
    <x v="0"/>
    <x v="1975"/>
    <x v="1973"/>
    <x v="7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x v="1974"/>
    <x v="1976"/>
    <b v="0"/>
    <n v="71"/>
    <b v="1"/>
    <s v="music/rock"/>
    <n v="126"/>
    <n v="88.75"/>
    <x v="5"/>
    <x v="1976"/>
    <x v="1974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x v="1975"/>
    <x v="1977"/>
    <b v="0"/>
    <n v="71"/>
    <b v="1"/>
    <s v="publishing/nonfiction"/>
    <n v="126"/>
    <n v="88.73"/>
    <x v="2"/>
    <x v="1977"/>
    <x v="1975"/>
    <x v="7"/>
  </r>
  <r>
    <n v="2807"/>
    <s v="The Commission Theatre Co."/>
    <s v="Bringing Shakespeare back to the Playwrights"/>
    <n v="5000"/>
    <n v="6300"/>
    <x v="2"/>
    <s v="US"/>
    <s v="USD"/>
    <x v="1976"/>
    <x v="1978"/>
    <b v="0"/>
    <n v="93"/>
    <b v="1"/>
    <s v="theater/plays"/>
    <n v="126"/>
    <n v="67.739999999999995"/>
    <x v="1"/>
    <x v="1978"/>
    <x v="1976"/>
    <x v="7"/>
  </r>
  <r>
    <n v="1643"/>
    <s v="This Is All Now's Brand New Album!!"/>
    <s v="This Is All Now is putting out a brand new record, and we need YOUR help to do it!"/>
    <n v="5000"/>
    <n v="6235"/>
    <x v="2"/>
    <s v="US"/>
    <s v="USD"/>
    <x v="1977"/>
    <x v="1979"/>
    <b v="0"/>
    <n v="37"/>
    <b v="1"/>
    <s v="music/pop"/>
    <n v="125"/>
    <n v="168.51"/>
    <x v="5"/>
    <x v="1979"/>
    <x v="197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x v="1978"/>
    <x v="1980"/>
    <b v="0"/>
    <n v="77"/>
    <b v="1"/>
    <s v="music/indie rock"/>
    <n v="124"/>
    <n v="80.27"/>
    <x v="5"/>
    <x v="1980"/>
    <x v="1978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x v="1979"/>
    <x v="1981"/>
    <b v="0"/>
    <n v="108"/>
    <b v="1"/>
    <s v="publishing/nonfiction"/>
    <n v="122"/>
    <n v="56.67"/>
    <x v="2"/>
    <x v="1981"/>
    <x v="1979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x v="1980"/>
    <x v="1982"/>
    <b v="0"/>
    <n v="47"/>
    <b v="1"/>
    <s v="theater/plays"/>
    <n v="122"/>
    <n v="129.36000000000001"/>
    <x v="1"/>
    <x v="1982"/>
    <x v="1980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x v="1981"/>
    <x v="1983"/>
    <b v="0"/>
    <n v="37"/>
    <b v="1"/>
    <s v="music/rock"/>
    <n v="121"/>
    <n v="163.78"/>
    <x v="5"/>
    <x v="1983"/>
    <x v="198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x v="1982"/>
    <x v="1984"/>
    <b v="1"/>
    <n v="163"/>
    <b v="1"/>
    <s v="music/indie rock"/>
    <n v="121"/>
    <n v="37.130000000000003"/>
    <x v="5"/>
    <x v="1984"/>
    <x v="198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x v="1983"/>
    <x v="1985"/>
    <b v="0"/>
    <n v="84"/>
    <b v="1"/>
    <s v="theater/plays"/>
    <n v="121"/>
    <n v="71.790000000000006"/>
    <x v="1"/>
    <x v="1985"/>
    <x v="1983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x v="1984"/>
    <x v="1986"/>
    <b v="0"/>
    <n v="75"/>
    <b v="1"/>
    <s v="film &amp; video/television"/>
    <n v="121"/>
    <n v="80.33"/>
    <x v="0"/>
    <x v="1986"/>
    <x v="198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x v="1985"/>
    <x v="1987"/>
    <b v="0"/>
    <n v="177"/>
    <b v="1"/>
    <s v="music/metal"/>
    <n v="120"/>
    <n v="34.01"/>
    <x v="5"/>
    <x v="1987"/>
    <x v="1985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x v="1986"/>
    <x v="1988"/>
    <b v="1"/>
    <n v="128"/>
    <b v="1"/>
    <s v="film &amp; video/documentary"/>
    <n v="120"/>
    <n v="46.88"/>
    <x v="0"/>
    <x v="1988"/>
    <x v="1986"/>
    <x v="7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x v="1987"/>
    <x v="1989"/>
    <b v="0"/>
    <n v="61"/>
    <b v="1"/>
    <s v="film &amp; video/television"/>
    <n v="120"/>
    <n v="98.36"/>
    <x v="0"/>
    <x v="1989"/>
    <x v="1987"/>
    <x v="7"/>
  </r>
  <r>
    <n v="3233"/>
    <s v="64 Squares"/>
    <s v="64 Squares is an autobiographical one-man exploration of the internal chess game played to reconcile relationships."/>
    <n v="5000"/>
    <n v="5940"/>
    <x v="2"/>
    <s v="US"/>
    <s v="USD"/>
    <x v="1988"/>
    <x v="1990"/>
    <b v="0"/>
    <n v="61"/>
    <b v="1"/>
    <s v="theater/plays"/>
    <n v="119"/>
    <n v="97.38"/>
    <x v="1"/>
    <x v="1990"/>
    <x v="1988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x v="1989"/>
    <x v="1991"/>
    <b v="1"/>
    <n v="91"/>
    <b v="1"/>
    <s v="film &amp; video/documentary"/>
    <n v="118"/>
    <n v="64.95"/>
    <x v="0"/>
    <x v="1991"/>
    <x v="1989"/>
    <x v="7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x v="1990"/>
    <x v="1992"/>
    <b v="0"/>
    <n v="130"/>
    <b v="1"/>
    <s v="theater/plays"/>
    <n v="117"/>
    <n v="44.86"/>
    <x v="1"/>
    <x v="1992"/>
    <x v="1990"/>
    <x v="7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x v="1991"/>
    <x v="1993"/>
    <b v="0"/>
    <n v="96"/>
    <b v="1"/>
    <s v="music/rock"/>
    <n v="117"/>
    <n v="60.74"/>
    <x v="5"/>
    <x v="1993"/>
    <x v="199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x v="1992"/>
    <x v="1994"/>
    <b v="0"/>
    <n v="79"/>
    <b v="1"/>
    <s v="theater/plays"/>
    <n v="116"/>
    <n v="73.58"/>
    <x v="1"/>
    <x v="1994"/>
    <x v="1992"/>
    <x v="7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x v="1993"/>
    <x v="1995"/>
    <b v="0"/>
    <n v="14"/>
    <b v="1"/>
    <s v="photography/photobooks"/>
    <n v="116"/>
    <n v="414.29"/>
    <x v="6"/>
    <x v="1995"/>
    <x v="1993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x v="1994"/>
    <x v="1996"/>
    <b v="0"/>
    <n v="90"/>
    <b v="1"/>
    <s v="music/rock"/>
    <n v="114"/>
    <n v="63.48"/>
    <x v="5"/>
    <x v="1996"/>
    <x v="1994"/>
    <x v="7"/>
  </r>
  <r>
    <n v="3158"/>
    <s v="Nursery Crimes"/>
    <s v="A 40s crime-noir play using nursery rhyme characters."/>
    <n v="5000"/>
    <n v="5700"/>
    <x v="2"/>
    <s v="US"/>
    <s v="USD"/>
    <x v="1995"/>
    <x v="1997"/>
    <b v="1"/>
    <n v="69"/>
    <b v="1"/>
    <s v="theater/plays"/>
    <n v="114"/>
    <n v="82.61"/>
    <x v="1"/>
    <x v="1997"/>
    <x v="1995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x v="1996"/>
    <x v="1998"/>
    <b v="0"/>
    <n v="71"/>
    <b v="1"/>
    <s v="theater/plays"/>
    <n v="114"/>
    <n v="80.23"/>
    <x v="1"/>
    <x v="1998"/>
    <x v="1996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x v="1997"/>
    <x v="1999"/>
    <b v="0"/>
    <n v="68"/>
    <b v="1"/>
    <s v="theater/plays"/>
    <n v="113"/>
    <n v="83.43"/>
    <x v="1"/>
    <x v="1999"/>
    <x v="1997"/>
    <x v="7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x v="1998"/>
    <x v="2000"/>
    <b v="0"/>
    <n v="53"/>
    <b v="1"/>
    <s v="theater/plays"/>
    <n v="113"/>
    <n v="107"/>
    <x v="1"/>
    <x v="2000"/>
    <x v="1998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x v="1999"/>
    <x v="2001"/>
    <b v="0"/>
    <n v="83"/>
    <b v="1"/>
    <s v="theater/plays"/>
    <n v="113"/>
    <n v="68.25"/>
    <x v="1"/>
    <x v="2001"/>
    <x v="1999"/>
    <x v="7"/>
  </r>
  <r>
    <n v="118"/>
    <s v="DENOUNCED - A Short Film"/>
    <s v="When a ruthless hit-man is 'denounced' from the mafia, his old enemies declare war."/>
    <n v="5000"/>
    <n v="5651.58"/>
    <x v="2"/>
    <s v="US"/>
    <s v="USD"/>
    <x v="2000"/>
    <x v="2002"/>
    <b v="0"/>
    <n v="39"/>
    <b v="1"/>
    <s v="film &amp; video/shorts"/>
    <n v="113"/>
    <n v="144.91"/>
    <x v="0"/>
    <x v="2002"/>
    <x v="20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x v="2001"/>
    <x v="2003"/>
    <b v="0"/>
    <n v="72"/>
    <b v="1"/>
    <s v="theater/plays"/>
    <n v="113"/>
    <n v="78.260000000000005"/>
    <x v="1"/>
    <x v="2003"/>
    <x v="2001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x v="2002"/>
    <x v="2004"/>
    <b v="1"/>
    <n v="51"/>
    <b v="1"/>
    <s v="film &amp; video/documentary"/>
    <n v="113"/>
    <n v="110.47"/>
    <x v="0"/>
    <x v="2004"/>
    <x v="2002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x v="2003"/>
    <x v="2005"/>
    <b v="0"/>
    <n v="105"/>
    <b v="1"/>
    <s v="publishing/nonfiction"/>
    <n v="112"/>
    <n v="53.19"/>
    <x v="2"/>
    <x v="2005"/>
    <x v="2003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x v="2004"/>
    <x v="2006"/>
    <b v="1"/>
    <n v="111"/>
    <b v="1"/>
    <s v="film &amp; video/documentary"/>
    <n v="111"/>
    <n v="50.18"/>
    <x v="0"/>
    <x v="2006"/>
    <x v="2004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x v="2005"/>
    <x v="2007"/>
    <b v="1"/>
    <n v="58"/>
    <b v="1"/>
    <s v="film &amp; video/documentary"/>
    <n v="111"/>
    <n v="95.78"/>
    <x v="0"/>
    <x v="2007"/>
    <x v="2005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x v="2006"/>
    <x v="2008"/>
    <b v="0"/>
    <n v="10"/>
    <b v="1"/>
    <s v="music/pop"/>
    <n v="111"/>
    <n v="554"/>
    <x v="5"/>
    <x v="2008"/>
    <x v="2006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x v="2007"/>
    <x v="2009"/>
    <b v="0"/>
    <n v="87"/>
    <b v="1"/>
    <s v="music/rock"/>
    <n v="111"/>
    <n v="63.62"/>
    <x v="5"/>
    <x v="2009"/>
    <x v="2007"/>
    <x v="7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x v="2008"/>
    <x v="2010"/>
    <b v="0"/>
    <n v="136"/>
    <b v="1"/>
    <s v="theater/plays"/>
    <n v="111"/>
    <n v="40.630000000000003"/>
    <x v="1"/>
    <x v="2010"/>
    <x v="2008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x v="2009"/>
    <x v="2011"/>
    <b v="0"/>
    <n v="33"/>
    <b v="1"/>
    <s v="theater/musical"/>
    <n v="110"/>
    <n v="166.97"/>
    <x v="1"/>
    <x v="2011"/>
    <x v="2009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x v="2010"/>
    <x v="2012"/>
    <b v="0"/>
    <n v="80"/>
    <b v="1"/>
    <s v="food/small batch"/>
    <n v="110"/>
    <n v="68.86"/>
    <x v="7"/>
    <x v="2012"/>
    <x v="2010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x v="2011"/>
    <x v="2013"/>
    <b v="0"/>
    <n v="76"/>
    <b v="1"/>
    <s v="theater/plays"/>
    <n v="110"/>
    <n v="72.38"/>
    <x v="1"/>
    <x v="2013"/>
    <x v="201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x v="2012"/>
    <x v="2014"/>
    <b v="0"/>
    <n v="108"/>
    <b v="1"/>
    <s v="theater/plays"/>
    <n v="110"/>
    <n v="50.75"/>
    <x v="1"/>
    <x v="2014"/>
    <x v="2012"/>
    <x v="7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x v="2013"/>
    <x v="2015"/>
    <b v="1"/>
    <n v="60"/>
    <b v="1"/>
    <s v="theater/plays"/>
    <n v="110"/>
    <n v="91.3"/>
    <x v="1"/>
    <x v="2015"/>
    <x v="2013"/>
    <x v="7"/>
  </r>
  <r>
    <n v="723"/>
    <s v="The 2015 Pro Football Beast Book"/>
    <s v="The Definitive (and Slightly Ridiculous) Guide to Enjoying the 2015 Pro Football Season"/>
    <n v="5000"/>
    <n v="5469"/>
    <x v="2"/>
    <s v="US"/>
    <s v="USD"/>
    <x v="2014"/>
    <x v="2016"/>
    <b v="0"/>
    <n v="100"/>
    <b v="1"/>
    <s v="publishing/nonfiction"/>
    <n v="109"/>
    <n v="54.69"/>
    <x v="2"/>
    <x v="2016"/>
    <x v="2014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x v="2015"/>
    <x v="2017"/>
    <b v="1"/>
    <n v="73"/>
    <b v="1"/>
    <s v="theater/plays"/>
    <n v="109"/>
    <n v="74.819999999999993"/>
    <x v="1"/>
    <x v="2017"/>
    <x v="2015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x v="2016"/>
    <x v="2018"/>
    <b v="1"/>
    <n v="89"/>
    <b v="1"/>
    <s v="music/indie rock"/>
    <n v="109"/>
    <n v="61.04"/>
    <x v="5"/>
    <x v="2018"/>
    <x v="2016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x v="2017"/>
    <x v="2019"/>
    <b v="1"/>
    <n v="100"/>
    <b v="1"/>
    <s v="theater/plays"/>
    <n v="109"/>
    <n v="54.3"/>
    <x v="1"/>
    <x v="2019"/>
    <x v="2017"/>
    <x v="7"/>
  </r>
  <r>
    <n v="3773"/>
    <s v="Dundee: A Hip-Hopera"/>
    <s v="A dramatic hip-hopera, inspired from monologues written by the performers."/>
    <n v="5000"/>
    <n v="5410"/>
    <x v="2"/>
    <s v="US"/>
    <s v="USD"/>
    <x v="2018"/>
    <x v="2020"/>
    <b v="0"/>
    <n v="57"/>
    <b v="1"/>
    <s v="theater/musical"/>
    <n v="108"/>
    <n v="94.91"/>
    <x v="1"/>
    <x v="2020"/>
    <x v="2018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x v="2019"/>
    <x v="2021"/>
    <b v="0"/>
    <n v="35"/>
    <b v="1"/>
    <s v="technology/hardware"/>
    <n v="108"/>
    <n v="154.16999999999999"/>
    <x v="3"/>
    <x v="2021"/>
    <x v="201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x v="2020"/>
    <x v="2022"/>
    <b v="1"/>
    <n v="118"/>
    <b v="1"/>
    <s v="film &amp; video/documentary"/>
    <n v="108"/>
    <n v="45.67"/>
    <x v="0"/>
    <x v="2022"/>
    <x v="2020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x v="2021"/>
    <x v="2023"/>
    <b v="0"/>
    <n v="70"/>
    <b v="1"/>
    <s v="film &amp; video/television"/>
    <n v="108"/>
    <n v="76.87"/>
    <x v="0"/>
    <x v="2023"/>
    <x v="202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x v="2022"/>
    <x v="2024"/>
    <b v="0"/>
    <n v="70"/>
    <b v="1"/>
    <s v="theater/plays"/>
    <n v="108"/>
    <n v="76.8"/>
    <x v="1"/>
    <x v="2024"/>
    <x v="2022"/>
    <x v="7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x v="2023"/>
    <x v="2025"/>
    <b v="0"/>
    <n v="78"/>
    <b v="1"/>
    <s v="music/rock"/>
    <n v="107"/>
    <n v="68.709999999999994"/>
    <x v="5"/>
    <x v="2025"/>
    <x v="2023"/>
    <x v="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x v="2024"/>
    <x v="2026"/>
    <b v="0"/>
    <n v="73"/>
    <b v="1"/>
    <s v="music/rock"/>
    <n v="107"/>
    <n v="73.36"/>
    <x v="5"/>
    <x v="2026"/>
    <x v="2024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x v="2025"/>
    <x v="2027"/>
    <b v="0"/>
    <n v="72"/>
    <b v="1"/>
    <s v="theater/plays"/>
    <n v="107"/>
    <n v="74.209999999999994"/>
    <x v="1"/>
    <x v="2027"/>
    <x v="2025"/>
    <x v="7"/>
  </r>
  <r>
    <n v="1759"/>
    <s v="Death Valley"/>
    <s v="Death Valley will be the first photo book of Andi State"/>
    <n v="5000"/>
    <n v="5330"/>
    <x v="2"/>
    <s v="US"/>
    <s v="USD"/>
    <x v="2026"/>
    <x v="2028"/>
    <b v="0"/>
    <n v="49"/>
    <b v="1"/>
    <s v="photography/photobooks"/>
    <n v="107"/>
    <n v="108.78"/>
    <x v="6"/>
    <x v="2028"/>
    <x v="2026"/>
    <x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x v="2027"/>
    <x v="2029"/>
    <b v="1"/>
    <n v="28"/>
    <b v="1"/>
    <s v="music/rock"/>
    <n v="106"/>
    <n v="189.29"/>
    <x v="5"/>
    <x v="2029"/>
    <x v="2027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x v="2028"/>
    <x v="2030"/>
    <b v="0"/>
    <n v="37"/>
    <b v="1"/>
    <s v="theater/plays"/>
    <n v="106"/>
    <n v="143.11000000000001"/>
    <x v="1"/>
    <x v="2030"/>
    <x v="2028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x v="2029"/>
    <x v="2031"/>
    <b v="0"/>
    <n v="46"/>
    <b v="1"/>
    <s v="theater/plays"/>
    <n v="106"/>
    <n v="115.02"/>
    <x v="1"/>
    <x v="2031"/>
    <x v="2029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x v="2030"/>
    <x v="2032"/>
    <b v="0"/>
    <n v="126"/>
    <b v="1"/>
    <s v="theater/plays"/>
    <n v="106"/>
    <n v="41.94"/>
    <x v="1"/>
    <x v="2032"/>
    <x v="2030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x v="2031"/>
    <x v="2033"/>
    <b v="0"/>
    <n v="49"/>
    <b v="1"/>
    <s v="theater/plays"/>
    <n v="105"/>
    <n v="107.57"/>
    <x v="1"/>
    <x v="2033"/>
    <x v="2031"/>
    <x v="7"/>
  </r>
  <r>
    <n v="403"/>
    <s v="MONDO BANANA"/>
    <s v="A documentary adventure about bananas - and people. Your round-trip ticket into the heart of banana-cultures!!"/>
    <n v="5000"/>
    <n v="5263"/>
    <x v="2"/>
    <s v="US"/>
    <s v="USD"/>
    <x v="2032"/>
    <x v="2034"/>
    <b v="0"/>
    <n v="70"/>
    <b v="1"/>
    <s v="film &amp; video/documentary"/>
    <n v="105"/>
    <n v="75.19"/>
    <x v="0"/>
    <x v="2034"/>
    <x v="203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x v="2033"/>
    <x v="2035"/>
    <b v="0"/>
    <n v="82"/>
    <b v="1"/>
    <s v="theater/plays"/>
    <n v="105"/>
    <n v="64.16"/>
    <x v="1"/>
    <x v="2035"/>
    <x v="2033"/>
    <x v="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x v="2034"/>
    <x v="2036"/>
    <b v="0"/>
    <n v="43"/>
    <b v="1"/>
    <s v="film &amp; video/shorts"/>
    <n v="105"/>
    <n v="122.33"/>
    <x v="0"/>
    <x v="2036"/>
    <x v="2034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x v="2035"/>
    <x v="2037"/>
    <b v="0"/>
    <n v="104"/>
    <b v="1"/>
    <s v="theater/plays"/>
    <n v="105"/>
    <n v="50.38"/>
    <x v="1"/>
    <x v="2037"/>
    <x v="2035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x v="2036"/>
    <x v="2038"/>
    <b v="0"/>
    <n v="46"/>
    <b v="1"/>
    <s v="music/pop"/>
    <n v="105"/>
    <n v="113.83"/>
    <x v="5"/>
    <x v="2038"/>
    <x v="2036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x v="2037"/>
    <x v="2039"/>
    <b v="0"/>
    <n v="147"/>
    <b v="1"/>
    <s v="music/indie rock"/>
    <n v="105"/>
    <n v="35.61"/>
    <x v="5"/>
    <x v="2039"/>
    <x v="2037"/>
    <x v="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x v="2038"/>
    <x v="2040"/>
    <b v="0"/>
    <n v="142"/>
    <b v="1"/>
    <s v="theater/plays"/>
    <n v="105"/>
    <n v="36.86"/>
    <x v="1"/>
    <x v="2040"/>
    <x v="2038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x v="2039"/>
    <x v="2041"/>
    <b v="0"/>
    <n v="56"/>
    <b v="1"/>
    <s v="theater/plays"/>
    <n v="105"/>
    <n v="93.43"/>
    <x v="1"/>
    <x v="2041"/>
    <x v="2039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x v="2040"/>
    <x v="2042"/>
    <b v="0"/>
    <n v="65"/>
    <b v="1"/>
    <s v="theater/plays"/>
    <n v="105"/>
    <n v="80.400000000000006"/>
    <x v="1"/>
    <x v="2042"/>
    <x v="2040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x v="2041"/>
    <x v="2043"/>
    <b v="1"/>
    <n v="81"/>
    <b v="1"/>
    <s v="music/rock"/>
    <n v="104"/>
    <n v="64.47"/>
    <x v="5"/>
    <x v="2043"/>
    <x v="2041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x v="2042"/>
    <x v="2044"/>
    <b v="0"/>
    <n v="78"/>
    <b v="1"/>
    <s v="publishing/nonfiction"/>
    <n v="104"/>
    <n v="66.7"/>
    <x v="2"/>
    <x v="2044"/>
    <x v="2042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x v="2043"/>
    <x v="2045"/>
    <b v="0"/>
    <n v="81"/>
    <b v="1"/>
    <s v="film &amp; video/shorts"/>
    <n v="104"/>
    <n v="64.2"/>
    <x v="0"/>
    <x v="2045"/>
    <x v="2043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x v="2044"/>
    <x v="2046"/>
    <b v="0"/>
    <n v="4"/>
    <b v="0"/>
    <s v="technology/wearables"/>
    <n v="104"/>
    <n v="1300"/>
    <x v="3"/>
    <x v="2046"/>
    <x v="2044"/>
    <x v="7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x v="2045"/>
    <x v="2047"/>
    <b v="0"/>
    <n v="54"/>
    <b v="1"/>
    <s v="theater/plays"/>
    <n v="104"/>
    <n v="96.2"/>
    <x v="1"/>
    <x v="2047"/>
    <x v="2045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x v="2046"/>
    <x v="2048"/>
    <b v="1"/>
    <n v="96"/>
    <b v="1"/>
    <s v="film &amp; video/documentary"/>
    <n v="104"/>
    <n v="54.02"/>
    <x v="0"/>
    <x v="2048"/>
    <x v="2046"/>
    <x v="7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x v="2047"/>
    <x v="2049"/>
    <b v="0"/>
    <n v="52"/>
    <b v="1"/>
    <s v="theater/musical"/>
    <n v="104"/>
    <n v="99.54"/>
    <x v="1"/>
    <x v="2049"/>
    <x v="2047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x v="2048"/>
    <x v="2050"/>
    <b v="1"/>
    <n v="82"/>
    <b v="1"/>
    <s v="theater/plays"/>
    <n v="104"/>
    <n v="63.11"/>
    <x v="1"/>
    <x v="2050"/>
    <x v="2048"/>
    <x v="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x v="2049"/>
    <x v="2051"/>
    <b v="0"/>
    <n v="30"/>
    <b v="1"/>
    <s v="theater/musical"/>
    <n v="103"/>
    <n v="172.23"/>
    <x v="1"/>
    <x v="2051"/>
    <x v="2049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x v="2050"/>
    <x v="2052"/>
    <b v="0"/>
    <n v="60"/>
    <b v="1"/>
    <s v="technology/makerspaces"/>
    <n v="103"/>
    <n v="85.75"/>
    <x v="3"/>
    <x v="2052"/>
    <x v="2050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x v="2051"/>
    <x v="2053"/>
    <b v="0"/>
    <n v="77"/>
    <b v="1"/>
    <s v="music/rock"/>
    <n v="103"/>
    <n v="66.69"/>
    <x v="5"/>
    <x v="2053"/>
    <x v="2051"/>
    <x v="7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x v="2052"/>
    <x v="2054"/>
    <b v="0"/>
    <n v="93"/>
    <b v="1"/>
    <s v="theater/plays"/>
    <n v="102"/>
    <n v="55.01"/>
    <x v="1"/>
    <x v="2054"/>
    <x v="2052"/>
    <x v="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x v="2053"/>
    <x v="2055"/>
    <b v="0"/>
    <n v="62"/>
    <b v="1"/>
    <s v="publishing/nonfiction"/>
    <n v="102"/>
    <n v="82.52"/>
    <x v="2"/>
    <x v="2055"/>
    <x v="2053"/>
    <x v="7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x v="2054"/>
    <x v="2056"/>
    <b v="0"/>
    <n v="34"/>
    <b v="1"/>
    <s v="theater/plays"/>
    <n v="102"/>
    <n v="150.15"/>
    <x v="1"/>
    <x v="2056"/>
    <x v="2054"/>
    <x v="7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x v="2055"/>
    <x v="2057"/>
    <b v="1"/>
    <n v="59"/>
    <b v="1"/>
    <s v="theater/spaces"/>
    <n v="102"/>
    <n v="86.49"/>
    <x v="1"/>
    <x v="2057"/>
    <x v="2055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x v="2056"/>
    <x v="2058"/>
    <b v="0"/>
    <n v="87"/>
    <b v="1"/>
    <s v="theater/plays"/>
    <n v="102"/>
    <n v="58.62"/>
    <x v="1"/>
    <x v="2058"/>
    <x v="2056"/>
    <x v="7"/>
  </r>
  <r>
    <n v="759"/>
    <s v="Wild Ruins"/>
    <s v="Help me search for the lost ruins of the UK. A unique guide to  lesser known and somewhat known ruins of Britain."/>
    <n v="5000"/>
    <n v="5096"/>
    <x v="2"/>
    <s v="GB"/>
    <s v="GBP"/>
    <x v="2057"/>
    <x v="2059"/>
    <b v="0"/>
    <n v="99"/>
    <b v="1"/>
    <s v="publishing/nonfiction"/>
    <n v="102"/>
    <n v="51.47"/>
    <x v="2"/>
    <x v="2059"/>
    <x v="2057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x v="2058"/>
    <x v="2060"/>
    <b v="0"/>
    <n v="139"/>
    <b v="1"/>
    <s v="theater/plays"/>
    <n v="101"/>
    <n v="36.47"/>
    <x v="1"/>
    <x v="2060"/>
    <x v="2058"/>
    <x v="7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x v="2059"/>
    <x v="2061"/>
    <b v="0"/>
    <n v="46"/>
    <b v="1"/>
    <s v="theater/plays"/>
    <n v="101"/>
    <n v="110.22"/>
    <x v="1"/>
    <x v="2061"/>
    <x v="2059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x v="2060"/>
    <x v="2062"/>
    <b v="1"/>
    <n v="94"/>
    <b v="1"/>
    <s v="music/metal"/>
    <n v="101"/>
    <n v="53.89"/>
    <x v="5"/>
    <x v="2062"/>
    <x v="2060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x v="2061"/>
    <x v="2063"/>
    <b v="0"/>
    <n v="54"/>
    <b v="1"/>
    <s v="theater/plays"/>
    <n v="101"/>
    <n v="93.61"/>
    <x v="1"/>
    <x v="2063"/>
    <x v="206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x v="2062"/>
    <x v="2064"/>
    <b v="0"/>
    <n v="121"/>
    <b v="1"/>
    <s v="technology/hardware"/>
    <n v="101"/>
    <n v="41.74"/>
    <x v="3"/>
    <x v="2064"/>
    <x v="2062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x v="2063"/>
    <x v="2065"/>
    <b v="0"/>
    <n v="91"/>
    <b v="1"/>
    <s v="theater/musical"/>
    <n v="101"/>
    <n v="55.5"/>
    <x v="1"/>
    <x v="2065"/>
    <x v="2063"/>
    <x v="7"/>
  </r>
  <r>
    <n v="836"/>
    <s v="DESMADRE Full Album + Press Kit"/>
    <s v="An album you can bring home to mom."/>
    <n v="5000"/>
    <n v="5046.5200000000004"/>
    <x v="2"/>
    <s v="US"/>
    <s v="USD"/>
    <x v="2064"/>
    <x v="2066"/>
    <b v="0"/>
    <n v="46"/>
    <b v="1"/>
    <s v="music/rock"/>
    <n v="101"/>
    <n v="109.71"/>
    <x v="5"/>
    <x v="2066"/>
    <x v="2064"/>
    <x v="7"/>
  </r>
  <r>
    <n v="2544"/>
    <s v="Singing City Children's Choir"/>
    <s v="Bringing choral music and performance opportunities to under-served youth in West Philadelphia"/>
    <n v="5000"/>
    <n v="5041"/>
    <x v="2"/>
    <s v="US"/>
    <s v="USD"/>
    <x v="2065"/>
    <x v="2067"/>
    <b v="0"/>
    <n v="57"/>
    <b v="1"/>
    <s v="music/classical music"/>
    <n v="101"/>
    <n v="88.44"/>
    <x v="5"/>
    <x v="2067"/>
    <x v="2065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x v="2066"/>
    <x v="2068"/>
    <b v="0"/>
    <n v="44"/>
    <b v="1"/>
    <s v="theater/plays"/>
    <n v="101"/>
    <n v="114.55"/>
    <x v="1"/>
    <x v="2068"/>
    <x v="2066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x v="2067"/>
    <x v="2069"/>
    <b v="0"/>
    <n v="196"/>
    <b v="1"/>
    <s v="theater/plays"/>
    <n v="101"/>
    <n v="25.69"/>
    <x v="1"/>
    <x v="2069"/>
    <x v="2067"/>
    <x v="7"/>
  </r>
  <r>
    <n v="106"/>
    <s v="LOST WEEKEND"/>
    <s v="A Boy. A Girl. A Car. A Serial Killer."/>
    <n v="5000"/>
    <n v="5025"/>
    <x v="2"/>
    <s v="US"/>
    <s v="USD"/>
    <x v="2068"/>
    <x v="2070"/>
    <b v="0"/>
    <n v="27"/>
    <b v="1"/>
    <s v="film &amp; video/shorts"/>
    <n v="101"/>
    <n v="186.11"/>
    <x v="0"/>
    <x v="2070"/>
    <x v="2068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x v="2069"/>
    <x v="2071"/>
    <b v="0"/>
    <n v="41"/>
    <b v="1"/>
    <s v="theater/plays"/>
    <n v="100"/>
    <n v="122.54"/>
    <x v="1"/>
    <x v="2071"/>
    <x v="2069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x v="2070"/>
    <x v="2072"/>
    <b v="0"/>
    <n v="63"/>
    <b v="1"/>
    <s v="theater/plays"/>
    <n v="100"/>
    <n v="79.62"/>
    <x v="1"/>
    <x v="2072"/>
    <x v="2070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x v="2071"/>
    <x v="2073"/>
    <b v="0"/>
    <n v="25"/>
    <b v="1"/>
    <s v="theater/plays"/>
    <n v="100"/>
    <n v="200.49"/>
    <x v="1"/>
    <x v="2073"/>
    <x v="2071"/>
    <x v="7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x v="2072"/>
    <x v="2074"/>
    <b v="0"/>
    <n v="73"/>
    <b v="1"/>
    <s v="theater/plays"/>
    <n v="100"/>
    <n v="68.53"/>
    <x v="1"/>
    <x v="2074"/>
    <x v="2072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x v="2073"/>
    <x v="2075"/>
    <b v="0"/>
    <n v="28"/>
    <b v="1"/>
    <s v="music/rock"/>
    <n v="100"/>
    <n v="178.61"/>
    <x v="5"/>
    <x v="2075"/>
    <x v="207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x v="2074"/>
    <x v="2076"/>
    <b v="0"/>
    <n v="38"/>
    <b v="1"/>
    <s v="music/indie rock"/>
    <n v="100"/>
    <n v="131.58000000000001"/>
    <x v="5"/>
    <x v="2076"/>
    <x v="2074"/>
    <x v="7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x v="2075"/>
    <x v="2077"/>
    <b v="0"/>
    <n v="26"/>
    <b v="1"/>
    <s v="film &amp; video/shorts"/>
    <n v="100"/>
    <n v="192.31"/>
    <x v="0"/>
    <x v="2077"/>
    <x v="2075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x v="2076"/>
    <x v="2078"/>
    <b v="1"/>
    <n v="50"/>
    <b v="1"/>
    <s v="film &amp; video/documentary"/>
    <n v="100"/>
    <n v="100"/>
    <x v="0"/>
    <x v="2078"/>
    <x v="2076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x v="2077"/>
    <x v="2079"/>
    <b v="0"/>
    <n v="27"/>
    <b v="1"/>
    <s v="music/classical music"/>
    <n v="100"/>
    <n v="185.19"/>
    <x v="5"/>
    <x v="2079"/>
    <x v="2077"/>
    <x v="7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x v="2078"/>
    <x v="2080"/>
    <b v="0"/>
    <n v="77"/>
    <b v="1"/>
    <s v="theater/musical"/>
    <n v="100"/>
    <n v="64.94"/>
    <x v="1"/>
    <x v="2080"/>
    <x v="2078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x v="2079"/>
    <x v="2081"/>
    <b v="0"/>
    <n v="28"/>
    <b v="1"/>
    <s v="theater/plays"/>
    <n v="100"/>
    <n v="178.57"/>
    <x v="1"/>
    <x v="2081"/>
    <x v="2079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x v="2080"/>
    <x v="2082"/>
    <b v="0"/>
    <n v="37"/>
    <b v="0"/>
    <s v="theater/plays"/>
    <n v="78"/>
    <n v="105.54"/>
    <x v="1"/>
    <x v="2082"/>
    <x v="2080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x v="2081"/>
    <x v="2083"/>
    <b v="0"/>
    <n v="33"/>
    <b v="0"/>
    <s v="theater/plays"/>
    <n v="71"/>
    <n v="106.97"/>
    <x v="1"/>
    <x v="2083"/>
    <x v="208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x v="2082"/>
    <x v="2084"/>
    <b v="0"/>
    <n v="17"/>
    <b v="0"/>
    <s v="theater/plays"/>
    <n v="61"/>
    <n v="179.12"/>
    <x v="1"/>
    <x v="2084"/>
    <x v="2082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x v="2083"/>
    <x v="2085"/>
    <b v="0"/>
    <n v="1"/>
    <b v="0"/>
    <s v="film &amp; video/drama"/>
    <n v="60"/>
    <n v="3000"/>
    <x v="0"/>
    <x v="2085"/>
    <x v="2083"/>
    <x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x v="2084"/>
    <x v="2086"/>
    <b v="0"/>
    <n v="42"/>
    <b v="0"/>
    <s v="technology/gadgets"/>
    <n v="59"/>
    <n v="70.599999999999994"/>
    <x v="3"/>
    <x v="2086"/>
    <x v="2084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x v="2085"/>
    <x v="2087"/>
    <b v="0"/>
    <n v="25"/>
    <b v="0"/>
    <s v="theater/musical"/>
    <n v="55"/>
    <n v="109.04"/>
    <x v="1"/>
    <x v="2087"/>
    <x v="2085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x v="2086"/>
    <x v="2088"/>
    <b v="0"/>
    <n v="53"/>
    <b v="0"/>
    <s v="theater/musical"/>
    <n v="52"/>
    <n v="49.21"/>
    <x v="1"/>
    <x v="2088"/>
    <x v="2086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x v="2087"/>
    <x v="2089"/>
    <b v="0"/>
    <n v="34"/>
    <b v="0"/>
    <s v="music/world music"/>
    <n v="51"/>
    <n v="74.62"/>
    <x v="5"/>
    <x v="2089"/>
    <x v="2087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2088"/>
    <x v="2090"/>
    <b v="0"/>
    <n v="15"/>
    <b v="0"/>
    <s v="music/faith"/>
    <n v="48"/>
    <n v="159.33000000000001"/>
    <x v="5"/>
    <x v="2090"/>
    <x v="2088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x v="2089"/>
    <x v="2091"/>
    <b v="0"/>
    <n v="114"/>
    <b v="0"/>
    <s v="technology/wearables"/>
    <n v="46"/>
    <n v="20.34"/>
    <x v="3"/>
    <x v="2091"/>
    <x v="2089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x v="2090"/>
    <x v="2092"/>
    <b v="0"/>
    <n v="14"/>
    <b v="0"/>
    <s v="technology/wearables"/>
    <n v="46"/>
    <n v="164"/>
    <x v="3"/>
    <x v="2092"/>
    <x v="2090"/>
    <x v="7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x v="2091"/>
    <x v="2093"/>
    <b v="1"/>
    <n v="39"/>
    <b v="0"/>
    <s v="photography/photobooks"/>
    <n v="46"/>
    <n v="58.62"/>
    <x v="6"/>
    <x v="2093"/>
    <x v="2091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x v="2092"/>
    <x v="2094"/>
    <b v="0"/>
    <n v="12"/>
    <b v="0"/>
    <s v="film &amp; video/drama"/>
    <n v="45"/>
    <n v="185.83"/>
    <x v="0"/>
    <x v="2094"/>
    <x v="2092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x v="2093"/>
    <x v="2095"/>
    <b v="0"/>
    <n v="24"/>
    <b v="0"/>
    <s v="music/indie rock"/>
    <n v="40"/>
    <n v="83.38"/>
    <x v="5"/>
    <x v="2095"/>
    <x v="209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x v="2094"/>
    <x v="2096"/>
    <b v="1"/>
    <n v="33"/>
    <b v="0"/>
    <s v="photography/photobooks"/>
    <n v="40"/>
    <n v="60.24"/>
    <x v="6"/>
    <x v="2096"/>
    <x v="209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x v="2095"/>
    <x v="2097"/>
    <b v="0"/>
    <n v="13"/>
    <b v="0"/>
    <s v="theater/plays"/>
    <n v="36"/>
    <n v="137.08000000000001"/>
    <x v="1"/>
    <x v="2097"/>
    <x v="2095"/>
    <x v="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x v="2096"/>
    <x v="2098"/>
    <b v="0"/>
    <n v="31"/>
    <b v="0"/>
    <s v="theater/musical"/>
    <n v="35"/>
    <n v="56.84"/>
    <x v="1"/>
    <x v="2098"/>
    <x v="2096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x v="2097"/>
    <x v="2099"/>
    <b v="0"/>
    <n v="30"/>
    <b v="0"/>
    <s v="music/jazz"/>
    <n v="30"/>
    <n v="50.67"/>
    <x v="5"/>
    <x v="2099"/>
    <x v="2097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x v="2098"/>
    <x v="2100"/>
    <b v="0"/>
    <n v="24"/>
    <b v="0"/>
    <s v="music/world music"/>
    <n v="29"/>
    <n v="61.04"/>
    <x v="5"/>
    <x v="2100"/>
    <x v="2098"/>
    <x v="7"/>
  </r>
  <r>
    <n v="950"/>
    <s v="EZC Smartlight"/>
    <s v="Rider worn tail light brake light. Adheres to virtually any coat, jacket or vest. Stays on even when you get off."/>
    <n v="5000"/>
    <n v="1402"/>
    <x v="1"/>
    <s v="CA"/>
    <s v="CAD"/>
    <x v="2099"/>
    <x v="2101"/>
    <b v="0"/>
    <n v="24"/>
    <b v="0"/>
    <s v="technology/wearables"/>
    <n v="28"/>
    <n v="58.42"/>
    <x v="3"/>
    <x v="2101"/>
    <x v="2099"/>
    <x v="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x v="2100"/>
    <x v="2102"/>
    <b v="0"/>
    <n v="20"/>
    <b v="0"/>
    <s v="theater/plays"/>
    <n v="27"/>
    <n v="68.099999999999994"/>
    <x v="1"/>
    <x v="2102"/>
    <x v="2100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x v="2101"/>
    <x v="2103"/>
    <b v="0"/>
    <n v="11"/>
    <b v="0"/>
    <s v="music/jazz"/>
    <n v="24"/>
    <n v="109.18"/>
    <x v="5"/>
    <x v="2103"/>
    <x v="2101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x v="2102"/>
    <x v="2104"/>
    <b v="0"/>
    <n v="20"/>
    <b v="0"/>
    <s v="food/food trucks"/>
    <n v="23"/>
    <n v="56.3"/>
    <x v="7"/>
    <x v="2104"/>
    <x v="210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x v="2103"/>
    <x v="2105"/>
    <b v="1"/>
    <n v="23"/>
    <b v="0"/>
    <s v="theater/plays"/>
    <n v="22"/>
    <n v="47.7"/>
    <x v="1"/>
    <x v="2105"/>
    <x v="2103"/>
    <x v="7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x v="2104"/>
    <x v="2106"/>
    <b v="1"/>
    <n v="19"/>
    <b v="0"/>
    <s v="theater/plays"/>
    <n v="21"/>
    <n v="56.05"/>
    <x v="1"/>
    <x v="2106"/>
    <x v="2104"/>
    <x v="7"/>
  </r>
  <r>
    <n v="1880"/>
    <s v="Sim Betting Football"/>
    <s v="Sim Betting Football is the only football (soccer) betting simulation  game."/>
    <n v="5000"/>
    <n v="1004"/>
    <x v="1"/>
    <s v="GB"/>
    <s v="GBP"/>
    <x v="2105"/>
    <x v="2107"/>
    <b v="0"/>
    <n v="24"/>
    <b v="0"/>
    <s v="games/mobile games"/>
    <n v="20"/>
    <n v="41.83"/>
    <x v="4"/>
    <x v="2107"/>
    <x v="210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x v="2106"/>
    <x v="2108"/>
    <b v="0"/>
    <n v="12"/>
    <b v="0"/>
    <s v="food/restaurants"/>
    <n v="19"/>
    <n v="77.5"/>
    <x v="7"/>
    <x v="2108"/>
    <x v="2106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x v="2107"/>
    <x v="2109"/>
    <b v="0"/>
    <n v="21"/>
    <b v="0"/>
    <s v="theater/plays"/>
    <n v="18"/>
    <n v="41.95"/>
    <x v="1"/>
    <x v="2109"/>
    <x v="2107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x v="2108"/>
    <x v="2110"/>
    <b v="0"/>
    <n v="12"/>
    <b v="0"/>
    <s v="theater/musical"/>
    <n v="16"/>
    <n v="68.42"/>
    <x v="1"/>
    <x v="2110"/>
    <x v="2108"/>
    <x v="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x v="2109"/>
    <x v="2111"/>
    <b v="0"/>
    <n v="5"/>
    <b v="0"/>
    <s v="film &amp; video/drama"/>
    <n v="16"/>
    <n v="160"/>
    <x v="0"/>
    <x v="2111"/>
    <x v="2109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x v="2110"/>
    <x v="2112"/>
    <b v="0"/>
    <n v="9"/>
    <b v="0"/>
    <s v="theater/spaces"/>
    <n v="16"/>
    <n v="88.44"/>
    <x v="1"/>
    <x v="2112"/>
    <x v="2110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x v="2111"/>
    <x v="2113"/>
    <b v="0"/>
    <n v="9"/>
    <b v="0"/>
    <s v="theater/plays"/>
    <n v="15"/>
    <n v="83.33"/>
    <x v="1"/>
    <x v="2113"/>
    <x v="2111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x v="2112"/>
    <x v="2114"/>
    <b v="0"/>
    <n v="7"/>
    <b v="0"/>
    <s v="theater/plays"/>
    <n v="13"/>
    <n v="93"/>
    <x v="1"/>
    <x v="2114"/>
    <x v="2112"/>
    <x v="7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x v="2113"/>
    <x v="2115"/>
    <b v="0"/>
    <n v="10"/>
    <b v="0"/>
    <s v="publishing/art books"/>
    <n v="13"/>
    <n v="65"/>
    <x v="2"/>
    <x v="2115"/>
    <x v="2113"/>
    <x v="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x v="2114"/>
    <x v="2116"/>
    <b v="0"/>
    <n v="25"/>
    <b v="0"/>
    <s v="photography/people"/>
    <n v="13"/>
    <n v="25"/>
    <x v="6"/>
    <x v="2116"/>
    <x v="2114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x v="2115"/>
    <x v="2117"/>
    <b v="0"/>
    <n v="24"/>
    <b v="0"/>
    <s v="theater/musical"/>
    <n v="12"/>
    <n v="24.46"/>
    <x v="1"/>
    <x v="2117"/>
    <x v="2115"/>
    <x v="7"/>
  </r>
  <r>
    <n v="1807"/>
    <s v="Anywhere but Here"/>
    <s v="I want to explore alternative cultures and lifestyles in America."/>
    <n v="5000"/>
    <n v="553"/>
    <x v="1"/>
    <s v="US"/>
    <s v="USD"/>
    <x v="2116"/>
    <x v="2118"/>
    <b v="1"/>
    <n v="8"/>
    <b v="0"/>
    <s v="photography/photobooks"/>
    <n v="11"/>
    <n v="69.13"/>
    <x v="6"/>
    <x v="2118"/>
    <x v="2116"/>
    <x v="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x v="2117"/>
    <x v="2119"/>
    <b v="0"/>
    <n v="12"/>
    <b v="0"/>
    <s v="theater/plays"/>
    <n v="11"/>
    <n v="45.83"/>
    <x v="1"/>
    <x v="2119"/>
    <x v="2117"/>
    <x v="7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x v="2118"/>
    <x v="2120"/>
    <b v="0"/>
    <n v="11"/>
    <b v="0"/>
    <s v="food/food trucks"/>
    <n v="11"/>
    <n v="48.18"/>
    <x v="7"/>
    <x v="2120"/>
    <x v="2118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x v="2119"/>
    <x v="2121"/>
    <b v="0"/>
    <n v="11"/>
    <b v="0"/>
    <s v="theater/plays"/>
    <n v="11"/>
    <n v="47.91"/>
    <x v="1"/>
    <x v="2121"/>
    <x v="2119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x v="2120"/>
    <x v="2122"/>
    <b v="0"/>
    <n v="13"/>
    <b v="0"/>
    <s v="theater/plays"/>
    <n v="10"/>
    <n v="37.54"/>
    <x v="1"/>
    <x v="2122"/>
    <x v="2120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x v="2121"/>
    <x v="2123"/>
    <b v="0"/>
    <n v="9"/>
    <b v="0"/>
    <s v="music/faith"/>
    <n v="10"/>
    <n v="54.11"/>
    <x v="5"/>
    <x v="2123"/>
    <x v="2121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x v="2122"/>
    <x v="2124"/>
    <b v="0"/>
    <n v="22"/>
    <b v="0"/>
    <s v="games/video games"/>
    <n v="10"/>
    <n v="21.73"/>
    <x v="4"/>
    <x v="2124"/>
    <x v="2122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x v="2123"/>
    <x v="2125"/>
    <b v="0"/>
    <n v="11"/>
    <b v="0"/>
    <s v="publishing/fiction"/>
    <n v="9"/>
    <n v="40.450000000000003"/>
    <x v="2"/>
    <x v="2125"/>
    <x v="2123"/>
    <x v="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x v="2124"/>
    <x v="2126"/>
    <b v="0"/>
    <n v="9"/>
    <b v="0"/>
    <s v="theater/musical"/>
    <n v="9"/>
    <n v="47.33"/>
    <x v="1"/>
    <x v="2126"/>
    <x v="2124"/>
    <x v="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x v="2125"/>
    <x v="2127"/>
    <b v="0"/>
    <n v="4"/>
    <b v="0"/>
    <s v="publishing/translations"/>
    <n v="8"/>
    <n v="104.75"/>
    <x v="2"/>
    <x v="2127"/>
    <x v="2125"/>
    <x v="7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x v="2126"/>
    <x v="2128"/>
    <b v="0"/>
    <n v="5"/>
    <b v="0"/>
    <s v="publishing/translations"/>
    <n v="8"/>
    <n v="80.599999999999994"/>
    <x v="2"/>
    <x v="2128"/>
    <x v="2126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x v="2127"/>
    <x v="2129"/>
    <b v="0"/>
    <n v="9"/>
    <b v="0"/>
    <s v="photography/places"/>
    <n v="7"/>
    <n v="40.78"/>
    <x v="6"/>
    <x v="2129"/>
    <x v="2127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x v="2128"/>
    <x v="2130"/>
    <b v="0"/>
    <n v="5"/>
    <b v="0"/>
    <s v="theater/plays"/>
    <n v="7"/>
    <n v="72.400000000000006"/>
    <x v="1"/>
    <x v="2130"/>
    <x v="2128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x v="2129"/>
    <x v="2131"/>
    <b v="1"/>
    <n v="4"/>
    <b v="0"/>
    <s v="photography/photobooks"/>
    <n v="7"/>
    <n v="83.75"/>
    <x v="6"/>
    <x v="2131"/>
    <x v="2129"/>
    <x v="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x v="2130"/>
    <x v="2132"/>
    <b v="0"/>
    <n v="3"/>
    <b v="0"/>
    <s v="food/food trucks"/>
    <n v="7"/>
    <n v="108.33"/>
    <x v="7"/>
    <x v="2132"/>
    <x v="2130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x v="2131"/>
    <x v="2133"/>
    <b v="0"/>
    <n v="3"/>
    <b v="0"/>
    <s v="theater/plays"/>
    <n v="5"/>
    <n v="90.33"/>
    <x v="1"/>
    <x v="2133"/>
    <x v="213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x v="2132"/>
    <x v="2134"/>
    <b v="0"/>
    <n v="4"/>
    <b v="0"/>
    <s v="theater/plays"/>
    <n v="5"/>
    <n v="65"/>
    <x v="1"/>
    <x v="2134"/>
    <x v="2132"/>
    <x v="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x v="2133"/>
    <x v="2135"/>
    <b v="0"/>
    <n v="3"/>
    <b v="0"/>
    <s v="film &amp; video/drama"/>
    <n v="5"/>
    <n v="83.33"/>
    <x v="0"/>
    <x v="2135"/>
    <x v="2133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x v="2134"/>
    <x v="2136"/>
    <b v="0"/>
    <n v="4"/>
    <b v="0"/>
    <s v="theater/plays"/>
    <n v="5"/>
    <n v="62.5"/>
    <x v="1"/>
    <x v="2136"/>
    <x v="213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x v="2135"/>
    <x v="2137"/>
    <b v="0"/>
    <n v="8"/>
    <b v="0"/>
    <s v="theater/plays"/>
    <n v="5"/>
    <n v="30"/>
    <x v="1"/>
    <x v="2137"/>
    <x v="2135"/>
    <x v="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x v="2136"/>
    <x v="2138"/>
    <b v="0"/>
    <n v="6"/>
    <b v="0"/>
    <s v="publishing/fiction"/>
    <n v="5"/>
    <n v="39.17"/>
    <x v="2"/>
    <x v="2138"/>
    <x v="2136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x v="2137"/>
    <x v="2139"/>
    <b v="0"/>
    <n v="9"/>
    <b v="0"/>
    <s v="technology/web"/>
    <n v="4"/>
    <n v="24.78"/>
    <x v="3"/>
    <x v="2139"/>
    <x v="2137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x v="2138"/>
    <x v="2140"/>
    <b v="0"/>
    <n v="7"/>
    <b v="0"/>
    <s v="technology/wearables"/>
    <n v="4"/>
    <n v="30.29"/>
    <x v="3"/>
    <x v="2140"/>
    <x v="2138"/>
    <x v="7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x v="2139"/>
    <x v="2141"/>
    <b v="1"/>
    <n v="15"/>
    <b v="0"/>
    <s v="photography/photobooks"/>
    <n v="4"/>
    <n v="12.47"/>
    <x v="6"/>
    <x v="2141"/>
    <x v="2139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x v="2140"/>
    <x v="2142"/>
    <b v="0"/>
    <n v="3"/>
    <b v="0"/>
    <s v="publishing/fiction"/>
    <n v="4"/>
    <n v="59"/>
    <x v="2"/>
    <x v="2142"/>
    <x v="214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x v="2141"/>
    <x v="2143"/>
    <b v="0"/>
    <n v="4"/>
    <b v="0"/>
    <s v="music/jazz"/>
    <n v="3"/>
    <n v="40"/>
    <x v="5"/>
    <x v="2143"/>
    <x v="2141"/>
    <x v="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x v="2142"/>
    <x v="2144"/>
    <b v="0"/>
    <n v="5"/>
    <b v="0"/>
    <s v="film &amp; video/animation"/>
    <n v="3"/>
    <n v="30"/>
    <x v="0"/>
    <x v="2144"/>
    <x v="2142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x v="2143"/>
    <x v="2145"/>
    <b v="0"/>
    <n v="2"/>
    <b v="0"/>
    <s v="publishing/children's books"/>
    <n v="3"/>
    <n v="75"/>
    <x v="2"/>
    <x v="2145"/>
    <x v="2143"/>
    <x v="7"/>
  </r>
  <r>
    <n v="1456"/>
    <s v="Sometimes you don't need love (Canceled)"/>
    <s v="English Version of my auto-published novel"/>
    <n v="5000"/>
    <n v="145"/>
    <x v="0"/>
    <s v="IT"/>
    <s v="EUR"/>
    <x v="2144"/>
    <x v="2146"/>
    <b v="0"/>
    <n v="3"/>
    <b v="0"/>
    <s v="publishing/translations"/>
    <n v="3"/>
    <n v="48.33"/>
    <x v="2"/>
    <x v="2146"/>
    <x v="2144"/>
    <x v="7"/>
  </r>
  <r>
    <n v="605"/>
    <s v="Teach Your Parents iPad (Canceled)"/>
    <s v="An iPad support care package for your parents / seniors."/>
    <n v="5000"/>
    <n v="131"/>
    <x v="0"/>
    <s v="US"/>
    <s v="USD"/>
    <x v="2145"/>
    <x v="2147"/>
    <b v="0"/>
    <n v="8"/>
    <b v="0"/>
    <s v="technology/web"/>
    <n v="3"/>
    <n v="16.38"/>
    <x v="3"/>
    <x v="2147"/>
    <x v="2145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x v="2146"/>
    <x v="2148"/>
    <b v="0"/>
    <n v="5"/>
    <b v="0"/>
    <s v="games/video games"/>
    <n v="2"/>
    <n v="23"/>
    <x v="4"/>
    <x v="2148"/>
    <x v="2146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x v="2147"/>
    <x v="2149"/>
    <b v="0"/>
    <n v="4"/>
    <b v="0"/>
    <s v="theater/plays"/>
    <n v="2"/>
    <n v="27.5"/>
    <x v="1"/>
    <x v="2149"/>
    <x v="2147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x v="2148"/>
    <x v="2150"/>
    <b v="0"/>
    <n v="6"/>
    <b v="0"/>
    <s v="publishing/fiction"/>
    <n v="2"/>
    <n v="17.5"/>
    <x v="2"/>
    <x v="2150"/>
    <x v="2148"/>
    <x v="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x v="2149"/>
    <x v="2151"/>
    <b v="0"/>
    <n v="1"/>
    <b v="0"/>
    <s v="film &amp; video/drama"/>
    <n v="2"/>
    <n v="100"/>
    <x v="0"/>
    <x v="2151"/>
    <x v="2149"/>
    <x v="7"/>
  </r>
  <r>
    <n v="600"/>
    <s v="Anaheim California here we come but we need your help."/>
    <s v="Science Technology Engineering and Math + youth = a brighter tomorrow."/>
    <n v="5000"/>
    <n v="100"/>
    <x v="0"/>
    <s v="US"/>
    <s v="USD"/>
    <x v="2150"/>
    <x v="2152"/>
    <b v="0"/>
    <n v="1"/>
    <b v="0"/>
    <s v="technology/web"/>
    <n v="2"/>
    <n v="100"/>
    <x v="3"/>
    <x v="2152"/>
    <x v="2150"/>
    <x v="7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x v="2151"/>
    <x v="2153"/>
    <b v="0"/>
    <n v="4"/>
    <b v="0"/>
    <s v="publishing/children's books"/>
    <n v="2"/>
    <n v="25"/>
    <x v="2"/>
    <x v="2153"/>
    <x v="215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x v="2152"/>
    <x v="2154"/>
    <b v="0"/>
    <n v="4"/>
    <b v="0"/>
    <s v="theater/plays"/>
    <n v="2"/>
    <n v="25"/>
    <x v="1"/>
    <x v="2154"/>
    <x v="2152"/>
    <x v="7"/>
  </r>
  <r>
    <n v="2852"/>
    <s v="Freedom Train"/>
    <s v="Just one time back to the past on the Freedom Train will open your eyes and your lives will never ever be the same!"/>
    <n v="5000"/>
    <n v="95"/>
    <x v="1"/>
    <s v="US"/>
    <s v="USD"/>
    <x v="2153"/>
    <x v="2155"/>
    <b v="0"/>
    <n v="6"/>
    <b v="0"/>
    <s v="theater/plays"/>
    <n v="2"/>
    <n v="15.83"/>
    <x v="1"/>
    <x v="2155"/>
    <x v="2153"/>
    <x v="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x v="2154"/>
    <x v="2156"/>
    <b v="0"/>
    <n v="3"/>
    <b v="0"/>
    <s v="theater/plays"/>
    <n v="2"/>
    <n v="30"/>
    <x v="1"/>
    <x v="2156"/>
    <x v="2154"/>
    <x v="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x v="2155"/>
    <x v="2157"/>
    <b v="0"/>
    <n v="2"/>
    <b v="0"/>
    <s v="music/jazz"/>
    <n v="1"/>
    <n v="32.5"/>
    <x v="5"/>
    <x v="2157"/>
    <x v="2155"/>
    <x v="7"/>
  </r>
  <r>
    <n v="997"/>
    <s v="iPhanny"/>
    <s v="The iPhanny keeps your iPhone 6 safe from bending in those dangerous pants pockets."/>
    <n v="5000"/>
    <n v="65"/>
    <x v="1"/>
    <s v="US"/>
    <s v="USD"/>
    <x v="2156"/>
    <x v="2158"/>
    <b v="0"/>
    <n v="8"/>
    <b v="0"/>
    <s v="technology/wearables"/>
    <n v="1"/>
    <n v="8.1300000000000008"/>
    <x v="3"/>
    <x v="2158"/>
    <x v="2156"/>
    <x v="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x v="2157"/>
    <x v="2159"/>
    <b v="0"/>
    <n v="3"/>
    <b v="0"/>
    <s v="theater/plays"/>
    <n v="1"/>
    <n v="20"/>
    <x v="1"/>
    <x v="2159"/>
    <x v="2157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x v="2158"/>
    <x v="2160"/>
    <b v="0"/>
    <n v="4"/>
    <b v="0"/>
    <s v="publishing/children's books"/>
    <n v="1"/>
    <n v="13.25"/>
    <x v="2"/>
    <x v="2160"/>
    <x v="2158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x v="2159"/>
    <x v="2161"/>
    <b v="0"/>
    <n v="2"/>
    <b v="0"/>
    <s v="film &amp; video/animation"/>
    <n v="1"/>
    <n v="25.5"/>
    <x v="0"/>
    <x v="2161"/>
    <x v="2159"/>
    <x v="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x v="2160"/>
    <x v="2162"/>
    <b v="0"/>
    <n v="2"/>
    <b v="0"/>
    <s v="music/faith"/>
    <n v="1"/>
    <n v="25.5"/>
    <x v="5"/>
    <x v="2162"/>
    <x v="2160"/>
    <x v="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x v="2161"/>
    <x v="2163"/>
    <b v="0"/>
    <n v="1"/>
    <b v="0"/>
    <s v="journalism/audio"/>
    <n v="1"/>
    <n v="50"/>
    <x v="8"/>
    <x v="2163"/>
    <x v="2161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x v="2162"/>
    <x v="2164"/>
    <b v="0"/>
    <n v="1"/>
    <b v="0"/>
    <s v="photography/people"/>
    <n v="1"/>
    <n v="50"/>
    <x v="6"/>
    <x v="2164"/>
    <x v="2162"/>
    <x v="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x v="2163"/>
    <x v="2165"/>
    <b v="0"/>
    <n v="1"/>
    <b v="0"/>
    <s v="theater/musical"/>
    <n v="1"/>
    <n v="50"/>
    <x v="1"/>
    <x v="2165"/>
    <x v="2163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x v="2164"/>
    <x v="2166"/>
    <b v="0"/>
    <n v="2"/>
    <b v="0"/>
    <s v="theater/plays"/>
    <n v="1"/>
    <n v="22.5"/>
    <x v="1"/>
    <x v="2166"/>
    <x v="2164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x v="2165"/>
    <x v="2167"/>
    <b v="0"/>
    <n v="1"/>
    <b v="0"/>
    <s v="music/world music"/>
    <n v="1"/>
    <n v="40"/>
    <x v="5"/>
    <x v="2167"/>
    <x v="2165"/>
    <x v="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x v="2166"/>
    <x v="2168"/>
    <b v="0"/>
    <n v="3"/>
    <b v="0"/>
    <s v="food/food trucks"/>
    <n v="1"/>
    <n v="13.33"/>
    <x v="7"/>
    <x v="2168"/>
    <x v="2166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x v="2167"/>
    <x v="2169"/>
    <b v="0"/>
    <n v="4"/>
    <b v="0"/>
    <s v="theater/plays"/>
    <n v="1"/>
    <n v="9.75"/>
    <x v="1"/>
    <x v="2169"/>
    <x v="2167"/>
    <x v="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x v="2168"/>
    <x v="2170"/>
    <b v="0"/>
    <n v="4"/>
    <b v="0"/>
    <s v="publishing/children's books"/>
    <n v="1"/>
    <n v="9"/>
    <x v="2"/>
    <x v="2170"/>
    <x v="2168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x v="2169"/>
    <x v="2171"/>
    <b v="0"/>
    <n v="4"/>
    <b v="0"/>
    <s v="technology/web"/>
    <n v="1"/>
    <n v="8.75"/>
    <x v="3"/>
    <x v="2171"/>
    <x v="2169"/>
    <x v="7"/>
  </r>
  <r>
    <n v="1710"/>
    <s v="Producing a live album of our upcoming Europe tour"/>
    <s v="We want to create a gospel live album which has never been produced before."/>
    <n v="5000"/>
    <n v="34"/>
    <x v="1"/>
    <s v="DE"/>
    <s v="EUR"/>
    <x v="2170"/>
    <x v="2172"/>
    <b v="0"/>
    <n v="1"/>
    <b v="0"/>
    <s v="music/faith"/>
    <n v="1"/>
    <n v="34"/>
    <x v="5"/>
    <x v="2172"/>
    <x v="217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x v="2171"/>
    <x v="2173"/>
    <b v="0"/>
    <n v="1"/>
    <b v="0"/>
    <s v="music/jazz"/>
    <n v="1"/>
    <n v="30"/>
    <x v="5"/>
    <x v="2173"/>
    <x v="2171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x v="2172"/>
    <x v="2174"/>
    <b v="0"/>
    <n v="2"/>
    <b v="0"/>
    <s v="food/restaurants"/>
    <n v="1"/>
    <n v="15"/>
    <x v="7"/>
    <x v="2174"/>
    <x v="2172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x v="2173"/>
    <x v="2175"/>
    <b v="0"/>
    <n v="1"/>
    <b v="0"/>
    <s v="games/video games"/>
    <n v="1"/>
    <n v="25"/>
    <x v="4"/>
    <x v="2175"/>
    <x v="2173"/>
    <x v="7"/>
  </r>
  <r>
    <n v="2893"/>
    <s v="REDISCOVERING KIA THE PLAY"/>
    <s v="Fundraising for REDISCOVERING KIA THE PLAY"/>
    <n v="5000"/>
    <n v="25"/>
    <x v="1"/>
    <s v="US"/>
    <s v="USD"/>
    <x v="2174"/>
    <x v="2176"/>
    <b v="0"/>
    <n v="2"/>
    <b v="0"/>
    <s v="theater/plays"/>
    <n v="1"/>
    <n v="12.5"/>
    <x v="1"/>
    <x v="2176"/>
    <x v="2174"/>
    <x v="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x v="2175"/>
    <x v="2177"/>
    <b v="0"/>
    <n v="2"/>
    <b v="0"/>
    <s v="music/jazz"/>
    <n v="0"/>
    <n v="10.5"/>
    <x v="5"/>
    <x v="2177"/>
    <x v="2175"/>
    <x v="7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x v="2176"/>
    <x v="2178"/>
    <b v="0"/>
    <n v="2"/>
    <b v="0"/>
    <s v="theater/plays"/>
    <n v="0"/>
    <n v="10.5"/>
    <x v="1"/>
    <x v="2178"/>
    <x v="2176"/>
    <x v="7"/>
  </r>
  <r>
    <n v="4041"/>
    <s v="In the Land of Gold"/>
    <s v="A bold, colouful, vibrant play centred around the last remaining monarchy of Africa."/>
    <n v="5000"/>
    <n v="21"/>
    <x v="1"/>
    <s v="GB"/>
    <s v="GBP"/>
    <x v="2177"/>
    <x v="2179"/>
    <b v="0"/>
    <n v="2"/>
    <b v="0"/>
    <s v="theater/plays"/>
    <n v="0"/>
    <n v="10.5"/>
    <x v="1"/>
    <x v="2179"/>
    <x v="2177"/>
    <x v="7"/>
  </r>
  <r>
    <n v="1738"/>
    <s v="The Flashing Lights"/>
    <s v="Music that inspires and gives hope for overcoming and change. And it is good music."/>
    <n v="5000"/>
    <n v="20"/>
    <x v="1"/>
    <s v="US"/>
    <s v="USD"/>
    <x v="2178"/>
    <x v="2180"/>
    <b v="0"/>
    <n v="1"/>
    <b v="0"/>
    <s v="music/faith"/>
    <n v="0"/>
    <n v="20"/>
    <x v="5"/>
    <x v="2180"/>
    <x v="2178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2179"/>
    <x v="2181"/>
    <b v="0"/>
    <n v="1"/>
    <b v="0"/>
    <s v="music/faith"/>
    <n v="0"/>
    <n v="18"/>
    <x v="5"/>
    <x v="2181"/>
    <x v="2179"/>
    <x v="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x v="2180"/>
    <x v="2182"/>
    <b v="0"/>
    <n v="1"/>
    <b v="0"/>
    <s v="theater/plays"/>
    <n v="0"/>
    <n v="15"/>
    <x v="1"/>
    <x v="2182"/>
    <x v="2180"/>
    <x v="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x v="2181"/>
    <x v="2183"/>
    <b v="0"/>
    <n v="3"/>
    <b v="0"/>
    <s v="games/video games"/>
    <n v="0"/>
    <n v="3.67"/>
    <x v="4"/>
    <x v="2183"/>
    <x v="2181"/>
    <x v="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x v="2182"/>
    <x v="2184"/>
    <b v="0"/>
    <n v="3"/>
    <b v="0"/>
    <s v="games/mobile games"/>
    <n v="0"/>
    <n v="3.67"/>
    <x v="4"/>
    <x v="2184"/>
    <x v="2182"/>
    <x v="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x v="2183"/>
    <x v="2185"/>
    <b v="0"/>
    <n v="2"/>
    <b v="0"/>
    <s v="music/faith"/>
    <n v="0"/>
    <n v="5.5"/>
    <x v="5"/>
    <x v="2185"/>
    <x v="2183"/>
    <x v="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x v="2184"/>
    <x v="2186"/>
    <b v="0"/>
    <n v="2"/>
    <b v="0"/>
    <s v="theater/plays"/>
    <n v="0"/>
    <n v="5.5"/>
    <x v="1"/>
    <x v="2186"/>
    <x v="2184"/>
    <x v="7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x v="2185"/>
    <x v="2187"/>
    <b v="0"/>
    <n v="1"/>
    <b v="0"/>
    <s v="film &amp; video/animation"/>
    <n v="0"/>
    <n v="10"/>
    <x v="0"/>
    <x v="2187"/>
    <x v="2185"/>
    <x v="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x v="2186"/>
    <x v="2188"/>
    <b v="0"/>
    <n v="1"/>
    <b v="0"/>
    <s v="technology/web"/>
    <n v="0"/>
    <n v="10"/>
    <x v="3"/>
    <x v="2188"/>
    <x v="2186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x v="2187"/>
    <x v="2189"/>
    <b v="0"/>
    <n v="1"/>
    <b v="0"/>
    <s v="technology/web"/>
    <n v="0"/>
    <n v="10"/>
    <x v="3"/>
    <x v="2189"/>
    <x v="2187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x v="2188"/>
    <x v="2190"/>
    <b v="0"/>
    <n v="1"/>
    <b v="0"/>
    <s v="technology/web"/>
    <n v="0"/>
    <n v="10"/>
    <x v="3"/>
    <x v="2190"/>
    <x v="2188"/>
    <x v="7"/>
  </r>
  <r>
    <n v="2440"/>
    <s v="The first green Food Truck in Phnom Penh"/>
    <s v="Starting a entire clean energy food truck and set a new standard for Cambodia"/>
    <n v="5000"/>
    <n v="10"/>
    <x v="1"/>
    <s v="BE"/>
    <s v="EUR"/>
    <x v="2189"/>
    <x v="2191"/>
    <b v="0"/>
    <n v="2"/>
    <b v="0"/>
    <s v="food/food trucks"/>
    <n v="0"/>
    <n v="5"/>
    <x v="7"/>
    <x v="2191"/>
    <x v="2189"/>
    <x v="7"/>
  </r>
  <r>
    <n v="3868"/>
    <s v="1000 words (Canceled)"/>
    <s v="New collection of music by Scott Evan Davis!"/>
    <n v="5000"/>
    <n v="10"/>
    <x v="0"/>
    <s v="GB"/>
    <s v="GBP"/>
    <x v="2190"/>
    <x v="2192"/>
    <b v="0"/>
    <n v="1"/>
    <b v="0"/>
    <s v="theater/musical"/>
    <n v="0"/>
    <n v="10"/>
    <x v="1"/>
    <x v="2192"/>
    <x v="2190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x v="2191"/>
    <x v="2193"/>
    <b v="0"/>
    <n v="2"/>
    <b v="0"/>
    <s v="games/mobile games"/>
    <n v="0"/>
    <n v="3"/>
    <x v="4"/>
    <x v="2193"/>
    <x v="2191"/>
    <x v="7"/>
  </r>
  <r>
    <n v="440"/>
    <s v="Consumed"/>
    <s v="A stop-motion animation made by a one girl team, with a camera, creativity, and a lot of determination."/>
    <n v="5000"/>
    <n v="5"/>
    <x v="1"/>
    <s v="US"/>
    <s v="USD"/>
    <x v="2192"/>
    <x v="2194"/>
    <b v="0"/>
    <n v="1"/>
    <b v="0"/>
    <s v="film &amp; video/animation"/>
    <n v="0"/>
    <n v="5"/>
    <x v="0"/>
    <x v="2194"/>
    <x v="2192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x v="2193"/>
    <x v="2195"/>
    <b v="0"/>
    <n v="1"/>
    <b v="0"/>
    <s v="publishing/fiction"/>
    <n v="0"/>
    <n v="5"/>
    <x v="2"/>
    <x v="2195"/>
    <x v="2193"/>
    <x v="7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x v="2194"/>
    <x v="2196"/>
    <b v="0"/>
    <n v="1"/>
    <b v="0"/>
    <s v="theater/plays"/>
    <n v="0"/>
    <n v="5"/>
    <x v="1"/>
    <x v="2196"/>
    <x v="2194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x v="2195"/>
    <x v="2197"/>
    <b v="0"/>
    <n v="2"/>
    <b v="0"/>
    <s v="technology/web"/>
    <n v="0"/>
    <n v="1.5"/>
    <x v="3"/>
    <x v="2197"/>
    <x v="2195"/>
    <x v="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x v="2196"/>
    <x v="2198"/>
    <b v="0"/>
    <n v="1"/>
    <b v="0"/>
    <s v="technology/web"/>
    <n v="0"/>
    <n v="2"/>
    <x v="3"/>
    <x v="2198"/>
    <x v="2196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x v="2197"/>
    <x v="2199"/>
    <b v="0"/>
    <n v="1"/>
    <b v="0"/>
    <s v="technology/web"/>
    <n v="0"/>
    <n v="1"/>
    <x v="3"/>
    <x v="2199"/>
    <x v="2197"/>
    <x v="7"/>
  </r>
  <r>
    <n v="634"/>
    <s v="pitchtograndma (Canceled)"/>
    <s v="We help companies to explain what they do in simple, grandma-would-understand terms."/>
    <n v="5000"/>
    <n v="1"/>
    <x v="0"/>
    <s v="US"/>
    <s v="USD"/>
    <x v="2198"/>
    <x v="2200"/>
    <b v="0"/>
    <n v="1"/>
    <b v="0"/>
    <s v="technology/web"/>
    <n v="0"/>
    <n v="1"/>
    <x v="3"/>
    <x v="2200"/>
    <x v="2198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x v="2199"/>
    <x v="2201"/>
    <b v="0"/>
    <n v="1"/>
    <b v="0"/>
    <s v="games/video games"/>
    <n v="0"/>
    <n v="1"/>
    <x v="4"/>
    <x v="2201"/>
    <x v="2199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x v="2200"/>
    <x v="2202"/>
    <b v="0"/>
    <n v="1"/>
    <b v="0"/>
    <s v="theater/plays"/>
    <n v="0"/>
    <n v="1"/>
    <x v="1"/>
    <x v="2202"/>
    <x v="2200"/>
    <x v="7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x v="2201"/>
    <x v="2203"/>
    <b v="0"/>
    <n v="1"/>
    <b v="0"/>
    <s v="theater/plays"/>
    <n v="0"/>
    <n v="1"/>
    <x v="1"/>
    <x v="2203"/>
    <x v="2201"/>
    <x v="7"/>
  </r>
  <r>
    <n v="134"/>
    <s v="MARLEY'S GHOST (AMBASSADORS OF STEAM) (Canceled)"/>
    <s v="steampunk  remake of &quot;a Christmas carol&quot;"/>
    <n v="5000"/>
    <n v="0"/>
    <x v="0"/>
    <s v="US"/>
    <s v="USD"/>
    <x v="2202"/>
    <x v="2204"/>
    <b v="0"/>
    <n v="0"/>
    <b v="0"/>
    <s v="film &amp; video/science fiction"/>
    <n v="0"/>
    <n v="0"/>
    <x v="0"/>
    <x v="2204"/>
    <x v="2202"/>
    <x v="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x v="2203"/>
    <x v="2205"/>
    <b v="0"/>
    <n v="0"/>
    <b v="0"/>
    <s v="film &amp; video/science fiction"/>
    <n v="0"/>
    <n v="0"/>
    <x v="0"/>
    <x v="2205"/>
    <x v="2203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x v="2204"/>
    <x v="2206"/>
    <b v="0"/>
    <n v="0"/>
    <b v="0"/>
    <s v="film &amp; video/drama"/>
    <n v="0"/>
    <n v="0"/>
    <x v="0"/>
    <x v="2206"/>
    <x v="2204"/>
    <x v="7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x v="2205"/>
    <x v="2207"/>
    <b v="0"/>
    <n v="0"/>
    <b v="0"/>
    <s v="film &amp; video/drama"/>
    <n v="0"/>
    <n v="0"/>
    <x v="0"/>
    <x v="2207"/>
    <x v="2205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x v="2206"/>
    <x v="2208"/>
    <b v="0"/>
    <n v="0"/>
    <b v="0"/>
    <s v="film &amp; video/animation"/>
    <n v="0"/>
    <n v="0"/>
    <x v="0"/>
    <x v="2208"/>
    <x v="2206"/>
    <x v="7"/>
  </r>
  <r>
    <n v="516"/>
    <s v="Shipmates"/>
    <s v="A big brother style comedy animation series starring famous seafarers"/>
    <n v="5000"/>
    <n v="0"/>
    <x v="1"/>
    <s v="GB"/>
    <s v="GBP"/>
    <x v="2207"/>
    <x v="2209"/>
    <b v="0"/>
    <n v="0"/>
    <b v="0"/>
    <s v="film &amp; video/animation"/>
    <n v="0"/>
    <n v="0"/>
    <x v="0"/>
    <x v="2209"/>
    <x v="2207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x v="2208"/>
    <x v="2210"/>
    <b v="0"/>
    <n v="0"/>
    <b v="0"/>
    <s v="technology/web"/>
    <n v="0"/>
    <n v="0"/>
    <x v="3"/>
    <x v="2210"/>
    <x v="2208"/>
    <x v="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x v="2209"/>
    <x v="2211"/>
    <b v="0"/>
    <n v="0"/>
    <b v="0"/>
    <s v="technology/web"/>
    <n v="0"/>
    <n v="0"/>
    <x v="3"/>
    <x v="2211"/>
    <x v="2209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x v="2210"/>
    <x v="2212"/>
    <b v="0"/>
    <n v="0"/>
    <b v="0"/>
    <s v="technology/web"/>
    <n v="0"/>
    <n v="0"/>
    <x v="3"/>
    <x v="2212"/>
    <x v="2210"/>
    <x v="7"/>
  </r>
  <r>
    <n v="764"/>
    <s v="[JOE]KES"/>
    <s v="[JOE]KES is a book full of over 200 original, sometimes funny, pun-ish Joekes. If you hate the book, use it as a coster!"/>
    <n v="5000"/>
    <n v="0"/>
    <x v="1"/>
    <s v="US"/>
    <s v="USD"/>
    <x v="2211"/>
    <x v="2213"/>
    <b v="0"/>
    <n v="0"/>
    <b v="0"/>
    <s v="publishing/fiction"/>
    <n v="0"/>
    <n v="0"/>
    <x v="2"/>
    <x v="2213"/>
    <x v="2211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x v="2212"/>
    <x v="2214"/>
    <b v="0"/>
    <n v="0"/>
    <b v="0"/>
    <s v="music/jazz"/>
    <n v="0"/>
    <n v="0"/>
    <x v="5"/>
    <x v="2214"/>
    <x v="221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x v="2213"/>
    <x v="2215"/>
    <b v="0"/>
    <n v="0"/>
    <b v="0"/>
    <s v="technology/wearables"/>
    <n v="0"/>
    <n v="0"/>
    <x v="3"/>
    <x v="2215"/>
    <x v="2213"/>
    <x v="7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x v="2214"/>
    <x v="2216"/>
    <b v="0"/>
    <n v="0"/>
    <b v="0"/>
    <s v="games/mobile games"/>
    <n v="0"/>
    <n v="0"/>
    <x v="4"/>
    <x v="2216"/>
    <x v="2214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x v="2215"/>
    <x v="2217"/>
    <b v="0"/>
    <n v="0"/>
    <b v="0"/>
    <s v="music/world music"/>
    <n v="0"/>
    <n v="0"/>
    <x v="5"/>
    <x v="2217"/>
    <x v="2215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x v="2216"/>
    <x v="2218"/>
    <b v="0"/>
    <n v="0"/>
    <b v="0"/>
    <s v="publishing/translations"/>
    <n v="0"/>
    <n v="0"/>
    <x v="2"/>
    <x v="2218"/>
    <x v="2216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x v="2217"/>
    <x v="2219"/>
    <b v="0"/>
    <n v="0"/>
    <b v="0"/>
    <s v="publishing/fiction"/>
    <n v="0"/>
    <n v="0"/>
    <x v="2"/>
    <x v="2219"/>
    <x v="2217"/>
    <x v="7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x v="2218"/>
    <x v="2220"/>
    <b v="0"/>
    <n v="0"/>
    <b v="0"/>
    <s v="music/faith"/>
    <n v="0"/>
    <n v="0"/>
    <x v="5"/>
    <x v="2220"/>
    <x v="2218"/>
    <x v="7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x v="2219"/>
    <x v="2221"/>
    <b v="0"/>
    <n v="0"/>
    <b v="0"/>
    <s v="music/faith"/>
    <n v="0"/>
    <n v="0"/>
    <x v="5"/>
    <x v="2221"/>
    <x v="2219"/>
    <x v="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x v="2220"/>
    <x v="2222"/>
    <b v="0"/>
    <n v="0"/>
    <b v="0"/>
    <s v="technology/web"/>
    <n v="0"/>
    <n v="0"/>
    <x v="3"/>
    <x v="2222"/>
    <x v="2220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x v="2221"/>
    <x v="2223"/>
    <b v="0"/>
    <n v="0"/>
    <b v="0"/>
    <s v="food/restaurants"/>
    <n v="0"/>
    <n v="0"/>
    <x v="7"/>
    <x v="2223"/>
    <x v="2221"/>
    <x v="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x v="2222"/>
    <x v="2224"/>
    <b v="0"/>
    <n v="0"/>
    <b v="0"/>
    <s v="publishing/children's books"/>
    <n v="0"/>
    <n v="0"/>
    <x v="2"/>
    <x v="2224"/>
    <x v="2222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x v="2223"/>
    <x v="2225"/>
    <b v="0"/>
    <n v="0"/>
    <b v="0"/>
    <s v="theater/musical"/>
    <n v="0"/>
    <n v="0"/>
    <x v="1"/>
    <x v="2225"/>
    <x v="2223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x v="2224"/>
    <x v="2226"/>
    <b v="0"/>
    <n v="0"/>
    <b v="0"/>
    <s v="theater/plays"/>
    <n v="0"/>
    <n v="0"/>
    <x v="1"/>
    <x v="2226"/>
    <x v="2224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x v="2225"/>
    <x v="2227"/>
    <b v="0"/>
    <n v="0"/>
    <b v="0"/>
    <s v="theater/plays"/>
    <n v="0"/>
    <n v="0"/>
    <x v="1"/>
    <x v="2227"/>
    <x v="2225"/>
    <x v="7"/>
  </r>
  <r>
    <n v="3285"/>
    <s v="By Morning"/>
    <s v="A new play by Matthew Gasda"/>
    <n v="4999"/>
    <n v="5604"/>
    <x v="2"/>
    <s v="US"/>
    <s v="USD"/>
    <x v="2226"/>
    <x v="2228"/>
    <b v="0"/>
    <n v="81"/>
    <b v="1"/>
    <s v="theater/plays"/>
    <n v="112"/>
    <n v="69.19"/>
    <x v="1"/>
    <x v="2228"/>
    <x v="2226"/>
    <x v="7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x v="2227"/>
    <x v="2229"/>
    <b v="0"/>
    <n v="0"/>
    <b v="0"/>
    <s v="publishing/translations"/>
    <n v="0"/>
    <n v="0"/>
    <x v="2"/>
    <x v="2229"/>
    <x v="2227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x v="2228"/>
    <x v="2230"/>
    <b v="0"/>
    <n v="263"/>
    <b v="1"/>
    <s v="technology/hardware"/>
    <n v="819"/>
    <n v="152.62"/>
    <x v="3"/>
    <x v="2230"/>
    <x v="2228"/>
    <x v="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x v="2229"/>
    <x v="2231"/>
    <b v="0"/>
    <n v="149"/>
    <b v="1"/>
    <s v="publishing/nonfiction"/>
    <n v="147"/>
    <n v="48.45"/>
    <x v="2"/>
    <x v="2231"/>
    <x v="2229"/>
    <x v="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x v="2230"/>
    <x v="2232"/>
    <b v="0"/>
    <n v="33"/>
    <b v="1"/>
    <s v="theater/plays"/>
    <n v="100"/>
    <n v="148.47999999999999"/>
    <x v="1"/>
    <x v="2232"/>
    <x v="2230"/>
    <x v="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x v="2231"/>
    <x v="2233"/>
    <b v="0"/>
    <n v="103"/>
    <b v="1"/>
    <s v="photography/photobooks"/>
    <n v="126"/>
    <n v="58.53"/>
    <x v="6"/>
    <x v="2233"/>
    <x v="2231"/>
    <x v="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x v="2232"/>
    <x v="2234"/>
    <b v="1"/>
    <n v="10"/>
    <b v="0"/>
    <s v="photography/photobooks"/>
    <n v="14"/>
    <n v="65.099999999999994"/>
    <x v="6"/>
    <x v="2234"/>
    <x v="2232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x v="2233"/>
    <x v="2235"/>
    <b v="0"/>
    <n v="14"/>
    <b v="0"/>
    <s v="publishing/children's books"/>
    <n v="11"/>
    <n v="39.29"/>
    <x v="2"/>
    <x v="2235"/>
    <x v="2233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x v="2234"/>
    <x v="2236"/>
    <b v="0"/>
    <n v="50"/>
    <b v="1"/>
    <s v="film &amp; video/documentary"/>
    <n v="112"/>
    <n v="105.18"/>
    <x v="0"/>
    <x v="2236"/>
    <x v="2234"/>
    <x v="7"/>
  </r>
  <r>
    <n v="2195"/>
    <s v="Purgatoria: City of Angels"/>
    <s v="A gritty, noir tabletop RPG with a fast-paced combo-based battle system."/>
    <n v="4600"/>
    <n v="5535"/>
    <x v="2"/>
    <s v="US"/>
    <s v="USD"/>
    <x v="2235"/>
    <x v="2237"/>
    <b v="0"/>
    <n v="115"/>
    <b v="1"/>
    <s v="games/tabletop games"/>
    <n v="120"/>
    <n v="48.13"/>
    <x v="4"/>
    <x v="2237"/>
    <x v="2235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x v="2236"/>
    <x v="2238"/>
    <b v="0"/>
    <n v="76"/>
    <b v="1"/>
    <s v="music/electronic music"/>
    <n v="108"/>
    <n v="65.16"/>
    <x v="5"/>
    <x v="2238"/>
    <x v="2236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x v="2237"/>
    <x v="2239"/>
    <b v="0"/>
    <n v="1"/>
    <b v="0"/>
    <s v="technology/wearables"/>
    <n v="1"/>
    <n v="28"/>
    <x v="3"/>
    <x v="2239"/>
    <x v="2237"/>
    <x v="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x v="2238"/>
    <x v="2240"/>
    <b v="0"/>
    <n v="75"/>
    <b v="1"/>
    <s v="games/tabletop games"/>
    <n v="106"/>
    <n v="64.75"/>
    <x v="4"/>
    <x v="2240"/>
    <x v="2238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x v="2239"/>
    <x v="2241"/>
    <b v="0"/>
    <n v="105"/>
    <b v="1"/>
    <s v="music/indie rock"/>
    <n v="116"/>
    <n v="50.69"/>
    <x v="5"/>
    <x v="2241"/>
    <x v="2239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x v="2240"/>
    <x v="2242"/>
    <b v="0"/>
    <n v="91"/>
    <b v="1"/>
    <s v="theater/plays"/>
    <n v="170"/>
    <n v="84.29"/>
    <x v="1"/>
    <x v="2242"/>
    <x v="2240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x v="2241"/>
    <x v="2243"/>
    <b v="0"/>
    <n v="106"/>
    <b v="1"/>
    <s v="music/rock"/>
    <n v="120"/>
    <n v="50.93"/>
    <x v="5"/>
    <x v="2243"/>
    <x v="2241"/>
    <x v="7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x v="2242"/>
    <x v="2244"/>
    <b v="1"/>
    <n v="100"/>
    <b v="1"/>
    <s v="theater/plays"/>
    <n v="117"/>
    <n v="52.58"/>
    <x v="1"/>
    <x v="2244"/>
    <x v="2242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x v="2243"/>
    <x v="2245"/>
    <b v="0"/>
    <n v="103"/>
    <b v="1"/>
    <s v="theater/spaces"/>
    <n v="116"/>
    <n v="50.69"/>
    <x v="1"/>
    <x v="2245"/>
    <x v="2243"/>
    <x v="7"/>
  </r>
  <r>
    <n v="3217"/>
    <s v="Wake Up Call @ IRT Theater"/>
    <s v="Wake Up Call is a comedic play about a group of hotel employees working on Christmas Eve."/>
    <n v="4500"/>
    <n v="5221"/>
    <x v="2"/>
    <s v="US"/>
    <s v="USD"/>
    <x v="2244"/>
    <x v="2246"/>
    <b v="1"/>
    <n v="104"/>
    <b v="1"/>
    <s v="theater/plays"/>
    <n v="116"/>
    <n v="50.2"/>
    <x v="1"/>
    <x v="2246"/>
    <x v="2244"/>
    <x v="7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x v="2245"/>
    <x v="2247"/>
    <b v="0"/>
    <n v="211"/>
    <b v="1"/>
    <s v="music/electronic music"/>
    <n v="112"/>
    <n v="23.96"/>
    <x v="5"/>
    <x v="2247"/>
    <x v="2245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x v="2246"/>
    <x v="2248"/>
    <b v="0"/>
    <n v="58"/>
    <b v="1"/>
    <s v="music/rock"/>
    <n v="112"/>
    <n v="87.1"/>
    <x v="5"/>
    <x v="2248"/>
    <x v="2246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x v="2247"/>
    <x v="2249"/>
    <b v="0"/>
    <n v="52"/>
    <b v="1"/>
    <s v="theater/musical"/>
    <n v="110"/>
    <n v="94.9"/>
    <x v="1"/>
    <x v="2249"/>
    <x v="2247"/>
    <x v="7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x v="2248"/>
    <x v="2250"/>
    <b v="1"/>
    <n v="168"/>
    <b v="1"/>
    <s v="film &amp; video/documentary"/>
    <n v="107"/>
    <n v="28.58"/>
    <x v="0"/>
    <x v="2250"/>
    <x v="2248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x v="2249"/>
    <x v="2251"/>
    <b v="0"/>
    <n v="87"/>
    <b v="1"/>
    <s v="music/rock"/>
    <n v="104"/>
    <n v="53.56"/>
    <x v="5"/>
    <x v="2251"/>
    <x v="2249"/>
    <x v="7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x v="2250"/>
    <x v="2252"/>
    <b v="0"/>
    <n v="108"/>
    <b v="1"/>
    <s v="film &amp; video/shorts"/>
    <n v="103"/>
    <n v="43.04"/>
    <x v="0"/>
    <x v="2252"/>
    <x v="2250"/>
    <x v="7"/>
  </r>
  <r>
    <n v="3723"/>
    <s v="Beauty and the Beast"/>
    <s v="Saltmine Theatre Company present Beauty and the Beast:"/>
    <n v="4500"/>
    <n v="4592"/>
    <x v="2"/>
    <s v="GB"/>
    <s v="GBP"/>
    <x v="2251"/>
    <x v="2253"/>
    <b v="0"/>
    <n v="63"/>
    <b v="1"/>
    <s v="theater/plays"/>
    <n v="102"/>
    <n v="72.89"/>
    <x v="1"/>
    <x v="2253"/>
    <x v="2251"/>
    <x v="7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x v="2252"/>
    <x v="2254"/>
    <b v="1"/>
    <n v="57"/>
    <b v="1"/>
    <s v="theater/plays"/>
    <n v="102"/>
    <n v="80.16"/>
    <x v="1"/>
    <x v="2254"/>
    <x v="225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x v="2253"/>
    <x v="2255"/>
    <b v="0"/>
    <n v="40"/>
    <b v="1"/>
    <s v="theater/plays"/>
    <n v="101"/>
    <n v="114.13"/>
    <x v="1"/>
    <x v="2255"/>
    <x v="225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x v="2254"/>
    <x v="2256"/>
    <b v="0"/>
    <n v="17"/>
    <b v="1"/>
    <s v="theater/musical"/>
    <n v="101"/>
    <n v="267.64999999999998"/>
    <x v="1"/>
    <x v="2256"/>
    <x v="2254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x v="2255"/>
    <x v="2257"/>
    <b v="0"/>
    <n v="70"/>
    <b v="1"/>
    <s v="music/pop"/>
    <n v="101"/>
    <n v="64.709999999999994"/>
    <x v="5"/>
    <x v="2257"/>
    <x v="2255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x v="2256"/>
    <x v="2258"/>
    <b v="0"/>
    <n v="27"/>
    <b v="1"/>
    <s v="film &amp; video/shorts"/>
    <n v="100"/>
    <n v="167.49"/>
    <x v="0"/>
    <x v="2258"/>
    <x v="2256"/>
    <x v="7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x v="2257"/>
    <x v="2259"/>
    <b v="0"/>
    <n v="61"/>
    <b v="1"/>
    <s v="music/classical music"/>
    <n v="100"/>
    <n v="74.069999999999993"/>
    <x v="5"/>
    <x v="2259"/>
    <x v="2257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x v="2258"/>
    <x v="2260"/>
    <b v="0"/>
    <n v="69"/>
    <b v="1"/>
    <s v="theater/plays"/>
    <n v="100"/>
    <n v="65.38"/>
    <x v="1"/>
    <x v="2260"/>
    <x v="2258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x v="2259"/>
    <x v="2261"/>
    <b v="0"/>
    <n v="43"/>
    <b v="1"/>
    <s v="music/rock"/>
    <n v="100"/>
    <n v="104.65"/>
    <x v="5"/>
    <x v="2261"/>
    <x v="2259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x v="2260"/>
    <x v="2262"/>
    <b v="0"/>
    <n v="31"/>
    <b v="1"/>
    <s v="theater/plays"/>
    <n v="100"/>
    <n v="145.16"/>
    <x v="1"/>
    <x v="2262"/>
    <x v="226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x v="2261"/>
    <x v="2263"/>
    <b v="0"/>
    <n v="9"/>
    <b v="0"/>
    <s v="film &amp; video/science fiction"/>
    <n v="8"/>
    <n v="37.56"/>
    <x v="0"/>
    <x v="2263"/>
    <x v="2261"/>
    <x v="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x v="2262"/>
    <x v="2264"/>
    <b v="0"/>
    <n v="3"/>
    <b v="0"/>
    <s v="games/video games"/>
    <n v="2"/>
    <n v="36.33"/>
    <x v="4"/>
    <x v="2264"/>
    <x v="2262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x v="2263"/>
    <x v="2265"/>
    <b v="0"/>
    <n v="2"/>
    <b v="0"/>
    <s v="music/jazz"/>
    <n v="2"/>
    <n v="50.5"/>
    <x v="5"/>
    <x v="2265"/>
    <x v="2263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x v="2264"/>
    <x v="2266"/>
    <b v="0"/>
    <n v="2"/>
    <b v="0"/>
    <s v="publishing/translations"/>
    <n v="1"/>
    <n v="27.5"/>
    <x v="2"/>
    <x v="2266"/>
    <x v="2264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x v="2265"/>
    <x v="2267"/>
    <b v="0"/>
    <n v="1"/>
    <b v="0"/>
    <s v="theater/plays"/>
    <n v="1"/>
    <n v="50"/>
    <x v="1"/>
    <x v="2267"/>
    <x v="2265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x v="2266"/>
    <x v="2268"/>
    <b v="0"/>
    <n v="1"/>
    <b v="0"/>
    <s v="technology/web"/>
    <n v="1"/>
    <n v="25"/>
    <x v="3"/>
    <x v="2268"/>
    <x v="2266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x v="2267"/>
    <x v="2269"/>
    <b v="0"/>
    <n v="1"/>
    <b v="0"/>
    <s v="music/faith"/>
    <n v="0"/>
    <n v="1"/>
    <x v="5"/>
    <x v="2269"/>
    <x v="2267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x v="2268"/>
    <x v="2270"/>
    <b v="0"/>
    <n v="0"/>
    <b v="0"/>
    <s v="theater/plays"/>
    <n v="0"/>
    <n v="0"/>
    <x v="1"/>
    <x v="2270"/>
    <x v="2268"/>
    <x v="7"/>
  </r>
  <r>
    <n v="497"/>
    <s v="Galaxy Probe Kids"/>
    <s v="live-action/animated series pilot."/>
    <n v="4480"/>
    <n v="30"/>
    <x v="1"/>
    <s v="US"/>
    <s v="USD"/>
    <x v="2269"/>
    <x v="2271"/>
    <b v="0"/>
    <n v="3"/>
    <b v="0"/>
    <s v="film &amp; video/animation"/>
    <n v="1"/>
    <n v="10"/>
    <x v="0"/>
    <x v="2271"/>
    <x v="2269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x v="2270"/>
    <x v="2272"/>
    <b v="0"/>
    <n v="59"/>
    <b v="1"/>
    <s v="publishing/nonfiction"/>
    <n v="103"/>
    <n v="77.27"/>
    <x v="2"/>
    <x v="2272"/>
    <x v="2270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x v="2271"/>
    <x v="2273"/>
    <b v="0"/>
    <n v="65"/>
    <b v="1"/>
    <s v="music/rock"/>
    <n v="110"/>
    <n v="74.25"/>
    <x v="5"/>
    <x v="2273"/>
    <x v="2271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x v="2272"/>
    <x v="2274"/>
    <b v="0"/>
    <n v="9"/>
    <b v="0"/>
    <s v="publishing/translations"/>
    <n v="18"/>
    <n v="88.89"/>
    <x v="2"/>
    <x v="2274"/>
    <x v="2272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x v="2273"/>
    <x v="2275"/>
    <b v="0"/>
    <n v="1"/>
    <b v="0"/>
    <s v="film &amp; video/drama"/>
    <n v="0"/>
    <n v="10"/>
    <x v="0"/>
    <x v="2275"/>
    <x v="2273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x v="2274"/>
    <x v="2276"/>
    <b v="0"/>
    <n v="0"/>
    <b v="0"/>
    <s v="journalism/audio"/>
    <n v="0"/>
    <n v="0"/>
    <x v="8"/>
    <x v="2276"/>
    <x v="2274"/>
    <x v="7"/>
  </r>
  <r>
    <n v="3184"/>
    <s v="Equus at Frenetic Theatre"/>
    <s v="Equus is the story of a psychiatrist treating a teenaged boy who blinds six horses with a metal spike."/>
    <n v="4300"/>
    <n v="4610"/>
    <x v="2"/>
    <s v="US"/>
    <s v="USD"/>
    <x v="2275"/>
    <x v="2277"/>
    <b v="1"/>
    <n v="46"/>
    <b v="1"/>
    <s v="theater/plays"/>
    <n v="107"/>
    <n v="100.22"/>
    <x v="1"/>
    <x v="2277"/>
    <x v="2275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x v="2276"/>
    <x v="2278"/>
    <b v="0"/>
    <n v="89"/>
    <b v="1"/>
    <s v="theater/plays"/>
    <n v="103"/>
    <n v="49.55"/>
    <x v="1"/>
    <x v="2278"/>
    <x v="2276"/>
    <x v="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x v="2277"/>
    <x v="2279"/>
    <b v="0"/>
    <n v="16"/>
    <b v="0"/>
    <s v="photography/nature"/>
    <n v="49"/>
    <n v="132.19"/>
    <x v="6"/>
    <x v="2279"/>
    <x v="2277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x v="2278"/>
    <x v="2280"/>
    <b v="0"/>
    <n v="1"/>
    <b v="0"/>
    <s v="publishing/fiction"/>
    <n v="0"/>
    <n v="5"/>
    <x v="2"/>
    <x v="2280"/>
    <x v="2278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x v="2279"/>
    <x v="2281"/>
    <b v="0"/>
    <n v="90"/>
    <b v="1"/>
    <s v="music/rock"/>
    <n v="127"/>
    <n v="59.23"/>
    <x v="5"/>
    <x v="2281"/>
    <x v="2279"/>
    <x v="7"/>
  </r>
  <r>
    <n v="3179"/>
    <s v="I Do Wonder"/>
    <s v="A Sci-fi play in several vignettes that will narrate an alternate history in the mid-20th century."/>
    <n v="4200"/>
    <n v="4794.82"/>
    <x v="2"/>
    <s v="US"/>
    <s v="USD"/>
    <x v="2280"/>
    <x v="2282"/>
    <b v="1"/>
    <n v="62"/>
    <b v="1"/>
    <s v="theater/plays"/>
    <n v="114"/>
    <n v="77.34"/>
    <x v="1"/>
    <x v="2282"/>
    <x v="2280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x v="2281"/>
    <x v="2283"/>
    <b v="0"/>
    <n v="41"/>
    <b v="1"/>
    <s v="theater/spaces"/>
    <n v="101"/>
    <n v="103.17"/>
    <x v="1"/>
    <x v="2283"/>
    <x v="2281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x v="2282"/>
    <x v="2284"/>
    <b v="1"/>
    <n v="25"/>
    <b v="0"/>
    <s v="photography/photobooks"/>
    <n v="21"/>
    <n v="35.799999999999997"/>
    <x v="6"/>
    <x v="2284"/>
    <x v="228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x v="2283"/>
    <x v="2285"/>
    <b v="0"/>
    <n v="0"/>
    <b v="0"/>
    <s v="technology/web"/>
    <n v="0"/>
    <n v="0"/>
    <x v="3"/>
    <x v="2285"/>
    <x v="228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x v="2284"/>
    <x v="2286"/>
    <b v="0"/>
    <n v="6"/>
    <b v="0"/>
    <s v="games/mobile games"/>
    <n v="6"/>
    <n v="45"/>
    <x v="4"/>
    <x v="2286"/>
    <x v="2284"/>
    <x v="7"/>
  </r>
  <r>
    <n v="3131"/>
    <s v="SNAKE EYES"/>
    <s v="A Staged Reading of &quot;Snake Eyes,&quot; a new play by Alex Rafala"/>
    <n v="4100"/>
    <n v="645"/>
    <x v="3"/>
    <s v="US"/>
    <s v="USD"/>
    <x v="2285"/>
    <x v="2287"/>
    <b v="0"/>
    <n v="12"/>
    <b v="0"/>
    <s v="theater/plays"/>
    <n v="16"/>
    <n v="53.75"/>
    <x v="1"/>
    <x v="2287"/>
    <x v="2285"/>
    <x v="7"/>
  </r>
  <r>
    <n v="3103"/>
    <s v="Professional Venue for local artists!!"/>
    <s v="Creating a place for local artists to perform, at substantially less cost for them"/>
    <n v="4100"/>
    <n v="11"/>
    <x v="1"/>
    <s v="US"/>
    <s v="USD"/>
    <x v="2286"/>
    <x v="2288"/>
    <b v="0"/>
    <n v="2"/>
    <b v="0"/>
    <s v="theater/spaces"/>
    <n v="0"/>
    <n v="5.5"/>
    <x v="1"/>
    <x v="2288"/>
    <x v="2286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x v="2287"/>
    <x v="2289"/>
    <b v="0"/>
    <n v="6"/>
    <b v="0"/>
    <s v="theater/spaces"/>
    <n v="12"/>
    <n v="78.33"/>
    <x v="1"/>
    <x v="2289"/>
    <x v="228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x v="2288"/>
    <x v="2290"/>
    <b v="0"/>
    <n v="1980"/>
    <b v="1"/>
    <s v="games/tabletop games"/>
    <n v="2647"/>
    <n v="53.48"/>
    <x v="4"/>
    <x v="2290"/>
    <x v="2288"/>
    <x v="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x v="2289"/>
    <x v="2291"/>
    <b v="0"/>
    <n v="721"/>
    <b v="1"/>
    <s v="music/electronic music"/>
    <n v="704"/>
    <n v="39.07"/>
    <x v="5"/>
    <x v="2291"/>
    <x v="2289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x v="2290"/>
    <x v="2292"/>
    <b v="1"/>
    <n v="105"/>
    <b v="1"/>
    <s v="technology/hardware"/>
    <n v="585"/>
    <n v="222.99"/>
    <x v="3"/>
    <x v="2292"/>
    <x v="2290"/>
    <x v="7"/>
  </r>
  <r>
    <n v="1976"/>
    <s v="Pi Lite white - Bright white LED display for Raspberry Pi"/>
    <s v="Can you help us make an ultra bright white one a reality?"/>
    <n v="4000"/>
    <n v="13864"/>
    <x v="2"/>
    <s v="GB"/>
    <s v="GBP"/>
    <x v="2291"/>
    <x v="2293"/>
    <b v="1"/>
    <n v="473"/>
    <b v="1"/>
    <s v="technology/hardware"/>
    <n v="347"/>
    <n v="29.31"/>
    <x v="3"/>
    <x v="2293"/>
    <x v="2291"/>
    <x v="7"/>
  </r>
  <r>
    <n v="1222"/>
    <s v="Project Pilgrim"/>
    <s v="Project Pilgrim is my effort to work towards normalizing mental health."/>
    <n v="4000"/>
    <n v="11215"/>
    <x v="2"/>
    <s v="CA"/>
    <s v="CAD"/>
    <x v="2292"/>
    <x v="2294"/>
    <b v="0"/>
    <n v="138"/>
    <b v="1"/>
    <s v="photography/photobooks"/>
    <n v="280"/>
    <n v="81.27"/>
    <x v="6"/>
    <x v="2294"/>
    <x v="2292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x v="2293"/>
    <x v="2295"/>
    <b v="0"/>
    <n v="126"/>
    <b v="1"/>
    <s v="music/rock"/>
    <n v="265"/>
    <n v="84.21"/>
    <x v="5"/>
    <x v="2295"/>
    <x v="2293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x v="2294"/>
    <x v="2296"/>
    <b v="0"/>
    <n v="170"/>
    <b v="1"/>
    <s v="music/indie rock"/>
    <n v="203"/>
    <n v="47.68"/>
    <x v="5"/>
    <x v="2296"/>
    <x v="2294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x v="2295"/>
    <x v="2297"/>
    <b v="0"/>
    <n v="109"/>
    <b v="1"/>
    <s v="music/rock"/>
    <n v="171"/>
    <n v="62.87"/>
    <x v="5"/>
    <x v="2297"/>
    <x v="2295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x v="2296"/>
    <x v="2298"/>
    <b v="1"/>
    <n v="113"/>
    <b v="1"/>
    <s v="film &amp; video/documentary"/>
    <n v="156"/>
    <n v="55.22"/>
    <x v="0"/>
    <x v="2298"/>
    <x v="2296"/>
    <x v="7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x v="2297"/>
    <x v="2299"/>
    <b v="0"/>
    <n v="133"/>
    <b v="1"/>
    <s v="music/metal"/>
    <n v="155"/>
    <n v="46.67"/>
    <x v="5"/>
    <x v="2299"/>
    <x v="2297"/>
    <x v="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x v="2298"/>
    <x v="2300"/>
    <b v="0"/>
    <n v="49"/>
    <b v="1"/>
    <s v="technology/hardware"/>
    <n v="148"/>
    <n v="120.86"/>
    <x v="3"/>
    <x v="2300"/>
    <x v="2298"/>
    <x v="7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x v="2299"/>
    <x v="2301"/>
    <b v="1"/>
    <n v="62"/>
    <b v="1"/>
    <s v="film &amp; video/documentary"/>
    <n v="148"/>
    <n v="95.23"/>
    <x v="0"/>
    <x v="2301"/>
    <x v="2299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x v="2300"/>
    <x v="2302"/>
    <b v="0"/>
    <n v="49"/>
    <b v="1"/>
    <s v="film &amp; video/documentary"/>
    <n v="142"/>
    <n v="115.51"/>
    <x v="0"/>
    <x v="2302"/>
    <x v="2300"/>
    <x v="7"/>
  </r>
  <r>
    <n v="2238"/>
    <s v="28mm Fantasy Miniature range Feral Orcs!"/>
    <s v="28mm Fantasy Miniature Range in leadfree white metal: Orcs, wolves and more."/>
    <n v="4000"/>
    <n v="5496"/>
    <x v="2"/>
    <s v="DE"/>
    <s v="EUR"/>
    <x v="2301"/>
    <x v="2303"/>
    <b v="0"/>
    <n v="79"/>
    <b v="1"/>
    <s v="games/tabletop games"/>
    <n v="137"/>
    <n v="69.569999999999993"/>
    <x v="4"/>
    <x v="2303"/>
    <x v="2301"/>
    <x v="7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x v="2302"/>
    <x v="2304"/>
    <b v="0"/>
    <n v="78"/>
    <b v="1"/>
    <s v="music/rock"/>
    <n v="137"/>
    <n v="70.06"/>
    <x v="5"/>
    <x v="2304"/>
    <x v="2302"/>
    <x v="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x v="2303"/>
    <x v="2305"/>
    <b v="1"/>
    <n v="34"/>
    <b v="1"/>
    <s v="film &amp; video/documentary"/>
    <n v="136"/>
    <n v="160.47"/>
    <x v="0"/>
    <x v="2305"/>
    <x v="2303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x v="2304"/>
    <x v="2306"/>
    <b v="0"/>
    <n v="64"/>
    <b v="1"/>
    <s v="theater/spaces"/>
    <n v="133"/>
    <n v="82.94"/>
    <x v="1"/>
    <x v="2306"/>
    <x v="2304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x v="2305"/>
    <x v="2307"/>
    <b v="1"/>
    <n v="110"/>
    <b v="1"/>
    <s v="photography/photobooks"/>
    <n v="132"/>
    <n v="48.15"/>
    <x v="6"/>
    <x v="2307"/>
    <x v="2305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x v="2306"/>
    <x v="2308"/>
    <b v="0"/>
    <n v="120"/>
    <b v="1"/>
    <s v="publishing/nonfiction"/>
    <n v="131"/>
    <n v="43.55"/>
    <x v="2"/>
    <x v="2308"/>
    <x v="2306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x v="2307"/>
    <x v="2309"/>
    <b v="1"/>
    <n v="97"/>
    <b v="1"/>
    <s v="theater/spaces"/>
    <n v="129"/>
    <n v="53.16"/>
    <x v="1"/>
    <x v="2309"/>
    <x v="2307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x v="2308"/>
    <x v="2310"/>
    <b v="0"/>
    <n v="62"/>
    <b v="1"/>
    <s v="theater/plays"/>
    <n v="128"/>
    <n v="82.26"/>
    <x v="1"/>
    <x v="2310"/>
    <x v="2308"/>
    <x v="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x v="2309"/>
    <x v="2311"/>
    <b v="1"/>
    <n v="63"/>
    <b v="1"/>
    <s v="theater/plays"/>
    <n v="127"/>
    <n v="80.73"/>
    <x v="1"/>
    <x v="2311"/>
    <x v="2309"/>
    <x v="7"/>
  </r>
  <r>
    <n v="3212"/>
    <s v="Campo Maldito"/>
    <s v="Help us bring our production of Campo Maldito to New York AND San Francisco!"/>
    <n v="4000"/>
    <n v="5050"/>
    <x v="2"/>
    <s v="US"/>
    <s v="USD"/>
    <x v="2310"/>
    <x v="2312"/>
    <b v="1"/>
    <n v="94"/>
    <b v="1"/>
    <s v="theater/plays"/>
    <n v="126"/>
    <n v="53.72"/>
    <x v="1"/>
    <x v="2312"/>
    <x v="2310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x v="2311"/>
    <x v="2313"/>
    <b v="0"/>
    <n v="60"/>
    <b v="1"/>
    <s v="music/classical music"/>
    <n v="126"/>
    <n v="84.08"/>
    <x v="5"/>
    <x v="2313"/>
    <x v="2311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x v="2312"/>
    <x v="2314"/>
    <b v="0"/>
    <n v="115"/>
    <b v="1"/>
    <s v="music/metal"/>
    <n v="120"/>
    <n v="41.7"/>
    <x v="5"/>
    <x v="2314"/>
    <x v="231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x v="2313"/>
    <x v="2315"/>
    <b v="0"/>
    <n v="30"/>
    <b v="1"/>
    <s v="theater/plays"/>
    <n v="120"/>
    <n v="159.47"/>
    <x v="1"/>
    <x v="2315"/>
    <x v="2313"/>
    <x v="7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x v="2314"/>
    <x v="2316"/>
    <b v="0"/>
    <n v="55"/>
    <b v="1"/>
    <s v="theater/spaces"/>
    <n v="117"/>
    <n v="85.18"/>
    <x v="1"/>
    <x v="2316"/>
    <x v="2314"/>
    <x v="7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x v="2315"/>
    <x v="2317"/>
    <b v="0"/>
    <n v="80"/>
    <b v="1"/>
    <s v="theater/plays"/>
    <n v="114"/>
    <n v="56.83"/>
    <x v="1"/>
    <x v="2317"/>
    <x v="2315"/>
    <x v="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x v="2316"/>
    <x v="2318"/>
    <b v="0"/>
    <n v="114"/>
    <b v="1"/>
    <s v="theater/plays"/>
    <n v="114"/>
    <n v="39.869999999999997"/>
    <x v="1"/>
    <x v="2318"/>
    <x v="2316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x v="2317"/>
    <x v="2319"/>
    <b v="0"/>
    <n v="33"/>
    <b v="1"/>
    <s v="music/classical music"/>
    <n v="113"/>
    <n v="136.91"/>
    <x v="5"/>
    <x v="2319"/>
    <x v="2317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x v="2318"/>
    <x v="2320"/>
    <b v="0"/>
    <n v="95"/>
    <b v="1"/>
    <s v="music/indie rock"/>
    <n v="113"/>
    <n v="47.54"/>
    <x v="5"/>
    <x v="2320"/>
    <x v="2318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x v="2319"/>
    <x v="2321"/>
    <b v="0"/>
    <n v="56"/>
    <b v="1"/>
    <s v="music/indie rock"/>
    <n v="113"/>
    <n v="80.55"/>
    <x v="5"/>
    <x v="2321"/>
    <x v="2319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x v="2320"/>
    <x v="2322"/>
    <b v="0"/>
    <n v="72"/>
    <b v="1"/>
    <s v="music/electronic music"/>
    <n v="111"/>
    <n v="61.9"/>
    <x v="5"/>
    <x v="2322"/>
    <x v="2320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x v="2321"/>
    <x v="2323"/>
    <b v="0"/>
    <n v="65"/>
    <b v="1"/>
    <s v="theater/plays"/>
    <n v="111"/>
    <n v="68.349999999999994"/>
    <x v="1"/>
    <x v="2323"/>
    <x v="2321"/>
    <x v="7"/>
  </r>
  <r>
    <n v="3759"/>
    <s v="Pared Down Productions"/>
    <s v="A production company specializing in small-scale musicals"/>
    <n v="4000"/>
    <n v="4409.7700000000004"/>
    <x v="2"/>
    <s v="US"/>
    <s v="USD"/>
    <x v="2322"/>
    <x v="2324"/>
    <b v="0"/>
    <n v="88"/>
    <b v="1"/>
    <s v="theater/musical"/>
    <n v="110"/>
    <n v="50.11"/>
    <x v="1"/>
    <x v="2324"/>
    <x v="232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x v="2323"/>
    <x v="2325"/>
    <b v="0"/>
    <n v="89"/>
    <b v="1"/>
    <s v="theater/plays"/>
    <n v="110"/>
    <n v="49.44"/>
    <x v="1"/>
    <x v="2325"/>
    <x v="2323"/>
    <x v="7"/>
  </r>
  <r>
    <n v="1462"/>
    <s v="Unbound: Fiction on the Radio"/>
    <s v="A new radio show focused on short fiction produced by Louisville Public Media"/>
    <n v="4000"/>
    <n v="4340.7"/>
    <x v="2"/>
    <s v="US"/>
    <s v="USD"/>
    <x v="2324"/>
    <x v="2326"/>
    <b v="1"/>
    <n v="150"/>
    <b v="1"/>
    <s v="publishing/radio &amp; podcasts"/>
    <n v="109"/>
    <n v="28.94"/>
    <x v="2"/>
    <x v="2326"/>
    <x v="2324"/>
    <x v="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x v="2325"/>
    <x v="2327"/>
    <b v="0"/>
    <n v="58"/>
    <b v="1"/>
    <s v="theater/musical"/>
    <n v="108"/>
    <n v="74.239999999999995"/>
    <x v="1"/>
    <x v="2327"/>
    <x v="2325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x v="2326"/>
    <x v="2328"/>
    <b v="1"/>
    <n v="21"/>
    <b v="1"/>
    <s v="theater/plays"/>
    <n v="107"/>
    <n v="204.57"/>
    <x v="1"/>
    <x v="2328"/>
    <x v="2326"/>
    <x v="7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x v="2327"/>
    <x v="2329"/>
    <b v="0"/>
    <n v="81"/>
    <b v="1"/>
    <s v="music/classical music"/>
    <n v="107"/>
    <n v="52.96"/>
    <x v="5"/>
    <x v="2329"/>
    <x v="2327"/>
    <x v="7"/>
  </r>
  <r>
    <n v="815"/>
    <s v="Some Late Help for The Early Reset"/>
    <s v="Be a part of helping The Early Reset finish their new 7 song EP."/>
    <n v="4000"/>
    <n v="4280"/>
    <x v="2"/>
    <s v="US"/>
    <s v="USD"/>
    <x v="2328"/>
    <x v="2330"/>
    <b v="0"/>
    <n v="43"/>
    <b v="1"/>
    <s v="music/rock"/>
    <n v="107"/>
    <n v="99.53"/>
    <x v="5"/>
    <x v="2330"/>
    <x v="2328"/>
    <x v="7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x v="2329"/>
    <x v="2331"/>
    <b v="0"/>
    <n v="40"/>
    <b v="1"/>
    <s v="music/indie rock"/>
    <n v="107"/>
    <n v="106.53"/>
    <x v="5"/>
    <x v="2331"/>
    <x v="2329"/>
    <x v="7"/>
  </r>
  <r>
    <n v="3359"/>
    <s v="BEIRUT, LADY OF LEBANON"/>
    <s v="A Theatrical Production Celebrating the Lebanese Culture and the Human Spirit in Time of War."/>
    <n v="4000"/>
    <n v="4250"/>
    <x v="2"/>
    <s v="US"/>
    <s v="USD"/>
    <x v="2330"/>
    <x v="2332"/>
    <b v="0"/>
    <n v="23"/>
    <b v="1"/>
    <s v="theater/plays"/>
    <n v="106"/>
    <n v="184.78"/>
    <x v="1"/>
    <x v="2332"/>
    <x v="2330"/>
    <x v="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x v="2331"/>
    <x v="2333"/>
    <b v="0"/>
    <n v="47"/>
    <b v="1"/>
    <s v="music/rock"/>
    <n v="106"/>
    <n v="90.28"/>
    <x v="5"/>
    <x v="2333"/>
    <x v="2331"/>
    <x v="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x v="2332"/>
    <x v="2334"/>
    <b v="0"/>
    <n v="31"/>
    <b v="1"/>
    <s v="theater/plays"/>
    <n v="105"/>
    <n v="136"/>
    <x v="1"/>
    <x v="2334"/>
    <x v="2332"/>
    <x v="7"/>
  </r>
  <r>
    <n v="807"/>
    <s v="Sic Vita - New EP Release - 2017"/>
    <s v="Join the Sic Vita family and lend a hand as we create a new album!"/>
    <n v="4000"/>
    <n v="4205"/>
    <x v="2"/>
    <s v="US"/>
    <s v="USD"/>
    <x v="2333"/>
    <x v="2335"/>
    <b v="0"/>
    <n v="57"/>
    <b v="1"/>
    <s v="music/rock"/>
    <n v="105"/>
    <n v="73.77"/>
    <x v="5"/>
    <x v="2335"/>
    <x v="2333"/>
    <x v="7"/>
  </r>
  <r>
    <n v="859"/>
    <s v="Rise With Us Campaign"/>
    <s v="We are heading to the studio to create our second album and we want you to be right there with us!"/>
    <n v="4000"/>
    <n v="4187"/>
    <x v="2"/>
    <s v="US"/>
    <s v="USD"/>
    <x v="2334"/>
    <x v="2336"/>
    <b v="0"/>
    <n v="98"/>
    <b v="1"/>
    <s v="music/metal"/>
    <n v="105"/>
    <n v="42.72"/>
    <x v="5"/>
    <x v="2336"/>
    <x v="2334"/>
    <x v="7"/>
  </r>
  <r>
    <n v="809"/>
    <s v="Peter's New Album!!"/>
    <s v="Acknowledged songwriter looking to record album of new songs to secure a Publishing Contract"/>
    <n v="4000"/>
    <n v="4151"/>
    <x v="2"/>
    <s v="US"/>
    <s v="USD"/>
    <x v="2335"/>
    <x v="2337"/>
    <b v="0"/>
    <n v="52"/>
    <b v="1"/>
    <s v="music/rock"/>
    <n v="104"/>
    <n v="79.83"/>
    <x v="5"/>
    <x v="2337"/>
    <x v="2335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x v="2336"/>
    <x v="2338"/>
    <b v="1"/>
    <n v="54"/>
    <b v="1"/>
    <s v="music/rock"/>
    <n v="104"/>
    <n v="76.67"/>
    <x v="5"/>
    <x v="2338"/>
    <x v="2336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x v="2337"/>
    <x v="2339"/>
    <b v="1"/>
    <n v="113"/>
    <b v="1"/>
    <s v="theater/plays"/>
    <n v="103"/>
    <n v="36.61"/>
    <x v="1"/>
    <x v="2339"/>
    <x v="2337"/>
    <x v="7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x v="2338"/>
    <x v="2340"/>
    <b v="0"/>
    <n v="63"/>
    <b v="1"/>
    <s v="music/rock"/>
    <n v="103"/>
    <n v="65.38"/>
    <x v="5"/>
    <x v="2340"/>
    <x v="2338"/>
    <x v="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x v="2339"/>
    <x v="2341"/>
    <b v="0"/>
    <n v="66"/>
    <b v="1"/>
    <s v="music/rock"/>
    <n v="103"/>
    <n v="62.17"/>
    <x v="5"/>
    <x v="2341"/>
    <x v="2339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x v="2340"/>
    <x v="2342"/>
    <b v="0"/>
    <n v="48"/>
    <b v="1"/>
    <s v="theater/plays"/>
    <n v="102"/>
    <n v="85.21"/>
    <x v="1"/>
    <x v="2342"/>
    <x v="2340"/>
    <x v="7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x v="2341"/>
    <x v="2343"/>
    <b v="0"/>
    <n v="71"/>
    <b v="1"/>
    <s v="music/classical music"/>
    <n v="102"/>
    <n v="57.54"/>
    <x v="5"/>
    <x v="2343"/>
    <x v="2341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x v="2342"/>
    <x v="2344"/>
    <b v="0"/>
    <n v="20"/>
    <b v="1"/>
    <s v="theater/plays"/>
    <n v="102"/>
    <n v="204.05"/>
    <x v="1"/>
    <x v="2344"/>
    <x v="2342"/>
    <x v="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x v="2343"/>
    <x v="2345"/>
    <b v="1"/>
    <n v="67"/>
    <b v="1"/>
    <s v="food/small batch"/>
    <n v="102"/>
    <n v="60.87"/>
    <x v="7"/>
    <x v="2345"/>
    <x v="2343"/>
    <x v="7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x v="2344"/>
    <x v="2346"/>
    <b v="0"/>
    <n v="48"/>
    <b v="1"/>
    <s v="theater/plays"/>
    <n v="102"/>
    <n v="84.85"/>
    <x v="1"/>
    <x v="2346"/>
    <x v="2344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x v="2345"/>
    <x v="2347"/>
    <b v="0"/>
    <n v="47"/>
    <b v="1"/>
    <s v="music/rock"/>
    <n v="102"/>
    <n v="86.49"/>
    <x v="5"/>
    <x v="2347"/>
    <x v="2345"/>
    <x v="7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x v="2346"/>
    <x v="2348"/>
    <b v="0"/>
    <n v="32"/>
    <b v="1"/>
    <s v="theater/musical"/>
    <n v="101"/>
    <n v="126.72"/>
    <x v="1"/>
    <x v="2348"/>
    <x v="2346"/>
    <x v="7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x v="2347"/>
    <x v="2349"/>
    <b v="0"/>
    <n v="53"/>
    <b v="1"/>
    <s v="film &amp; video/television"/>
    <n v="101"/>
    <n v="76.45"/>
    <x v="0"/>
    <x v="2349"/>
    <x v="2347"/>
    <x v="7"/>
  </r>
  <r>
    <n v="3157"/>
    <s v="Summer FourPlay"/>
    <s v="Four Directors.  Four One Acts.  Four Genres.  For You."/>
    <n v="4000"/>
    <n v="4040"/>
    <x v="2"/>
    <s v="US"/>
    <s v="USD"/>
    <x v="2348"/>
    <x v="2350"/>
    <b v="1"/>
    <n v="41"/>
    <b v="1"/>
    <s v="theater/plays"/>
    <n v="101"/>
    <n v="98.54"/>
    <x v="1"/>
    <x v="2350"/>
    <x v="2348"/>
    <x v="7"/>
  </r>
  <r>
    <n v="1628"/>
    <s v="&quot;Songs for Tsippora&quot; Byronâ€™s DEBUT EP"/>
    <s v="Original Jewish rock music on human relationships and identity"/>
    <n v="4000"/>
    <n v="4037"/>
    <x v="2"/>
    <s v="US"/>
    <s v="USD"/>
    <x v="2349"/>
    <x v="2351"/>
    <b v="0"/>
    <n v="88"/>
    <b v="1"/>
    <s v="music/rock"/>
    <n v="101"/>
    <n v="45.88"/>
    <x v="5"/>
    <x v="2351"/>
    <x v="2349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x v="2350"/>
    <x v="2352"/>
    <b v="0"/>
    <n v="56"/>
    <b v="1"/>
    <s v="theater/plays"/>
    <n v="101"/>
    <n v="72.05"/>
    <x v="1"/>
    <x v="2352"/>
    <x v="2350"/>
    <x v="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x v="2351"/>
    <x v="2353"/>
    <b v="0"/>
    <n v="13"/>
    <b v="1"/>
    <s v="theater/plays"/>
    <n v="101"/>
    <n v="310"/>
    <x v="1"/>
    <x v="2353"/>
    <x v="2351"/>
    <x v="7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x v="2352"/>
    <x v="2354"/>
    <b v="0"/>
    <n v="35"/>
    <b v="1"/>
    <s v="music/indie rock"/>
    <n v="101"/>
    <n v="115.09"/>
    <x v="5"/>
    <x v="2354"/>
    <x v="235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x v="2353"/>
    <x v="2355"/>
    <b v="0"/>
    <n v="61"/>
    <b v="1"/>
    <s v="theater/plays"/>
    <n v="100"/>
    <n v="65.87"/>
    <x v="1"/>
    <x v="2355"/>
    <x v="2353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x v="2354"/>
    <x v="2356"/>
    <b v="0"/>
    <n v="115"/>
    <b v="1"/>
    <s v="theater/plays"/>
    <n v="100"/>
    <n v="34.92"/>
    <x v="1"/>
    <x v="2356"/>
    <x v="2354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x v="2355"/>
    <x v="2357"/>
    <b v="0"/>
    <n v="33"/>
    <b v="1"/>
    <s v="theater/plays"/>
    <n v="100"/>
    <n v="121.36"/>
    <x v="1"/>
    <x v="2357"/>
    <x v="2355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x v="2356"/>
    <x v="2358"/>
    <b v="0"/>
    <n v="49"/>
    <b v="1"/>
    <s v="theater/plays"/>
    <n v="100"/>
    <n v="81.67"/>
    <x v="1"/>
    <x v="2358"/>
    <x v="2356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x v="2357"/>
    <x v="2359"/>
    <b v="0"/>
    <n v="100"/>
    <b v="1"/>
    <s v="film &amp; video/shorts"/>
    <n v="100"/>
    <n v="40.01"/>
    <x v="0"/>
    <x v="2359"/>
    <x v="2357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x v="2358"/>
    <x v="2360"/>
    <b v="0"/>
    <n v="31"/>
    <b v="1"/>
    <s v="theater/plays"/>
    <n v="100"/>
    <n v="129.03"/>
    <x v="1"/>
    <x v="2360"/>
    <x v="2358"/>
    <x v="7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x v="2359"/>
    <x v="2361"/>
    <b v="0"/>
    <n v="13"/>
    <b v="1"/>
    <s v="theater/plays"/>
    <n v="100"/>
    <n v="307.69"/>
    <x v="1"/>
    <x v="2361"/>
    <x v="2359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2360"/>
    <x v="2362"/>
    <b v="0"/>
    <n v="7"/>
    <b v="0"/>
    <s v="music/faith"/>
    <n v="44"/>
    <n v="253.14"/>
    <x v="5"/>
    <x v="2362"/>
    <x v="236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x v="2361"/>
    <x v="2363"/>
    <b v="0"/>
    <n v="52"/>
    <b v="0"/>
    <s v="publishing/fiction"/>
    <n v="41"/>
    <n v="31.85"/>
    <x v="2"/>
    <x v="2363"/>
    <x v="236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x v="2362"/>
    <x v="2364"/>
    <b v="0"/>
    <n v="5"/>
    <b v="0"/>
    <s v="theater/spaces"/>
    <n v="30"/>
    <n v="237"/>
    <x v="1"/>
    <x v="2364"/>
    <x v="2362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x v="2363"/>
    <x v="2365"/>
    <b v="0"/>
    <n v="17"/>
    <b v="0"/>
    <s v="theater/spaces"/>
    <n v="23"/>
    <n v="53.53"/>
    <x v="1"/>
    <x v="2365"/>
    <x v="2363"/>
    <x v="7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x v="2364"/>
    <x v="2366"/>
    <b v="0"/>
    <n v="15"/>
    <b v="0"/>
    <s v="music/faith"/>
    <n v="21"/>
    <n v="56.67"/>
    <x v="5"/>
    <x v="2366"/>
    <x v="2364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x v="2365"/>
    <x v="2367"/>
    <b v="0"/>
    <n v="8"/>
    <b v="0"/>
    <s v="theater/plays"/>
    <n v="20"/>
    <n v="100.63"/>
    <x v="1"/>
    <x v="2367"/>
    <x v="2365"/>
    <x v="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x v="2366"/>
    <x v="2368"/>
    <b v="0"/>
    <n v="13"/>
    <b v="0"/>
    <s v="publishing/children's books"/>
    <n v="14"/>
    <n v="43.85"/>
    <x v="2"/>
    <x v="2368"/>
    <x v="2366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x v="2367"/>
    <x v="2369"/>
    <b v="0"/>
    <n v="8"/>
    <b v="0"/>
    <s v="technology/wearables"/>
    <n v="12"/>
    <n v="60"/>
    <x v="3"/>
    <x v="2369"/>
    <x v="2367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x v="2368"/>
    <x v="2370"/>
    <b v="0"/>
    <n v="9"/>
    <b v="0"/>
    <s v="theater/plays"/>
    <n v="7"/>
    <n v="29.56"/>
    <x v="1"/>
    <x v="2370"/>
    <x v="2368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x v="2369"/>
    <x v="2371"/>
    <b v="0"/>
    <n v="8"/>
    <b v="0"/>
    <s v="technology/wearables"/>
    <n v="6"/>
    <n v="29.25"/>
    <x v="3"/>
    <x v="2371"/>
    <x v="2369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x v="2370"/>
    <x v="2372"/>
    <b v="0"/>
    <n v="8"/>
    <b v="0"/>
    <s v="music/faith"/>
    <n v="6"/>
    <n v="28.13"/>
    <x v="5"/>
    <x v="2372"/>
    <x v="2370"/>
    <x v="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x v="2371"/>
    <x v="2373"/>
    <b v="0"/>
    <n v="7"/>
    <b v="0"/>
    <s v="film &amp; video/drama"/>
    <n v="3"/>
    <n v="15.71"/>
    <x v="0"/>
    <x v="2373"/>
    <x v="2371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x v="2372"/>
    <x v="2374"/>
    <b v="0"/>
    <n v="10"/>
    <b v="0"/>
    <s v="games/video games"/>
    <n v="3"/>
    <n v="10"/>
    <x v="4"/>
    <x v="2374"/>
    <x v="2372"/>
    <x v="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x v="2373"/>
    <x v="2375"/>
    <b v="0"/>
    <n v="1"/>
    <b v="0"/>
    <s v="publishing/art books"/>
    <n v="3"/>
    <n v="100"/>
    <x v="2"/>
    <x v="2375"/>
    <x v="2373"/>
    <x v="7"/>
  </r>
  <r>
    <n v="1799"/>
    <s v="The UnDiscovered Image"/>
    <s v="The UnDiscovered Image, a monthly publication dedicated to photographers."/>
    <n v="4000"/>
    <n v="69.83"/>
    <x v="1"/>
    <s v="GB"/>
    <s v="GBP"/>
    <x v="2374"/>
    <x v="2376"/>
    <b v="1"/>
    <n v="6"/>
    <b v="0"/>
    <s v="photography/photobooks"/>
    <n v="2"/>
    <n v="11.64"/>
    <x v="6"/>
    <x v="2376"/>
    <x v="2374"/>
    <x v="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x v="2375"/>
    <x v="2377"/>
    <b v="0"/>
    <n v="5"/>
    <b v="0"/>
    <s v="technology/wearables"/>
    <n v="2"/>
    <n v="13"/>
    <x v="3"/>
    <x v="2377"/>
    <x v="2375"/>
    <x v="7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x v="2376"/>
    <x v="2378"/>
    <b v="0"/>
    <n v="4"/>
    <b v="0"/>
    <s v="publishing/children's books"/>
    <n v="1"/>
    <n v="11.25"/>
    <x v="2"/>
    <x v="2378"/>
    <x v="2376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x v="2377"/>
    <x v="2379"/>
    <b v="0"/>
    <n v="3"/>
    <b v="0"/>
    <s v="music/faith"/>
    <n v="1"/>
    <n v="11.67"/>
    <x v="5"/>
    <x v="2379"/>
    <x v="2377"/>
    <x v="7"/>
  </r>
  <r>
    <n v="2767"/>
    <s v="the Giant Turnip"/>
    <s v="An animated bedtime story with Dedka, Babka and the rest of the family working together on a BIG problem"/>
    <n v="4000"/>
    <n v="34"/>
    <x v="1"/>
    <s v="CA"/>
    <s v="CAD"/>
    <x v="2378"/>
    <x v="2380"/>
    <b v="0"/>
    <n v="3"/>
    <b v="0"/>
    <s v="publishing/children's books"/>
    <n v="1"/>
    <n v="11.33"/>
    <x v="2"/>
    <x v="2380"/>
    <x v="2378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x v="2379"/>
    <x v="2381"/>
    <b v="0"/>
    <n v="2"/>
    <b v="0"/>
    <s v="publishing/fiction"/>
    <n v="1"/>
    <n v="15"/>
    <x v="2"/>
    <x v="2381"/>
    <x v="2379"/>
    <x v="7"/>
  </r>
  <r>
    <n v="4065"/>
    <s v="A Midsummer's Night's Dream"/>
    <s v="A classical/ fantasy version of midsummers done by professionally trained actors in Tulsa!"/>
    <n v="4000"/>
    <n v="27"/>
    <x v="1"/>
    <s v="US"/>
    <s v="USD"/>
    <x v="2380"/>
    <x v="2382"/>
    <b v="0"/>
    <n v="4"/>
    <b v="0"/>
    <s v="theater/plays"/>
    <n v="1"/>
    <n v="6.75"/>
    <x v="1"/>
    <x v="2382"/>
    <x v="2380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x v="2381"/>
    <x v="2383"/>
    <b v="0"/>
    <n v="1"/>
    <b v="0"/>
    <s v="theater/plays"/>
    <n v="1"/>
    <n v="25"/>
    <x v="1"/>
    <x v="2383"/>
    <x v="2381"/>
    <x v="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x v="2382"/>
    <x v="2384"/>
    <b v="0"/>
    <n v="0"/>
    <b v="0"/>
    <s v="film &amp; video/science fiction"/>
    <n v="0"/>
    <n v="0"/>
    <x v="0"/>
    <x v="2384"/>
    <x v="2382"/>
    <x v="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x v="2383"/>
    <x v="2385"/>
    <b v="0"/>
    <n v="0"/>
    <b v="0"/>
    <s v="publishing/fiction"/>
    <n v="0"/>
    <n v="0"/>
    <x v="2"/>
    <x v="2385"/>
    <x v="2383"/>
    <x v="7"/>
  </r>
  <r>
    <n v="1061"/>
    <s v="Chat Box 23 (Canceled)"/>
    <s v="T.O., Adi &amp; Mercedes discuss their point of views, women's issues &amp; Hollywood Hotties."/>
    <n v="4000"/>
    <n v="0"/>
    <x v="0"/>
    <s v="US"/>
    <s v="USD"/>
    <x v="2384"/>
    <x v="2386"/>
    <b v="0"/>
    <n v="0"/>
    <b v="0"/>
    <s v="journalism/audio"/>
    <n v="0"/>
    <n v="0"/>
    <x v="8"/>
    <x v="2386"/>
    <x v="2384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x v="2385"/>
    <x v="2387"/>
    <b v="0"/>
    <n v="0"/>
    <b v="0"/>
    <s v="games/mobile games"/>
    <n v="0"/>
    <n v="0"/>
    <x v="4"/>
    <x v="2387"/>
    <x v="2385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x v="2386"/>
    <x v="2388"/>
    <b v="0"/>
    <n v="0"/>
    <b v="0"/>
    <s v="publishing/translations"/>
    <n v="0"/>
    <n v="0"/>
    <x v="2"/>
    <x v="2388"/>
    <x v="2386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x v="2387"/>
    <x v="2389"/>
    <b v="0"/>
    <n v="0"/>
    <b v="0"/>
    <s v="publishing/art books"/>
    <n v="0"/>
    <n v="0"/>
    <x v="2"/>
    <x v="2389"/>
    <x v="2387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x v="2388"/>
    <x v="2390"/>
    <b v="0"/>
    <n v="0"/>
    <b v="0"/>
    <s v="music/faith"/>
    <n v="0"/>
    <n v="0"/>
    <x v="5"/>
    <x v="2390"/>
    <x v="2388"/>
    <x v="7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x v="2389"/>
    <x v="2391"/>
    <b v="0"/>
    <n v="0"/>
    <b v="0"/>
    <s v="technology/web"/>
    <n v="0"/>
    <n v="0"/>
    <x v="3"/>
    <x v="2391"/>
    <x v="2389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x v="2390"/>
    <x v="2392"/>
    <b v="0"/>
    <n v="0"/>
    <b v="0"/>
    <s v="publishing/children's books"/>
    <n v="0"/>
    <n v="0"/>
    <x v="2"/>
    <x v="2392"/>
    <x v="2390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x v="2391"/>
    <x v="2393"/>
    <b v="0"/>
    <n v="0"/>
    <b v="0"/>
    <s v="theater/musical"/>
    <n v="0"/>
    <n v="0"/>
    <x v="1"/>
    <x v="2393"/>
    <x v="2391"/>
    <x v="7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x v="2392"/>
    <x v="2394"/>
    <b v="0"/>
    <n v="0"/>
    <b v="0"/>
    <s v="theater/plays"/>
    <n v="0"/>
    <n v="0"/>
    <x v="1"/>
    <x v="2394"/>
    <x v="2392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x v="2393"/>
    <x v="2395"/>
    <b v="0"/>
    <n v="47"/>
    <b v="1"/>
    <s v="film &amp; video/television"/>
    <n v="110"/>
    <n v="93.4"/>
    <x v="0"/>
    <x v="2395"/>
    <x v="2393"/>
    <x v="7"/>
  </r>
  <r>
    <n v="2255"/>
    <s v="Jumbo Jets - Jet Set Expansion Set #2"/>
    <s v="This is the second set of 5 expansions for our route-building game, Jet Set!"/>
    <n v="3950"/>
    <n v="11323"/>
    <x v="2"/>
    <s v="US"/>
    <s v="USD"/>
    <x v="2394"/>
    <x v="2396"/>
    <b v="0"/>
    <n v="271"/>
    <b v="1"/>
    <s v="games/tabletop games"/>
    <n v="287"/>
    <n v="41.78"/>
    <x v="4"/>
    <x v="2396"/>
    <x v="2394"/>
    <x v="7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x v="2395"/>
    <x v="2397"/>
    <b v="1"/>
    <n v="73"/>
    <b v="1"/>
    <s v="theater/spaces"/>
    <n v="101"/>
    <n v="53.95"/>
    <x v="1"/>
    <x v="2397"/>
    <x v="2395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x v="2396"/>
    <x v="2398"/>
    <b v="0"/>
    <n v="46"/>
    <b v="0"/>
    <s v="theater/musical"/>
    <n v="53"/>
    <n v="44.76"/>
    <x v="1"/>
    <x v="2398"/>
    <x v="239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x v="2397"/>
    <x v="2399"/>
    <b v="0"/>
    <n v="10"/>
    <b v="0"/>
    <s v="music/jazz"/>
    <n v="5"/>
    <n v="19.600000000000001"/>
    <x v="5"/>
    <x v="2399"/>
    <x v="2397"/>
    <x v="7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x v="2398"/>
    <x v="2400"/>
    <b v="0"/>
    <n v="46"/>
    <b v="1"/>
    <s v="theater/plays"/>
    <n v="139"/>
    <n v="116.65"/>
    <x v="1"/>
    <x v="2400"/>
    <x v="2398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x v="2399"/>
    <x v="2401"/>
    <b v="0"/>
    <n v="22"/>
    <b v="0"/>
    <s v="technology/web"/>
    <n v="37"/>
    <n v="64.36"/>
    <x v="3"/>
    <x v="2401"/>
    <x v="2399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x v="2400"/>
    <x v="2402"/>
    <b v="0"/>
    <n v="35"/>
    <b v="1"/>
    <s v="theater/plays"/>
    <n v="105"/>
    <n v="114.29"/>
    <x v="1"/>
    <x v="2402"/>
    <x v="2400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x v="2401"/>
    <x v="2403"/>
    <b v="0"/>
    <n v="81"/>
    <b v="1"/>
    <s v="music/pop"/>
    <n v="101"/>
    <n v="47.19"/>
    <x v="5"/>
    <x v="2403"/>
    <x v="2401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x v="2402"/>
    <x v="2404"/>
    <b v="0"/>
    <n v="8"/>
    <b v="0"/>
    <s v="music/indie rock"/>
    <n v="3"/>
    <n v="14.13"/>
    <x v="5"/>
    <x v="2404"/>
    <x v="2402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x v="2403"/>
    <x v="2405"/>
    <b v="0"/>
    <n v="2"/>
    <b v="0"/>
    <s v="publishing/fiction"/>
    <n v="1"/>
    <n v="16"/>
    <x v="2"/>
    <x v="2405"/>
    <x v="2403"/>
    <x v="7"/>
  </r>
  <r>
    <n v="3426"/>
    <s v="Holocene"/>
    <s v="Part ghost story, part cautionary tale, Holocene is a play about the end of our world, and the beginning of another."/>
    <n v="3750"/>
    <n v="4055"/>
    <x v="2"/>
    <s v="US"/>
    <s v="USD"/>
    <x v="2404"/>
    <x v="2406"/>
    <b v="0"/>
    <n v="87"/>
    <b v="1"/>
    <s v="theater/plays"/>
    <n v="108"/>
    <n v="46.61"/>
    <x v="1"/>
    <x v="2406"/>
    <x v="2404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x v="2405"/>
    <x v="2407"/>
    <b v="1"/>
    <n v="71"/>
    <b v="1"/>
    <s v="photography/photobooks"/>
    <n v="108"/>
    <n v="56.98"/>
    <x v="6"/>
    <x v="2407"/>
    <x v="2405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x v="2406"/>
    <x v="2408"/>
    <b v="0"/>
    <n v="54"/>
    <b v="1"/>
    <s v="theater/spaces"/>
    <n v="107"/>
    <n v="74.069999999999993"/>
    <x v="1"/>
    <x v="2408"/>
    <x v="2406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x v="2407"/>
    <x v="2409"/>
    <b v="0"/>
    <n v="4"/>
    <b v="0"/>
    <s v="theater/musical"/>
    <n v="4"/>
    <n v="37.75"/>
    <x v="1"/>
    <x v="2409"/>
    <x v="2407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x v="2242"/>
    <x v="2410"/>
    <b v="0"/>
    <n v="4"/>
    <b v="0"/>
    <s v="theater/plays"/>
    <n v="3"/>
    <n v="23.75"/>
    <x v="1"/>
    <x v="2410"/>
    <x v="2242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x v="2408"/>
    <x v="2411"/>
    <b v="0"/>
    <n v="1"/>
    <b v="0"/>
    <s v="music/indie rock"/>
    <n v="1"/>
    <n v="30"/>
    <x v="5"/>
    <x v="2411"/>
    <x v="2408"/>
    <x v="7"/>
  </r>
  <r>
    <n v="1376"/>
    <s v="Dead Pirates / HIGHMARE LP 2nd pressing"/>
    <s v="Dead Pirates are planning a second pressing of HIGHMARE LP, who wants one ?"/>
    <n v="3700"/>
    <n v="9342"/>
    <x v="2"/>
    <s v="GB"/>
    <s v="GBP"/>
    <x v="2409"/>
    <x v="2412"/>
    <b v="0"/>
    <n v="168"/>
    <b v="1"/>
    <s v="music/rock"/>
    <n v="252"/>
    <n v="55.61"/>
    <x v="5"/>
    <x v="2412"/>
    <x v="2409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x v="2410"/>
    <x v="2413"/>
    <b v="0"/>
    <n v="56"/>
    <b v="1"/>
    <s v="music/classical music"/>
    <n v="103"/>
    <n v="67.42"/>
    <x v="5"/>
    <x v="2413"/>
    <x v="2410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x v="2411"/>
    <x v="2414"/>
    <b v="0"/>
    <n v="108"/>
    <b v="1"/>
    <s v="publishing/nonfiction"/>
    <n v="315"/>
    <n v="105.05"/>
    <x v="2"/>
    <x v="2414"/>
    <x v="2411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x v="2412"/>
    <x v="2415"/>
    <b v="0"/>
    <n v="2"/>
    <b v="0"/>
    <s v="games/video games"/>
    <n v="1"/>
    <n v="13"/>
    <x v="4"/>
    <x v="2415"/>
    <x v="2412"/>
    <x v="7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x v="2413"/>
    <x v="2416"/>
    <b v="0"/>
    <n v="4"/>
    <b v="0"/>
    <s v="theater/musical"/>
    <n v="3"/>
    <n v="29"/>
    <x v="1"/>
    <x v="2416"/>
    <x v="2413"/>
    <x v="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x v="2414"/>
    <x v="2417"/>
    <b v="1"/>
    <n v="335"/>
    <b v="1"/>
    <s v="photography/photobooks"/>
    <n v="559"/>
    <n v="58.38"/>
    <x v="6"/>
    <x v="2417"/>
    <x v="2414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x v="2415"/>
    <x v="2418"/>
    <b v="0"/>
    <n v="167"/>
    <b v="1"/>
    <s v="photography/photobooks"/>
    <n v="261"/>
    <n v="54.62"/>
    <x v="6"/>
    <x v="2418"/>
    <x v="2415"/>
    <x v="7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x v="2416"/>
    <x v="2419"/>
    <b v="0"/>
    <n v="180"/>
    <b v="1"/>
    <s v="games/tabletop games"/>
    <n v="169"/>
    <n v="32.82"/>
    <x v="4"/>
    <x v="2419"/>
    <x v="2416"/>
    <x v="7"/>
  </r>
  <r>
    <n v="13"/>
    <s v="Can't Go Home"/>
    <s v="A travel series hosted by touring musicians that profiles a different American city in each episode."/>
    <n v="3500"/>
    <n v="5599"/>
    <x v="2"/>
    <s v="US"/>
    <s v="USD"/>
    <x v="2417"/>
    <x v="2420"/>
    <b v="0"/>
    <n v="51"/>
    <b v="1"/>
    <s v="film &amp; video/television"/>
    <n v="160"/>
    <n v="109.78"/>
    <x v="0"/>
    <x v="2420"/>
    <x v="2417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x v="2418"/>
    <x v="2421"/>
    <b v="0"/>
    <n v="149"/>
    <b v="1"/>
    <s v="publishing/nonfiction"/>
    <n v="156"/>
    <n v="36.53"/>
    <x v="2"/>
    <x v="2421"/>
    <x v="2418"/>
    <x v="7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x v="2419"/>
    <x v="2422"/>
    <b v="0"/>
    <n v="53"/>
    <b v="1"/>
    <s v="film &amp; video/shorts"/>
    <n v="155"/>
    <n v="102.08"/>
    <x v="0"/>
    <x v="2422"/>
    <x v="2419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x v="2420"/>
    <x v="2423"/>
    <b v="1"/>
    <n v="141"/>
    <b v="1"/>
    <s v="music/rock"/>
    <n v="138"/>
    <n v="34.17"/>
    <x v="5"/>
    <x v="2423"/>
    <x v="2420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x v="2421"/>
    <x v="2424"/>
    <b v="0"/>
    <n v="75"/>
    <b v="1"/>
    <s v="music/indie rock"/>
    <n v="134"/>
    <n v="62.38"/>
    <x v="5"/>
    <x v="2424"/>
    <x v="2421"/>
    <x v="7"/>
  </r>
  <r>
    <n v="1303"/>
    <s v="Forward Arena Theatre Company: Summer Season"/>
    <s v="Groundbreaking queer theatre."/>
    <n v="3500"/>
    <n v="4559.13"/>
    <x v="2"/>
    <s v="GB"/>
    <s v="GBP"/>
    <x v="2422"/>
    <x v="2425"/>
    <b v="0"/>
    <n v="108"/>
    <b v="1"/>
    <s v="theater/plays"/>
    <n v="130"/>
    <n v="42.21"/>
    <x v="1"/>
    <x v="2425"/>
    <x v="2422"/>
    <x v="7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x v="2423"/>
    <x v="2426"/>
    <b v="0"/>
    <n v="61"/>
    <b v="1"/>
    <s v="theater/plays"/>
    <n v="127"/>
    <n v="72.95"/>
    <x v="1"/>
    <x v="2426"/>
    <x v="2423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x v="2424"/>
    <x v="2427"/>
    <b v="1"/>
    <n v="77"/>
    <b v="1"/>
    <s v="film &amp; video/documentary"/>
    <n v="126"/>
    <n v="57.08"/>
    <x v="0"/>
    <x v="2427"/>
    <x v="2424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x v="2425"/>
    <x v="2428"/>
    <b v="0"/>
    <n v="63"/>
    <b v="1"/>
    <s v="music/rock"/>
    <n v="124"/>
    <n v="68.94"/>
    <x v="5"/>
    <x v="2428"/>
    <x v="2425"/>
    <x v="7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x v="2426"/>
    <x v="2429"/>
    <b v="0"/>
    <n v="32"/>
    <b v="1"/>
    <s v="theater/plays"/>
    <n v="124"/>
    <n v="135.63"/>
    <x v="1"/>
    <x v="2429"/>
    <x v="242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x v="2427"/>
    <x v="2430"/>
    <b v="0"/>
    <n v="46"/>
    <b v="1"/>
    <s v="technology/makerspaces"/>
    <n v="123"/>
    <n v="93.7"/>
    <x v="3"/>
    <x v="2430"/>
    <x v="2427"/>
    <x v="7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x v="2428"/>
    <x v="2431"/>
    <b v="0"/>
    <n v="57"/>
    <b v="1"/>
    <s v="theater/plays"/>
    <n v="122"/>
    <n v="75.09"/>
    <x v="1"/>
    <x v="2431"/>
    <x v="2428"/>
    <x v="7"/>
  </r>
  <r>
    <n v="1247"/>
    <s v="BRAIN DEAD to record debut EP with SLAYER producer!"/>
    <s v="BRAIN DEAD is going to record their debut EP and they need your help, Bozos!"/>
    <n v="3500"/>
    <n v="4275"/>
    <x v="2"/>
    <s v="US"/>
    <s v="USD"/>
    <x v="2429"/>
    <x v="2432"/>
    <b v="1"/>
    <n v="50"/>
    <b v="1"/>
    <s v="music/rock"/>
    <n v="122"/>
    <n v="85.5"/>
    <x v="5"/>
    <x v="2432"/>
    <x v="2429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x v="2430"/>
    <x v="2433"/>
    <b v="0"/>
    <n v="72"/>
    <b v="1"/>
    <s v="music/indie rock"/>
    <n v="121"/>
    <n v="58.6"/>
    <x v="5"/>
    <x v="2433"/>
    <x v="2430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x v="2431"/>
    <x v="2434"/>
    <b v="0"/>
    <n v="93"/>
    <b v="1"/>
    <s v="music/pop"/>
    <n v="119"/>
    <n v="44.96"/>
    <x v="5"/>
    <x v="2434"/>
    <x v="2431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x v="2432"/>
    <x v="2435"/>
    <b v="0"/>
    <n v="90"/>
    <b v="1"/>
    <s v="music/indie rock"/>
    <n v="119"/>
    <n v="46.4"/>
    <x v="5"/>
    <x v="2435"/>
    <x v="2432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x v="2433"/>
    <x v="2436"/>
    <b v="1"/>
    <n v="66"/>
    <b v="1"/>
    <s v="music/rock"/>
    <n v="119"/>
    <n v="63.18"/>
    <x v="5"/>
    <x v="2436"/>
    <x v="2433"/>
    <x v="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x v="2434"/>
    <x v="2437"/>
    <b v="0"/>
    <n v="47"/>
    <b v="1"/>
    <s v="film &amp; video/shorts"/>
    <n v="115"/>
    <n v="85.96"/>
    <x v="0"/>
    <x v="2437"/>
    <x v="243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x v="2435"/>
    <x v="2438"/>
    <b v="0"/>
    <n v="87"/>
    <b v="1"/>
    <s v="music/rock"/>
    <n v="115"/>
    <n v="46.22"/>
    <x v="5"/>
    <x v="2438"/>
    <x v="2435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x v="2436"/>
    <x v="2439"/>
    <b v="0"/>
    <n v="55"/>
    <b v="1"/>
    <s v="music/indie rock"/>
    <n v="115"/>
    <n v="72.91"/>
    <x v="5"/>
    <x v="2439"/>
    <x v="2436"/>
    <x v="7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x v="2437"/>
    <x v="2440"/>
    <b v="1"/>
    <n v="84"/>
    <b v="1"/>
    <s v="film &amp; video/documentary"/>
    <n v="114"/>
    <n v="47.4"/>
    <x v="0"/>
    <x v="2440"/>
    <x v="2437"/>
    <x v="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x v="2438"/>
    <x v="2441"/>
    <b v="0"/>
    <n v="57"/>
    <b v="1"/>
    <s v="film &amp; video/shorts"/>
    <n v="114"/>
    <n v="69.790000000000006"/>
    <x v="0"/>
    <x v="2441"/>
    <x v="2438"/>
    <x v="7"/>
  </r>
  <r>
    <n v="1395"/>
    <s v="Quiet Oaks Full Length Album"/>
    <s v="Help Quiet Oaks record their debut album!!!"/>
    <n v="3500"/>
    <n v="3916"/>
    <x v="2"/>
    <s v="US"/>
    <s v="USD"/>
    <x v="2439"/>
    <x v="2442"/>
    <b v="0"/>
    <n v="82"/>
    <b v="1"/>
    <s v="music/rock"/>
    <n v="112"/>
    <n v="47.76"/>
    <x v="5"/>
    <x v="2442"/>
    <x v="2439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x v="2440"/>
    <x v="2443"/>
    <b v="0"/>
    <n v="65"/>
    <b v="1"/>
    <s v="music/classical music"/>
    <n v="112"/>
    <n v="60.15"/>
    <x v="5"/>
    <x v="2443"/>
    <x v="2440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x v="2441"/>
    <x v="2444"/>
    <b v="0"/>
    <n v="31"/>
    <b v="1"/>
    <s v="theater/plays"/>
    <n v="111"/>
    <n v="125.81"/>
    <x v="1"/>
    <x v="2444"/>
    <x v="2441"/>
    <x v="7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x v="2442"/>
    <x v="2445"/>
    <b v="0"/>
    <n v="66"/>
    <b v="1"/>
    <s v="theater/plays"/>
    <n v="111"/>
    <n v="58.79"/>
    <x v="1"/>
    <x v="2445"/>
    <x v="2442"/>
    <x v="7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x v="2443"/>
    <x v="2446"/>
    <b v="1"/>
    <n v="70"/>
    <b v="1"/>
    <s v="photography/photobooks"/>
    <n v="110"/>
    <n v="55.22"/>
    <x v="6"/>
    <x v="2446"/>
    <x v="2443"/>
    <x v="7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x v="2444"/>
    <x v="2447"/>
    <b v="0"/>
    <n v="130"/>
    <b v="1"/>
    <s v="theater/plays"/>
    <n v="109"/>
    <n v="29.26"/>
    <x v="1"/>
    <x v="2447"/>
    <x v="2444"/>
    <x v="7"/>
  </r>
  <r>
    <n v="1290"/>
    <s v="I Died... I Came Back, ... Whatever"/>
    <s v="Sometimes your Heart has to STOP for your Life to START."/>
    <n v="3500"/>
    <n v="3800"/>
    <x v="2"/>
    <s v="US"/>
    <s v="USD"/>
    <x v="2445"/>
    <x v="2448"/>
    <b v="0"/>
    <n v="86"/>
    <b v="1"/>
    <s v="theater/plays"/>
    <n v="109"/>
    <n v="44.19"/>
    <x v="1"/>
    <x v="2448"/>
    <x v="2445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x v="2446"/>
    <x v="2449"/>
    <b v="0"/>
    <n v="50"/>
    <b v="1"/>
    <s v="theater/musical"/>
    <n v="109"/>
    <n v="75.959999999999994"/>
    <x v="1"/>
    <x v="2449"/>
    <x v="2446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x v="2447"/>
    <x v="2450"/>
    <b v="0"/>
    <n v="60"/>
    <b v="1"/>
    <s v="theater/plays"/>
    <n v="107"/>
    <n v="62.67"/>
    <x v="1"/>
    <x v="2450"/>
    <x v="2447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x v="2448"/>
    <x v="2451"/>
    <b v="0"/>
    <n v="63"/>
    <b v="1"/>
    <s v="music/classical music"/>
    <n v="107"/>
    <n v="59.46"/>
    <x v="5"/>
    <x v="2451"/>
    <x v="2448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x v="2449"/>
    <x v="2452"/>
    <b v="1"/>
    <n v="73"/>
    <b v="1"/>
    <s v="music/indie rock"/>
    <n v="107"/>
    <n v="51.19"/>
    <x v="5"/>
    <x v="2452"/>
    <x v="244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x v="2277"/>
    <x v="2453"/>
    <b v="1"/>
    <n v="55"/>
    <b v="1"/>
    <s v="film &amp; video/documentary"/>
    <n v="107"/>
    <n v="67.91"/>
    <x v="0"/>
    <x v="2453"/>
    <x v="2277"/>
    <x v="7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x v="2450"/>
    <x v="2454"/>
    <b v="0"/>
    <n v="52"/>
    <b v="1"/>
    <s v="theater/plays"/>
    <n v="107"/>
    <n v="71.73"/>
    <x v="1"/>
    <x v="2454"/>
    <x v="2450"/>
    <x v="7"/>
  </r>
  <r>
    <n v="2968"/>
    <s v="The Curse of the Babywoman @ FringeNYC"/>
    <s v="The Curse of the Babywoman is real â€” and it is coming to FringeNYC this August."/>
    <n v="3500"/>
    <n v="3710"/>
    <x v="2"/>
    <s v="US"/>
    <s v="USD"/>
    <x v="2451"/>
    <x v="2455"/>
    <b v="0"/>
    <n v="47"/>
    <b v="1"/>
    <s v="theater/plays"/>
    <n v="106"/>
    <n v="78.94"/>
    <x v="1"/>
    <x v="2455"/>
    <x v="2451"/>
    <x v="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x v="2452"/>
    <x v="2456"/>
    <b v="0"/>
    <n v="62"/>
    <b v="1"/>
    <s v="music/metal"/>
    <n v="105"/>
    <n v="59.26"/>
    <x v="5"/>
    <x v="2456"/>
    <x v="245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x v="2453"/>
    <x v="2457"/>
    <b v="0"/>
    <n v="111"/>
    <b v="1"/>
    <s v="theater/plays"/>
    <n v="105"/>
    <n v="32.97"/>
    <x v="1"/>
    <x v="2457"/>
    <x v="2453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x v="2454"/>
    <x v="2458"/>
    <b v="0"/>
    <n v="46"/>
    <b v="1"/>
    <s v="theater/plays"/>
    <n v="105"/>
    <n v="79.540000000000006"/>
    <x v="1"/>
    <x v="2458"/>
    <x v="2454"/>
    <x v="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x v="2455"/>
    <x v="2459"/>
    <b v="0"/>
    <n v="51"/>
    <b v="1"/>
    <s v="theater/plays"/>
    <n v="104"/>
    <n v="71.67"/>
    <x v="1"/>
    <x v="2459"/>
    <x v="2455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x v="2456"/>
    <x v="2460"/>
    <b v="1"/>
    <n v="29"/>
    <b v="1"/>
    <s v="film &amp; video/documentary"/>
    <n v="104"/>
    <n v="125.45"/>
    <x v="0"/>
    <x v="2460"/>
    <x v="2456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x v="2457"/>
    <x v="2461"/>
    <b v="0"/>
    <n v="60"/>
    <b v="1"/>
    <s v="film &amp; video/shorts"/>
    <n v="103"/>
    <n v="60"/>
    <x v="0"/>
    <x v="2461"/>
    <x v="2457"/>
    <x v="7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x v="2458"/>
    <x v="2462"/>
    <b v="0"/>
    <n v="27"/>
    <b v="1"/>
    <s v="theater/plays"/>
    <n v="103"/>
    <n v="132.96"/>
    <x v="1"/>
    <x v="2462"/>
    <x v="2458"/>
    <x v="7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x v="2459"/>
    <x v="2463"/>
    <b v="0"/>
    <n v="69"/>
    <b v="1"/>
    <s v="music/electronic music"/>
    <n v="101"/>
    <n v="51.3"/>
    <x v="5"/>
    <x v="2463"/>
    <x v="2459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x v="2460"/>
    <x v="2464"/>
    <b v="1"/>
    <n v="104"/>
    <b v="1"/>
    <s v="theater/plays"/>
    <n v="101"/>
    <n v="33.99"/>
    <x v="1"/>
    <x v="2464"/>
    <x v="246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x v="2461"/>
    <x v="2465"/>
    <b v="0"/>
    <n v="39"/>
    <b v="1"/>
    <s v="theater/musical"/>
    <n v="101"/>
    <n v="90.54"/>
    <x v="1"/>
    <x v="2465"/>
    <x v="2461"/>
    <x v="7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x v="2462"/>
    <x v="2466"/>
    <b v="0"/>
    <n v="40"/>
    <b v="1"/>
    <s v="theater/plays"/>
    <n v="101"/>
    <n v="88.25"/>
    <x v="1"/>
    <x v="2466"/>
    <x v="246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x v="2463"/>
    <x v="2467"/>
    <b v="0"/>
    <n v="46"/>
    <b v="1"/>
    <s v="theater/plays"/>
    <n v="101"/>
    <n v="76.650000000000006"/>
    <x v="1"/>
    <x v="2467"/>
    <x v="2463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x v="2464"/>
    <x v="2468"/>
    <b v="1"/>
    <n v="34"/>
    <b v="1"/>
    <s v="theater/plays"/>
    <n v="100"/>
    <n v="103.35"/>
    <x v="1"/>
    <x v="2468"/>
    <x v="2464"/>
    <x v="7"/>
  </r>
  <r>
    <n v="8"/>
    <s v="Sizzling in the Kitchen Flynn Style"/>
    <s v="Help us raise the funds to film our pilot episode!"/>
    <n v="3500"/>
    <n v="3501.52"/>
    <x v="2"/>
    <s v="US"/>
    <s v="USD"/>
    <x v="2465"/>
    <x v="2469"/>
    <b v="0"/>
    <n v="12"/>
    <b v="1"/>
    <s v="film &amp; video/television"/>
    <n v="100"/>
    <n v="291.79000000000002"/>
    <x v="0"/>
    <x v="2469"/>
    <x v="2465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x v="2466"/>
    <x v="2470"/>
    <b v="0"/>
    <n v="35"/>
    <b v="1"/>
    <s v="film &amp; video/shorts"/>
    <n v="100"/>
    <n v="100"/>
    <x v="0"/>
    <x v="2470"/>
    <x v="2466"/>
    <x v="7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x v="2467"/>
    <x v="2471"/>
    <b v="0"/>
    <n v="39"/>
    <b v="0"/>
    <s v="theater/musical"/>
    <n v="59"/>
    <n v="53.08"/>
    <x v="1"/>
    <x v="2471"/>
    <x v="2467"/>
    <x v="7"/>
  </r>
  <r>
    <n v="1802"/>
    <s v="Out Of The Dark"/>
    <s v="Inner Darkness turned into a photobook. Personal work i shot during my recovery...in Berlin."/>
    <n v="3500"/>
    <n v="1697"/>
    <x v="1"/>
    <s v="DE"/>
    <s v="EUR"/>
    <x v="2468"/>
    <x v="2472"/>
    <b v="1"/>
    <n v="18"/>
    <b v="0"/>
    <s v="photography/photobooks"/>
    <n v="48"/>
    <n v="94.28"/>
    <x v="6"/>
    <x v="2472"/>
    <x v="2468"/>
    <x v="7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x v="2469"/>
    <x v="2473"/>
    <b v="0"/>
    <n v="19"/>
    <b v="0"/>
    <s v="film &amp; video/drama"/>
    <n v="42"/>
    <n v="77.11"/>
    <x v="0"/>
    <x v="2473"/>
    <x v="2469"/>
    <x v="7"/>
  </r>
  <r>
    <n v="3635"/>
    <s v="Mary's Son"/>
    <s v="Mary's Son is a pop opera about Jesus and the hope he brings to all people."/>
    <n v="3500"/>
    <n v="1276"/>
    <x v="1"/>
    <s v="US"/>
    <s v="USD"/>
    <x v="2470"/>
    <x v="2474"/>
    <b v="0"/>
    <n v="10"/>
    <b v="0"/>
    <s v="theater/musical"/>
    <n v="36"/>
    <n v="127.6"/>
    <x v="1"/>
    <x v="2474"/>
    <x v="2470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x v="2471"/>
    <x v="2475"/>
    <b v="1"/>
    <n v="35"/>
    <b v="0"/>
    <s v="theater/spaces"/>
    <n v="24"/>
    <n v="23.63"/>
    <x v="1"/>
    <x v="2475"/>
    <x v="247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x v="2472"/>
    <x v="2476"/>
    <b v="0"/>
    <n v="6"/>
    <b v="0"/>
    <s v="theater/plays"/>
    <n v="22"/>
    <n v="129.16999999999999"/>
    <x v="1"/>
    <x v="2476"/>
    <x v="2472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73"/>
    <x v="2477"/>
    <b v="0"/>
    <n v="10"/>
    <b v="0"/>
    <s v="music/faith"/>
    <n v="22"/>
    <n v="76"/>
    <x v="5"/>
    <x v="2477"/>
    <x v="2473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x v="2474"/>
    <x v="2478"/>
    <b v="0"/>
    <n v="6"/>
    <b v="0"/>
    <s v="theater/plays"/>
    <n v="22"/>
    <n v="126.5"/>
    <x v="1"/>
    <x v="2478"/>
    <x v="2474"/>
    <x v="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x v="2475"/>
    <x v="2479"/>
    <b v="0"/>
    <n v="11"/>
    <b v="0"/>
    <s v="music/jazz"/>
    <n v="18"/>
    <n v="58.18"/>
    <x v="5"/>
    <x v="2479"/>
    <x v="2475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x v="2476"/>
    <x v="2480"/>
    <b v="0"/>
    <n v="17"/>
    <b v="0"/>
    <s v="theater/plays"/>
    <n v="18"/>
    <n v="36.590000000000003"/>
    <x v="1"/>
    <x v="2480"/>
    <x v="2476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x v="2477"/>
    <x v="2481"/>
    <b v="0"/>
    <n v="5"/>
    <b v="0"/>
    <s v="theater/plays"/>
    <n v="11"/>
    <n v="80"/>
    <x v="1"/>
    <x v="2481"/>
    <x v="2477"/>
    <x v="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x v="2478"/>
    <x v="2482"/>
    <b v="1"/>
    <n v="9"/>
    <b v="0"/>
    <s v="photography/photobooks"/>
    <n v="11"/>
    <n v="42.22"/>
    <x v="6"/>
    <x v="2482"/>
    <x v="2478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x v="2479"/>
    <x v="2483"/>
    <b v="0"/>
    <n v="11"/>
    <b v="0"/>
    <s v="games/mobile games"/>
    <n v="10"/>
    <n v="32.82"/>
    <x v="4"/>
    <x v="2483"/>
    <x v="2479"/>
    <x v="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x v="2480"/>
    <x v="2484"/>
    <b v="0"/>
    <n v="2"/>
    <b v="0"/>
    <s v="music/jazz"/>
    <n v="1"/>
    <n v="25"/>
    <x v="5"/>
    <x v="2484"/>
    <x v="2480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x v="2481"/>
    <x v="2485"/>
    <b v="0"/>
    <n v="5"/>
    <b v="0"/>
    <s v="music/jazz"/>
    <n v="1"/>
    <n v="9"/>
    <x v="5"/>
    <x v="2485"/>
    <x v="2481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x v="2482"/>
    <x v="2486"/>
    <b v="0"/>
    <n v="2"/>
    <b v="0"/>
    <s v="music/jazz"/>
    <n v="1"/>
    <n v="20"/>
    <x v="5"/>
    <x v="2486"/>
    <x v="248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x v="2483"/>
    <x v="2487"/>
    <b v="0"/>
    <n v="2"/>
    <b v="0"/>
    <s v="theater/plays"/>
    <n v="1"/>
    <n v="18.5"/>
    <x v="1"/>
    <x v="2487"/>
    <x v="2483"/>
    <x v="7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x v="2484"/>
    <x v="2488"/>
    <b v="0"/>
    <n v="2"/>
    <b v="0"/>
    <s v="music/jazz"/>
    <n v="1"/>
    <n v="15"/>
    <x v="5"/>
    <x v="2488"/>
    <x v="2484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x v="2485"/>
    <x v="2489"/>
    <b v="0"/>
    <n v="4"/>
    <b v="0"/>
    <s v="theater/plays"/>
    <n v="1"/>
    <n v="7.25"/>
    <x v="1"/>
    <x v="2489"/>
    <x v="248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x v="2486"/>
    <x v="2490"/>
    <b v="0"/>
    <n v="1"/>
    <b v="0"/>
    <s v="food/food trucks"/>
    <n v="1"/>
    <n v="25"/>
    <x v="7"/>
    <x v="2490"/>
    <x v="2486"/>
    <x v="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x v="2487"/>
    <x v="2491"/>
    <b v="0"/>
    <n v="1"/>
    <b v="0"/>
    <s v="theater/plays"/>
    <n v="0"/>
    <n v="10"/>
    <x v="1"/>
    <x v="2491"/>
    <x v="2487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x v="2488"/>
    <x v="2492"/>
    <b v="0"/>
    <n v="1"/>
    <b v="0"/>
    <s v="theater/plays"/>
    <n v="0"/>
    <n v="10"/>
    <x v="1"/>
    <x v="2492"/>
    <x v="2488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x v="2489"/>
    <x v="2493"/>
    <b v="0"/>
    <n v="1"/>
    <b v="0"/>
    <s v="food/food trucks"/>
    <n v="0"/>
    <n v="1"/>
    <x v="7"/>
    <x v="2493"/>
    <x v="2489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x v="2490"/>
    <x v="2494"/>
    <b v="0"/>
    <n v="0"/>
    <b v="0"/>
    <s v="publishing/fiction"/>
    <n v="0"/>
    <n v="0"/>
    <x v="2"/>
    <x v="2494"/>
    <x v="2490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x v="2491"/>
    <x v="2495"/>
    <b v="0"/>
    <n v="0"/>
    <b v="0"/>
    <s v="journalism/audio"/>
    <n v="0"/>
    <n v="0"/>
    <x v="8"/>
    <x v="2495"/>
    <x v="2491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x v="2492"/>
    <x v="2496"/>
    <b v="0"/>
    <n v="0"/>
    <b v="0"/>
    <s v="photography/nature"/>
    <n v="0"/>
    <n v="0"/>
    <x v="6"/>
    <x v="2496"/>
    <x v="2492"/>
    <x v="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x v="2493"/>
    <x v="2497"/>
    <b v="0"/>
    <n v="1"/>
    <b v="0"/>
    <s v="theater/plays"/>
    <n v="1"/>
    <n v="34.950000000000003"/>
    <x v="1"/>
    <x v="2497"/>
    <x v="2493"/>
    <x v="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x v="2494"/>
    <x v="2498"/>
    <b v="0"/>
    <n v="4"/>
    <b v="0"/>
    <s v="film &amp; video/drama"/>
    <n v="21"/>
    <n v="180.5"/>
    <x v="0"/>
    <x v="2498"/>
    <x v="2494"/>
    <x v="7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x v="2495"/>
    <x v="2499"/>
    <b v="0"/>
    <n v="29"/>
    <b v="1"/>
    <s v="theater/plays"/>
    <n v="108"/>
    <n v="126.55"/>
    <x v="1"/>
    <x v="2499"/>
    <x v="2495"/>
    <x v="7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x v="2496"/>
    <x v="2500"/>
    <b v="1"/>
    <n v="74"/>
    <b v="1"/>
    <s v="film &amp; video/documentary"/>
    <n v="232"/>
    <n v="106.43"/>
    <x v="0"/>
    <x v="2500"/>
    <x v="2496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x v="2497"/>
    <x v="2501"/>
    <b v="0"/>
    <n v="87"/>
    <b v="1"/>
    <s v="publishing/nonfiction"/>
    <n v="183"/>
    <n v="71.44"/>
    <x v="2"/>
    <x v="2501"/>
    <x v="2497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x v="2498"/>
    <x v="2502"/>
    <b v="0"/>
    <n v="82"/>
    <b v="1"/>
    <s v="music/pop"/>
    <n v="127"/>
    <n v="52.6"/>
    <x v="5"/>
    <x v="2502"/>
    <x v="2498"/>
    <x v="7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x v="2499"/>
    <x v="2503"/>
    <b v="0"/>
    <n v="23"/>
    <b v="1"/>
    <s v="theater/plays"/>
    <n v="119"/>
    <n v="176.09"/>
    <x v="1"/>
    <x v="2503"/>
    <x v="2499"/>
    <x v="7"/>
  </r>
  <r>
    <n v="3015"/>
    <s v="A Sign for 34 West"/>
    <s v="We're turning an old yogurt shop into a live theater in downtown Charleston.   Please help us hang our sign!"/>
    <n v="3400"/>
    <n v="3508"/>
    <x v="2"/>
    <s v="US"/>
    <s v="USD"/>
    <x v="2500"/>
    <x v="2504"/>
    <b v="0"/>
    <n v="40"/>
    <b v="1"/>
    <s v="theater/spaces"/>
    <n v="103"/>
    <n v="87.7"/>
    <x v="1"/>
    <x v="2504"/>
    <x v="250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501"/>
    <x v="2505"/>
    <b v="0"/>
    <n v="46"/>
    <b v="0"/>
    <s v="theater/spaces"/>
    <n v="46"/>
    <n v="34.130000000000003"/>
    <x v="1"/>
    <x v="2505"/>
    <x v="2501"/>
    <x v="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x v="2502"/>
    <x v="2506"/>
    <b v="0"/>
    <n v="133"/>
    <b v="1"/>
    <s v="theater/plays"/>
    <n v="160"/>
    <n v="40.29"/>
    <x v="1"/>
    <x v="2506"/>
    <x v="2502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x v="2503"/>
    <x v="2507"/>
    <b v="0"/>
    <n v="81"/>
    <b v="1"/>
    <s v="music/indie rock"/>
    <n v="101"/>
    <n v="41.73"/>
    <x v="5"/>
    <x v="2507"/>
    <x v="2503"/>
    <x v="7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x v="2504"/>
    <x v="2508"/>
    <b v="0"/>
    <n v="28"/>
    <b v="1"/>
    <s v="theater/plays"/>
    <n v="100"/>
    <n v="119.64"/>
    <x v="1"/>
    <x v="2508"/>
    <x v="2504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x v="2505"/>
    <x v="2509"/>
    <b v="0"/>
    <n v="2"/>
    <b v="0"/>
    <s v="publishing/art books"/>
    <n v="1"/>
    <n v="14"/>
    <x v="2"/>
    <x v="2509"/>
    <x v="2505"/>
    <x v="7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x v="2506"/>
    <x v="2510"/>
    <b v="0"/>
    <n v="181"/>
    <b v="1"/>
    <s v="games/tabletop games"/>
    <n v="154"/>
    <n v="28.1"/>
    <x v="4"/>
    <x v="2510"/>
    <x v="2506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x v="2507"/>
    <x v="2511"/>
    <b v="0"/>
    <n v="39"/>
    <b v="1"/>
    <s v="theater/plays"/>
    <n v="118"/>
    <n v="100.06"/>
    <x v="1"/>
    <x v="2511"/>
    <x v="2507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x v="2508"/>
    <x v="2512"/>
    <b v="1"/>
    <n v="74"/>
    <b v="1"/>
    <s v="music/rock"/>
    <n v="114"/>
    <n v="50.69"/>
    <x v="5"/>
    <x v="2512"/>
    <x v="2508"/>
    <x v="7"/>
  </r>
  <r>
    <n v="3720"/>
    <s v="Lakotas and the American Theatre"/>
    <s v="Breaking the American Indian stereotype in the American Theatre."/>
    <n v="3300"/>
    <n v="3449"/>
    <x v="2"/>
    <s v="US"/>
    <s v="USD"/>
    <x v="2509"/>
    <x v="2513"/>
    <b v="0"/>
    <n v="40"/>
    <b v="1"/>
    <s v="theater/plays"/>
    <n v="105"/>
    <n v="86.23"/>
    <x v="1"/>
    <x v="2513"/>
    <x v="2509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x v="2510"/>
    <x v="2514"/>
    <b v="0"/>
    <n v="34"/>
    <b v="1"/>
    <s v="theater/plays"/>
    <n v="102"/>
    <n v="99"/>
    <x v="1"/>
    <x v="2514"/>
    <x v="2510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x v="2511"/>
    <x v="2515"/>
    <b v="0"/>
    <n v="23"/>
    <b v="1"/>
    <s v="theater/plays"/>
    <n v="102"/>
    <n v="145.65"/>
    <x v="1"/>
    <x v="2515"/>
    <x v="251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x v="2512"/>
    <x v="2516"/>
    <b v="1"/>
    <n v="49"/>
    <b v="1"/>
    <s v="theater/plays"/>
    <n v="100"/>
    <n v="67.650000000000006"/>
    <x v="1"/>
    <x v="2516"/>
    <x v="2512"/>
    <x v="7"/>
  </r>
  <r>
    <n v="3638"/>
    <s v="Project Hedwig and the Angry Inch"/>
    <s v="A rock and roll journey that explores love, loss, redemption, duality and ascension."/>
    <n v="3300"/>
    <n v="216"/>
    <x v="1"/>
    <s v="CA"/>
    <s v="CAD"/>
    <x v="2513"/>
    <x v="2517"/>
    <b v="0"/>
    <n v="2"/>
    <b v="0"/>
    <s v="theater/musical"/>
    <n v="7"/>
    <n v="108"/>
    <x v="1"/>
    <x v="2517"/>
    <x v="2513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x v="2514"/>
    <x v="2518"/>
    <b v="0"/>
    <n v="3"/>
    <b v="0"/>
    <s v="film &amp; video/animation"/>
    <n v="0"/>
    <n v="4.83"/>
    <x v="0"/>
    <x v="2518"/>
    <x v="2514"/>
    <x v="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x v="2515"/>
    <x v="2519"/>
    <b v="0"/>
    <n v="1"/>
    <b v="0"/>
    <s v="film &amp; video/animation"/>
    <n v="0"/>
    <n v="1"/>
    <x v="0"/>
    <x v="2519"/>
    <x v="2515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x v="2516"/>
    <x v="2520"/>
    <b v="0"/>
    <n v="0"/>
    <b v="0"/>
    <s v="music/jazz"/>
    <n v="0"/>
    <n v="0"/>
    <x v="5"/>
    <x v="2520"/>
    <x v="2516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x v="2517"/>
    <x v="2521"/>
    <b v="0"/>
    <n v="0"/>
    <b v="0"/>
    <s v="publishing/children's books"/>
    <n v="0"/>
    <n v="0"/>
    <x v="2"/>
    <x v="2521"/>
    <x v="2517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x v="2518"/>
    <x v="2522"/>
    <b v="0"/>
    <n v="41"/>
    <b v="0"/>
    <s v="music/faith"/>
    <n v="43"/>
    <n v="34.020000000000003"/>
    <x v="5"/>
    <x v="2522"/>
    <x v="2518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x v="2519"/>
    <x v="2523"/>
    <b v="0"/>
    <n v="5"/>
    <b v="0"/>
    <s v="theater/plays"/>
    <n v="12"/>
    <n v="79.400000000000006"/>
    <x v="1"/>
    <x v="2523"/>
    <x v="2519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x v="2520"/>
    <x v="2524"/>
    <b v="0"/>
    <n v="37"/>
    <b v="1"/>
    <s v="film &amp; video/shorts"/>
    <n v="105"/>
    <n v="91.84"/>
    <x v="0"/>
    <x v="2524"/>
    <x v="252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x v="2521"/>
    <x v="2525"/>
    <b v="0"/>
    <n v="16"/>
    <b v="0"/>
    <s v="food/food trucks"/>
    <n v="41"/>
    <n v="84.06"/>
    <x v="7"/>
    <x v="2525"/>
    <x v="2521"/>
    <x v="7"/>
  </r>
  <r>
    <n v="1596"/>
    <s v="The Town We Live In"/>
    <s v="London is beautiful. I want to create a book of stunning images from in and around our great city"/>
    <n v="3250"/>
    <n v="75"/>
    <x v="1"/>
    <s v="GB"/>
    <s v="GBP"/>
    <x v="2522"/>
    <x v="2526"/>
    <b v="0"/>
    <n v="3"/>
    <b v="0"/>
    <s v="photography/places"/>
    <n v="2"/>
    <n v="25"/>
    <x v="6"/>
    <x v="2526"/>
    <x v="2522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x v="2523"/>
    <x v="2527"/>
    <b v="0"/>
    <n v="1"/>
    <b v="0"/>
    <s v="publishing/children's books"/>
    <n v="1"/>
    <n v="25"/>
    <x v="2"/>
    <x v="2527"/>
    <x v="2523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x v="2524"/>
    <x v="2528"/>
    <b v="0"/>
    <n v="74"/>
    <b v="1"/>
    <s v="theater/plays"/>
    <n v="108"/>
    <n v="46.89"/>
    <x v="1"/>
    <x v="2528"/>
    <x v="2524"/>
    <x v="7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x v="2525"/>
    <x v="2529"/>
    <b v="0"/>
    <n v="60"/>
    <b v="1"/>
    <s v="film &amp; video/shorts"/>
    <n v="106"/>
    <n v="56.67"/>
    <x v="0"/>
    <x v="2529"/>
    <x v="2525"/>
    <x v="7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x v="2526"/>
    <x v="2530"/>
    <b v="0"/>
    <n v="55"/>
    <b v="1"/>
    <s v="music/indie rock"/>
    <n v="105"/>
    <n v="61.1"/>
    <x v="5"/>
    <x v="2530"/>
    <x v="2526"/>
    <x v="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x v="2527"/>
    <x v="2531"/>
    <b v="1"/>
    <n v="70"/>
    <b v="1"/>
    <s v="theater/plays"/>
    <n v="102"/>
    <n v="46.71"/>
    <x v="1"/>
    <x v="2531"/>
    <x v="2527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x v="2528"/>
    <x v="2532"/>
    <b v="0"/>
    <n v="75"/>
    <b v="1"/>
    <s v="music/indie rock"/>
    <n v="100"/>
    <n v="42.8"/>
    <x v="5"/>
    <x v="2532"/>
    <x v="252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x v="2529"/>
    <x v="2533"/>
    <b v="0"/>
    <n v="43"/>
    <b v="1"/>
    <s v="theater/plays"/>
    <n v="100"/>
    <n v="74.53"/>
    <x v="1"/>
    <x v="2533"/>
    <x v="2529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x v="2530"/>
    <x v="2534"/>
    <b v="0"/>
    <n v="0"/>
    <b v="0"/>
    <s v="games/video games"/>
    <n v="0"/>
    <n v="0"/>
    <x v="4"/>
    <x v="2534"/>
    <x v="2530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x v="2531"/>
    <x v="2535"/>
    <b v="0"/>
    <n v="0"/>
    <b v="0"/>
    <s v="photography/people"/>
    <n v="0"/>
    <n v="0"/>
    <x v="6"/>
    <x v="2535"/>
    <x v="2531"/>
    <x v="7"/>
  </r>
  <r>
    <n v="876"/>
    <s v="Sound Of Dobells"/>
    <s v="What was the greatest record shop ever?  DOBELLS!"/>
    <n v="3152"/>
    <n v="1286"/>
    <x v="1"/>
    <s v="GB"/>
    <s v="GBP"/>
    <x v="2532"/>
    <x v="2536"/>
    <b v="0"/>
    <n v="45"/>
    <b v="0"/>
    <s v="music/jazz"/>
    <n v="41"/>
    <n v="28.58"/>
    <x v="5"/>
    <x v="2536"/>
    <x v="2532"/>
    <x v="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x v="2533"/>
    <x v="2537"/>
    <b v="1"/>
    <n v="74"/>
    <b v="1"/>
    <s v="theater/plays"/>
    <n v="110"/>
    <n v="45.88"/>
    <x v="1"/>
    <x v="2537"/>
    <x v="2533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x v="2534"/>
    <x v="2538"/>
    <b v="0"/>
    <n v="38"/>
    <b v="1"/>
    <s v="theater/musical"/>
    <n v="105"/>
    <n v="85.74"/>
    <x v="1"/>
    <x v="2538"/>
    <x v="2534"/>
    <x v="7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x v="2535"/>
    <x v="2539"/>
    <b v="0"/>
    <n v="356"/>
    <b v="1"/>
    <s v="games/tabletop games"/>
    <n v="524"/>
    <n v="44.17"/>
    <x v="4"/>
    <x v="2539"/>
    <x v="2535"/>
    <x v="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x v="2536"/>
    <x v="2540"/>
    <b v="1"/>
    <n v="478"/>
    <b v="1"/>
    <s v="music/electronic music"/>
    <n v="352"/>
    <n v="22.08"/>
    <x v="5"/>
    <x v="2540"/>
    <x v="2536"/>
    <x v="7"/>
  </r>
  <r>
    <n v="3153"/>
    <s v="Terminator the Second"/>
    <s v="A stage production of Terminator 2: Judgment Day, composed entirely of the words of William Shakespeare"/>
    <n v="3000"/>
    <n v="10067.5"/>
    <x v="2"/>
    <s v="US"/>
    <s v="USD"/>
    <x v="2537"/>
    <x v="2541"/>
    <b v="1"/>
    <n v="241"/>
    <b v="1"/>
    <s v="theater/plays"/>
    <n v="336"/>
    <n v="41.77"/>
    <x v="1"/>
    <x v="2541"/>
    <x v="2537"/>
    <x v="7"/>
  </r>
  <r>
    <n v="1528"/>
    <s v="Don't Go Outside: Tokyo Street Photos"/>
    <s v="A book of street photos from around Shibuya that I've made between 2011-2016."/>
    <n v="3000"/>
    <n v="8447"/>
    <x v="2"/>
    <s v="US"/>
    <s v="USD"/>
    <x v="2538"/>
    <x v="2542"/>
    <b v="1"/>
    <n v="160"/>
    <b v="1"/>
    <s v="photography/photobooks"/>
    <n v="282"/>
    <n v="52.79"/>
    <x v="6"/>
    <x v="2542"/>
    <x v="2538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x v="2539"/>
    <x v="2543"/>
    <b v="0"/>
    <n v="127"/>
    <b v="1"/>
    <s v="music/metal"/>
    <n v="267"/>
    <n v="63.1"/>
    <x v="5"/>
    <x v="2543"/>
    <x v="2539"/>
    <x v="7"/>
  </r>
  <r>
    <n v="2040"/>
    <s v="Programmable Capacitor"/>
    <s v="4.29 Billion+ Capacitor Combinations._x000a_No Coding Required."/>
    <n v="3000"/>
    <n v="7445.14"/>
    <x v="2"/>
    <s v="US"/>
    <s v="USD"/>
    <x v="2540"/>
    <x v="2544"/>
    <b v="1"/>
    <n v="271"/>
    <b v="1"/>
    <s v="technology/hardware"/>
    <n v="248"/>
    <n v="27.47"/>
    <x v="3"/>
    <x v="2544"/>
    <x v="2540"/>
    <x v="7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x v="2541"/>
    <x v="2545"/>
    <b v="1"/>
    <n v="28"/>
    <b v="1"/>
    <s v="photography/photobooks"/>
    <n v="207"/>
    <n v="221.79"/>
    <x v="6"/>
    <x v="2545"/>
    <x v="254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x v="2542"/>
    <x v="2546"/>
    <b v="1"/>
    <n v="109"/>
    <b v="1"/>
    <s v="music/rock"/>
    <n v="202"/>
    <n v="55.7"/>
    <x v="5"/>
    <x v="2546"/>
    <x v="2542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x v="2543"/>
    <x v="2547"/>
    <b v="1"/>
    <n v="159"/>
    <b v="1"/>
    <s v="music/metal"/>
    <n v="194"/>
    <n v="36.630000000000003"/>
    <x v="5"/>
    <x v="2547"/>
    <x v="2543"/>
    <x v="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x v="2544"/>
    <x v="2548"/>
    <b v="0"/>
    <n v="16"/>
    <b v="1"/>
    <s v="theater/plays"/>
    <n v="191"/>
    <n v="358.69"/>
    <x v="1"/>
    <x v="2548"/>
    <x v="2544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x v="2545"/>
    <x v="2549"/>
    <b v="1"/>
    <n v="65"/>
    <b v="1"/>
    <s v="film &amp; video/documentary"/>
    <n v="177"/>
    <n v="81.89"/>
    <x v="0"/>
    <x v="2549"/>
    <x v="2545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x v="2546"/>
    <x v="2550"/>
    <b v="0"/>
    <n v="56"/>
    <b v="1"/>
    <s v="theater/plays"/>
    <n v="155"/>
    <n v="83.14"/>
    <x v="1"/>
    <x v="2550"/>
    <x v="2546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x v="2547"/>
    <x v="2551"/>
    <b v="0"/>
    <n v="48"/>
    <b v="1"/>
    <s v="film &amp; video/shorts"/>
    <n v="155"/>
    <n v="96.71"/>
    <x v="0"/>
    <x v="2551"/>
    <x v="2547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x v="2548"/>
    <x v="2552"/>
    <b v="0"/>
    <n v="67"/>
    <b v="1"/>
    <s v="food/small batch"/>
    <n v="155"/>
    <n v="69.27"/>
    <x v="7"/>
    <x v="2552"/>
    <x v="2548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x v="2549"/>
    <x v="2553"/>
    <b v="0"/>
    <n v="65"/>
    <b v="1"/>
    <s v="theater/plays"/>
    <n v="153"/>
    <n v="70.459999999999994"/>
    <x v="1"/>
    <x v="2553"/>
    <x v="2549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x v="2550"/>
    <x v="2554"/>
    <b v="0"/>
    <n v="23"/>
    <b v="1"/>
    <s v="theater/spaces"/>
    <n v="147"/>
    <n v="191.13"/>
    <x v="1"/>
    <x v="2554"/>
    <x v="255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x v="2551"/>
    <x v="2555"/>
    <b v="0"/>
    <n v="42"/>
    <b v="1"/>
    <s v="theater/plays"/>
    <n v="146"/>
    <n v="104.07"/>
    <x v="1"/>
    <x v="2555"/>
    <x v="255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x v="2552"/>
    <x v="2556"/>
    <b v="0"/>
    <n v="169"/>
    <b v="1"/>
    <s v="theater/plays"/>
    <n v="142"/>
    <n v="25.13"/>
    <x v="1"/>
    <x v="2556"/>
    <x v="255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x v="2553"/>
    <x v="2557"/>
    <b v="0"/>
    <n v="67"/>
    <b v="1"/>
    <s v="theater/plays"/>
    <n v="139"/>
    <n v="62.33"/>
    <x v="1"/>
    <x v="2557"/>
    <x v="2553"/>
    <x v="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x v="2554"/>
    <x v="2558"/>
    <b v="0"/>
    <n v="80"/>
    <b v="1"/>
    <s v="theater/plays"/>
    <n v="138"/>
    <n v="51.88"/>
    <x v="1"/>
    <x v="2558"/>
    <x v="2554"/>
    <x v="7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x v="2555"/>
    <x v="2559"/>
    <b v="0"/>
    <n v="38"/>
    <b v="1"/>
    <s v="theater/plays"/>
    <n v="138"/>
    <n v="109.08"/>
    <x v="1"/>
    <x v="2559"/>
    <x v="2555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x v="2556"/>
    <x v="2560"/>
    <b v="1"/>
    <n v="82"/>
    <b v="1"/>
    <s v="film &amp; video/documentary"/>
    <n v="137"/>
    <n v="50.29"/>
    <x v="0"/>
    <x v="2560"/>
    <x v="2556"/>
    <x v="7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x v="2557"/>
    <x v="2561"/>
    <b v="0"/>
    <n v="88"/>
    <b v="1"/>
    <s v="theater/plays"/>
    <n v="136"/>
    <n v="46.42"/>
    <x v="1"/>
    <x v="2561"/>
    <x v="2557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x v="2558"/>
    <x v="2562"/>
    <b v="0"/>
    <n v="24"/>
    <b v="1"/>
    <s v="theater/plays"/>
    <n v="135"/>
    <n v="168.75"/>
    <x v="1"/>
    <x v="2562"/>
    <x v="2558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x v="2559"/>
    <x v="2563"/>
    <b v="0"/>
    <n v="70"/>
    <b v="1"/>
    <s v="theater/plays"/>
    <n v="133"/>
    <n v="57.2"/>
    <x v="1"/>
    <x v="2563"/>
    <x v="2559"/>
    <x v="7"/>
  </r>
  <r>
    <n v="2099"/>
    <s v="Roosevelt Died."/>
    <s v="Our tour van died, we need help!"/>
    <n v="3000"/>
    <n v="3971"/>
    <x v="2"/>
    <s v="US"/>
    <s v="USD"/>
    <x v="2560"/>
    <x v="2564"/>
    <b v="0"/>
    <n v="63"/>
    <b v="1"/>
    <s v="music/indie rock"/>
    <n v="132"/>
    <n v="63.03"/>
    <x v="5"/>
    <x v="2564"/>
    <x v="2560"/>
    <x v="7"/>
  </r>
  <r>
    <n v="1859"/>
    <s v="Queen Kwong Tour to London and Paris"/>
    <s v="Queen Kwong is going ON TOUR to London and Paris!"/>
    <n v="3000"/>
    <n v="3955"/>
    <x v="2"/>
    <s v="US"/>
    <s v="USD"/>
    <x v="2561"/>
    <x v="2565"/>
    <b v="0"/>
    <n v="56"/>
    <b v="1"/>
    <s v="music/rock"/>
    <n v="132"/>
    <n v="70.63"/>
    <x v="5"/>
    <x v="2565"/>
    <x v="2561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x v="2562"/>
    <x v="2566"/>
    <b v="0"/>
    <n v="64"/>
    <b v="1"/>
    <s v="theater/plays"/>
    <n v="130"/>
    <n v="61.06"/>
    <x v="1"/>
    <x v="2566"/>
    <x v="2562"/>
    <x v="7"/>
  </r>
  <r>
    <n v="2028"/>
    <s v="Building the Open Source Bussard Fusion Reactor "/>
    <s v="Building an open source Bussard fusion reactor, aka the Polywell."/>
    <n v="3000"/>
    <n v="3785"/>
    <x v="2"/>
    <s v="US"/>
    <s v="USD"/>
    <x v="2563"/>
    <x v="2567"/>
    <b v="1"/>
    <n v="79"/>
    <b v="1"/>
    <s v="technology/hardware"/>
    <n v="126"/>
    <n v="47.91"/>
    <x v="3"/>
    <x v="2567"/>
    <x v="2563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x v="2564"/>
    <x v="2568"/>
    <b v="1"/>
    <n v="60"/>
    <b v="1"/>
    <s v="theater/plays"/>
    <n v="126"/>
    <n v="62.88"/>
    <x v="1"/>
    <x v="2568"/>
    <x v="2564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x v="2565"/>
    <x v="2569"/>
    <b v="0"/>
    <n v="50"/>
    <b v="1"/>
    <s v="theater/musical"/>
    <n v="125"/>
    <n v="75"/>
    <x v="1"/>
    <x v="2569"/>
    <x v="2565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x v="2566"/>
    <x v="2570"/>
    <b v="0"/>
    <n v="78"/>
    <b v="1"/>
    <s v="theater/plays"/>
    <n v="124"/>
    <n v="47.85"/>
    <x v="1"/>
    <x v="2570"/>
    <x v="2566"/>
    <x v="7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x v="2567"/>
    <x v="2571"/>
    <b v="0"/>
    <n v="117"/>
    <b v="1"/>
    <s v="film &amp; video/television"/>
    <n v="123"/>
    <n v="31.62"/>
    <x v="0"/>
    <x v="2571"/>
    <x v="2567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x v="2568"/>
    <x v="2572"/>
    <b v="0"/>
    <n v="67"/>
    <b v="1"/>
    <s v="music/classical music"/>
    <n v="123"/>
    <n v="54.99"/>
    <x v="5"/>
    <x v="2572"/>
    <x v="2568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x v="2569"/>
    <x v="2573"/>
    <b v="0"/>
    <n v="79"/>
    <b v="1"/>
    <s v="music/rock"/>
    <n v="121"/>
    <n v="46.09"/>
    <x v="5"/>
    <x v="2573"/>
    <x v="2569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x v="2570"/>
    <x v="2574"/>
    <b v="0"/>
    <n v="29"/>
    <b v="1"/>
    <s v="theater/plays"/>
    <n v="121"/>
    <n v="125.38"/>
    <x v="1"/>
    <x v="2574"/>
    <x v="2570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x v="2571"/>
    <x v="2575"/>
    <b v="0"/>
    <n v="46"/>
    <b v="1"/>
    <s v="film &amp; video/shorts"/>
    <n v="120"/>
    <n v="78.260000000000005"/>
    <x v="0"/>
    <x v="2575"/>
    <x v="2571"/>
    <x v="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x v="2572"/>
    <x v="2576"/>
    <b v="0"/>
    <n v="69"/>
    <b v="1"/>
    <s v="music/rock"/>
    <n v="119"/>
    <n v="51.81"/>
    <x v="5"/>
    <x v="2576"/>
    <x v="2572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x v="2573"/>
    <x v="2577"/>
    <b v="0"/>
    <n v="62"/>
    <b v="1"/>
    <s v="publishing/nonfiction"/>
    <n v="119"/>
    <n v="57.34"/>
    <x v="2"/>
    <x v="2577"/>
    <x v="2573"/>
    <x v="7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x v="2574"/>
    <x v="2578"/>
    <b v="0"/>
    <n v="62"/>
    <b v="1"/>
    <s v="theater/plays"/>
    <n v="118"/>
    <n v="57.26"/>
    <x v="1"/>
    <x v="2578"/>
    <x v="2574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x v="2575"/>
    <x v="2579"/>
    <b v="0"/>
    <n v="35"/>
    <b v="1"/>
    <s v="theater/plays"/>
    <n v="117"/>
    <n v="100.17"/>
    <x v="1"/>
    <x v="2579"/>
    <x v="2575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x v="2576"/>
    <x v="2580"/>
    <b v="0"/>
    <n v="63"/>
    <b v="1"/>
    <s v="theater/plays"/>
    <n v="116"/>
    <n v="55.33"/>
    <x v="1"/>
    <x v="2580"/>
    <x v="2576"/>
    <x v="7"/>
  </r>
  <r>
    <n v="3167"/>
    <s v="Destiny is Judd Nelson: a new play at FringeNYC"/>
    <s v="What is destiny? Explore it with us this August at FringeNYC."/>
    <n v="3000"/>
    <n v="3485"/>
    <x v="2"/>
    <s v="US"/>
    <s v="USD"/>
    <x v="2577"/>
    <x v="2581"/>
    <b v="1"/>
    <n v="55"/>
    <b v="1"/>
    <s v="theater/plays"/>
    <n v="116"/>
    <n v="63.36"/>
    <x v="1"/>
    <x v="2581"/>
    <x v="2577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x v="2578"/>
    <x v="2582"/>
    <b v="0"/>
    <n v="75"/>
    <b v="1"/>
    <s v="music/indie rock"/>
    <n v="116"/>
    <n v="46.2"/>
    <x v="5"/>
    <x v="2582"/>
    <x v="2578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x v="2579"/>
    <x v="2583"/>
    <b v="0"/>
    <n v="112"/>
    <b v="1"/>
    <s v="theater/plays"/>
    <n v="116"/>
    <n v="30.94"/>
    <x v="1"/>
    <x v="2583"/>
    <x v="2579"/>
    <x v="7"/>
  </r>
  <r>
    <n v="1676"/>
    <s v="Bridge 19 CD Release Tour"/>
    <s v="Help fund Bridge 19's tour in support of their first duo record, to be released in May 2012."/>
    <n v="3000"/>
    <n v="3460"/>
    <x v="2"/>
    <s v="US"/>
    <s v="USD"/>
    <x v="2580"/>
    <x v="2584"/>
    <b v="0"/>
    <n v="42"/>
    <b v="1"/>
    <s v="music/pop"/>
    <n v="115"/>
    <n v="82.38"/>
    <x v="5"/>
    <x v="2584"/>
    <x v="2580"/>
    <x v="7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x v="2581"/>
    <x v="2585"/>
    <b v="0"/>
    <n v="31"/>
    <b v="1"/>
    <s v="theater/plays"/>
    <n v="115"/>
    <n v="110.97"/>
    <x v="1"/>
    <x v="2585"/>
    <x v="2581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x v="2582"/>
    <x v="2586"/>
    <b v="0"/>
    <n v="33"/>
    <b v="1"/>
    <s v="music/indie rock"/>
    <n v="114"/>
    <n v="104"/>
    <x v="5"/>
    <x v="2586"/>
    <x v="258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x v="2583"/>
    <x v="2587"/>
    <b v="0"/>
    <n v="30"/>
    <b v="1"/>
    <s v="theater/plays"/>
    <n v="114"/>
    <n v="113.57"/>
    <x v="1"/>
    <x v="2587"/>
    <x v="258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x v="2584"/>
    <x v="2588"/>
    <b v="0"/>
    <n v="69"/>
    <b v="1"/>
    <s v="theater/plays"/>
    <n v="113"/>
    <n v="49.06"/>
    <x v="1"/>
    <x v="2588"/>
    <x v="2584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x v="2585"/>
    <x v="2589"/>
    <b v="0"/>
    <n v="34"/>
    <b v="1"/>
    <s v="theater/plays"/>
    <n v="113"/>
    <n v="99.5"/>
    <x v="1"/>
    <x v="2589"/>
    <x v="2585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x v="2586"/>
    <x v="2590"/>
    <b v="1"/>
    <n v="76"/>
    <b v="1"/>
    <s v="publishing/radio &amp; podcasts"/>
    <n v="112"/>
    <n v="44.32"/>
    <x v="2"/>
    <x v="2590"/>
    <x v="2586"/>
    <x v="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x v="2587"/>
    <x v="2591"/>
    <b v="0"/>
    <n v="76"/>
    <b v="1"/>
    <s v="theater/plays"/>
    <n v="112"/>
    <n v="44.25"/>
    <x v="1"/>
    <x v="2591"/>
    <x v="2587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x v="2588"/>
    <x v="2592"/>
    <b v="0"/>
    <n v="83"/>
    <b v="1"/>
    <s v="film &amp; video/documentary"/>
    <n v="112"/>
    <n v="40.4"/>
    <x v="0"/>
    <x v="2592"/>
    <x v="2588"/>
    <x v="7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x v="2589"/>
    <x v="2593"/>
    <b v="0"/>
    <n v="49"/>
    <b v="1"/>
    <s v="publishing/nonfiction"/>
    <n v="112"/>
    <n v="68.37"/>
    <x v="2"/>
    <x v="2593"/>
    <x v="2589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x v="2590"/>
    <x v="2594"/>
    <b v="0"/>
    <n v="8"/>
    <b v="1"/>
    <s v="music/indie rock"/>
    <n v="111"/>
    <n v="416.88"/>
    <x v="5"/>
    <x v="2594"/>
    <x v="259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x v="2591"/>
    <x v="2595"/>
    <b v="0"/>
    <n v="36"/>
    <b v="1"/>
    <s v="theater/plays"/>
    <n v="111"/>
    <n v="92.5"/>
    <x v="1"/>
    <x v="2595"/>
    <x v="2591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x v="2592"/>
    <x v="2596"/>
    <b v="0"/>
    <n v="115"/>
    <b v="1"/>
    <s v="music/indie rock"/>
    <n v="111"/>
    <n v="28.88"/>
    <x v="5"/>
    <x v="2596"/>
    <x v="2592"/>
    <x v="7"/>
  </r>
  <r>
    <n v="2831"/>
    <s v="Tackett &amp; Pyke put on a Play"/>
    <s v="We each wrote a play and would like to produce them for you for nothing more than art's sake!"/>
    <n v="3000"/>
    <n v="3320"/>
    <x v="2"/>
    <s v="US"/>
    <s v="USD"/>
    <x v="2593"/>
    <x v="2597"/>
    <b v="0"/>
    <n v="52"/>
    <b v="1"/>
    <s v="theater/plays"/>
    <n v="111"/>
    <n v="63.85"/>
    <x v="1"/>
    <x v="2597"/>
    <x v="2593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x v="2594"/>
    <x v="2598"/>
    <b v="0"/>
    <n v="43"/>
    <b v="1"/>
    <s v="theater/plays"/>
    <n v="111"/>
    <n v="77.19"/>
    <x v="1"/>
    <x v="2598"/>
    <x v="2594"/>
    <x v="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x v="2595"/>
    <x v="2599"/>
    <b v="0"/>
    <n v="70"/>
    <b v="1"/>
    <s v="theater/plays"/>
    <n v="110"/>
    <n v="47.03"/>
    <x v="1"/>
    <x v="2599"/>
    <x v="2595"/>
    <x v="7"/>
  </r>
  <r>
    <n v="53"/>
    <s v="Rolling out Vegan Mashup's Season 2"/>
    <s v="Delicious TV's Vegan Mashup launching season two on public television"/>
    <n v="3000"/>
    <n v="3289"/>
    <x v="2"/>
    <s v="US"/>
    <s v="USD"/>
    <x v="2596"/>
    <x v="2600"/>
    <b v="0"/>
    <n v="117"/>
    <b v="1"/>
    <s v="film &amp; video/television"/>
    <n v="110"/>
    <n v="28.11"/>
    <x v="0"/>
    <x v="2600"/>
    <x v="2596"/>
    <x v="7"/>
  </r>
  <r>
    <n v="2980"/>
    <s v="INDEPENDENCE NYC"/>
    <s v="1 director, 4 actors, and a whole lotta determination. Help us bring this brilliant story to the heart of NYC!"/>
    <n v="3000"/>
    <n v="3275"/>
    <x v="2"/>
    <s v="US"/>
    <s v="USD"/>
    <x v="2597"/>
    <x v="2601"/>
    <b v="0"/>
    <n v="24"/>
    <b v="1"/>
    <s v="theater/plays"/>
    <n v="109"/>
    <n v="136.46"/>
    <x v="1"/>
    <x v="2601"/>
    <x v="2597"/>
    <x v="7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x v="2598"/>
    <x v="2602"/>
    <b v="0"/>
    <n v="39"/>
    <b v="1"/>
    <s v="theater/plays"/>
    <n v="109"/>
    <n v="83.97"/>
    <x v="1"/>
    <x v="2602"/>
    <x v="2598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x v="2599"/>
    <x v="2603"/>
    <b v="0"/>
    <n v="21"/>
    <b v="1"/>
    <s v="theater/plays"/>
    <n v="109"/>
    <n v="155.94999999999999"/>
    <x v="1"/>
    <x v="2603"/>
    <x v="2599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x v="2600"/>
    <x v="2604"/>
    <b v="0"/>
    <n v="46"/>
    <b v="1"/>
    <s v="theater/plays"/>
    <n v="109"/>
    <n v="71.150000000000006"/>
    <x v="1"/>
    <x v="2604"/>
    <x v="2600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x v="2601"/>
    <x v="2605"/>
    <b v="0"/>
    <n v="57"/>
    <b v="1"/>
    <s v="theater/plays"/>
    <n v="109"/>
    <n v="57.39"/>
    <x v="1"/>
    <x v="2605"/>
    <x v="2601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x v="2602"/>
    <x v="2606"/>
    <b v="0"/>
    <n v="61"/>
    <b v="1"/>
    <s v="food/small batch"/>
    <n v="109"/>
    <n v="53.41"/>
    <x v="7"/>
    <x v="2606"/>
    <x v="260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x v="2603"/>
    <x v="2607"/>
    <b v="0"/>
    <n v="40"/>
    <b v="1"/>
    <s v="theater/plays"/>
    <n v="109"/>
    <n v="81.38"/>
    <x v="1"/>
    <x v="2607"/>
    <x v="260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x v="2604"/>
    <x v="2608"/>
    <b v="0"/>
    <n v="24"/>
    <b v="1"/>
    <s v="theater/plays"/>
    <n v="109"/>
    <n v="135.63"/>
    <x v="1"/>
    <x v="2608"/>
    <x v="2604"/>
    <x v="7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x v="2605"/>
    <x v="2609"/>
    <b v="0"/>
    <n v="46"/>
    <b v="1"/>
    <s v="music/indie rock"/>
    <n v="108"/>
    <n v="70.650000000000006"/>
    <x v="5"/>
    <x v="2609"/>
    <x v="2605"/>
    <x v="7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x v="2606"/>
    <x v="2610"/>
    <b v="1"/>
    <n v="79"/>
    <b v="1"/>
    <s v="music/indie rock"/>
    <n v="108"/>
    <n v="40.96"/>
    <x v="5"/>
    <x v="2610"/>
    <x v="260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x v="2607"/>
    <x v="2611"/>
    <b v="1"/>
    <n v="77"/>
    <b v="1"/>
    <s v="music/indie rock"/>
    <n v="108"/>
    <n v="41.96"/>
    <x v="5"/>
    <x v="2611"/>
    <x v="2607"/>
    <x v="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x v="2608"/>
    <x v="2612"/>
    <b v="0"/>
    <n v="71"/>
    <b v="1"/>
    <s v="music/rock"/>
    <n v="108"/>
    <n v="45.44"/>
    <x v="5"/>
    <x v="2612"/>
    <x v="2608"/>
    <x v="7"/>
  </r>
  <r>
    <n v="3040"/>
    <s v="Jayhawk Makeover"/>
    <s v="48 hours of deck screws, dry wall, hard hats and needed renovation to help the Jayhawk rise from the ashes."/>
    <n v="3000"/>
    <n v="3225"/>
    <x v="2"/>
    <s v="US"/>
    <s v="USD"/>
    <x v="2609"/>
    <x v="2613"/>
    <b v="0"/>
    <n v="42"/>
    <b v="1"/>
    <s v="theater/spaces"/>
    <n v="108"/>
    <n v="76.790000000000006"/>
    <x v="1"/>
    <x v="2613"/>
    <x v="2609"/>
    <x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x v="2610"/>
    <x v="2614"/>
    <b v="0"/>
    <n v="19"/>
    <b v="1"/>
    <s v="publishing/nonfiction"/>
    <n v="107"/>
    <n v="169.58"/>
    <x v="2"/>
    <x v="2614"/>
    <x v="261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x v="2611"/>
    <x v="2615"/>
    <b v="0"/>
    <n v="24"/>
    <b v="1"/>
    <s v="music/rock"/>
    <n v="107"/>
    <n v="134.21"/>
    <x v="5"/>
    <x v="2615"/>
    <x v="2611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x v="2612"/>
    <x v="2616"/>
    <b v="0"/>
    <n v="65"/>
    <b v="1"/>
    <s v="music/indie rock"/>
    <n v="107"/>
    <n v="49.25"/>
    <x v="5"/>
    <x v="2616"/>
    <x v="2612"/>
    <x v="7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x v="2613"/>
    <x v="2617"/>
    <b v="0"/>
    <n v="18"/>
    <b v="1"/>
    <s v="music/classical music"/>
    <n v="107"/>
    <n v="177.5"/>
    <x v="5"/>
    <x v="2617"/>
    <x v="2613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x v="2614"/>
    <x v="2618"/>
    <b v="0"/>
    <n v="33"/>
    <b v="1"/>
    <s v="theater/plays"/>
    <n v="106"/>
    <n v="96.67"/>
    <x v="1"/>
    <x v="2618"/>
    <x v="2614"/>
    <x v="7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x v="1014"/>
    <x v="2619"/>
    <b v="0"/>
    <n v="72"/>
    <b v="1"/>
    <s v="theater/plays"/>
    <n v="106"/>
    <n v="44.14"/>
    <x v="1"/>
    <x v="2619"/>
    <x v="1014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x v="2615"/>
    <x v="2620"/>
    <b v="0"/>
    <n v="69"/>
    <b v="1"/>
    <s v="technology/space exploration"/>
    <n v="106"/>
    <n v="45.94"/>
    <x v="3"/>
    <x v="2620"/>
    <x v="2615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x v="2616"/>
    <x v="2621"/>
    <b v="0"/>
    <n v="66"/>
    <b v="1"/>
    <s v="theater/plays"/>
    <n v="105"/>
    <n v="47.88"/>
    <x v="1"/>
    <x v="2621"/>
    <x v="2616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x v="2617"/>
    <x v="2622"/>
    <b v="0"/>
    <n v="54"/>
    <b v="1"/>
    <s v="music/rock"/>
    <n v="105"/>
    <n v="58.33"/>
    <x v="5"/>
    <x v="2622"/>
    <x v="2617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x v="2618"/>
    <x v="2623"/>
    <b v="0"/>
    <n v="39"/>
    <b v="1"/>
    <s v="theater/plays"/>
    <n v="105"/>
    <n v="80.72"/>
    <x v="1"/>
    <x v="2623"/>
    <x v="2618"/>
    <x v="7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x v="2619"/>
    <x v="2624"/>
    <b v="0"/>
    <n v="64"/>
    <b v="1"/>
    <s v="theater/spaces"/>
    <n v="105"/>
    <n v="48.98"/>
    <x v="1"/>
    <x v="2624"/>
    <x v="2619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x v="2620"/>
    <x v="2625"/>
    <b v="0"/>
    <n v="28"/>
    <b v="1"/>
    <s v="theater/plays"/>
    <n v="104"/>
    <n v="111.89"/>
    <x v="1"/>
    <x v="2625"/>
    <x v="2620"/>
    <x v="7"/>
  </r>
  <r>
    <n v="1276"/>
    <s v="MR. DREAM GOES TO JAIL"/>
    <s v="Sponsor this Brooklyn punk band's debut seven-inch, MR. DREAM GOES TO JAIL."/>
    <n v="3000"/>
    <n v="3132.63"/>
    <x v="2"/>
    <s v="US"/>
    <s v="USD"/>
    <x v="2621"/>
    <x v="2626"/>
    <b v="1"/>
    <n v="68"/>
    <b v="1"/>
    <s v="music/rock"/>
    <n v="104"/>
    <n v="46.07"/>
    <x v="5"/>
    <x v="2626"/>
    <x v="2621"/>
    <x v="7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x v="2622"/>
    <x v="2627"/>
    <b v="0"/>
    <n v="44"/>
    <b v="1"/>
    <s v="theater/plays"/>
    <n v="104"/>
    <n v="70.569999999999993"/>
    <x v="1"/>
    <x v="2627"/>
    <x v="2622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x v="2623"/>
    <x v="2628"/>
    <b v="0"/>
    <n v="35"/>
    <b v="1"/>
    <s v="film &amp; video/shorts"/>
    <n v="103"/>
    <n v="88.57"/>
    <x v="0"/>
    <x v="2628"/>
    <x v="2623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x v="2624"/>
    <x v="2629"/>
    <b v="0"/>
    <n v="51"/>
    <b v="1"/>
    <s v="theater/plays"/>
    <n v="103"/>
    <n v="60.78"/>
    <x v="1"/>
    <x v="2629"/>
    <x v="2624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x v="2625"/>
    <x v="2630"/>
    <b v="0"/>
    <n v="58"/>
    <b v="1"/>
    <s v="theater/plays"/>
    <n v="103"/>
    <n v="53.36"/>
    <x v="1"/>
    <x v="2630"/>
    <x v="2625"/>
    <x v="7"/>
  </r>
  <r>
    <n v="3573"/>
    <s v="Licensed To Ill"/>
    <s v="London based theatre makers collaborating to create a new show about the history of HipHop."/>
    <n v="3000"/>
    <n v="3084"/>
    <x v="2"/>
    <s v="GB"/>
    <s v="GBP"/>
    <x v="2626"/>
    <x v="2631"/>
    <b v="0"/>
    <n v="78"/>
    <b v="1"/>
    <s v="theater/plays"/>
    <n v="103"/>
    <n v="39.54"/>
    <x v="1"/>
    <x v="2631"/>
    <x v="2626"/>
    <x v="7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x v="2627"/>
    <x v="2632"/>
    <b v="0"/>
    <n v="46"/>
    <b v="1"/>
    <s v="theater/plays"/>
    <n v="103"/>
    <n v="66.959999999999994"/>
    <x v="1"/>
    <x v="2632"/>
    <x v="2627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x v="2628"/>
    <x v="2633"/>
    <b v="0"/>
    <n v="78"/>
    <b v="1"/>
    <s v="theater/plays"/>
    <n v="103"/>
    <n v="39.49"/>
    <x v="1"/>
    <x v="2633"/>
    <x v="2628"/>
    <x v="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x v="2629"/>
    <x v="2634"/>
    <b v="0"/>
    <n v="13"/>
    <b v="1"/>
    <s v="theater/plays"/>
    <n v="102"/>
    <n v="235.46"/>
    <x v="1"/>
    <x v="2634"/>
    <x v="2629"/>
    <x v="7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x v="2630"/>
    <x v="2635"/>
    <b v="0"/>
    <n v="55"/>
    <b v="1"/>
    <s v="theater/plays"/>
    <n v="102"/>
    <n v="55.6"/>
    <x v="1"/>
    <x v="2635"/>
    <x v="263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x v="2631"/>
    <x v="2636"/>
    <b v="0"/>
    <n v="90"/>
    <b v="1"/>
    <s v="theater/plays"/>
    <n v="102"/>
    <n v="33.94"/>
    <x v="1"/>
    <x v="2636"/>
    <x v="2631"/>
    <x v="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x v="2632"/>
    <x v="2637"/>
    <b v="0"/>
    <n v="15"/>
    <b v="1"/>
    <s v="theater/plays"/>
    <n v="102"/>
    <n v="203.2"/>
    <x v="1"/>
    <x v="2637"/>
    <x v="263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x v="2633"/>
    <x v="2638"/>
    <b v="0"/>
    <n v="57"/>
    <b v="1"/>
    <s v="theater/plays"/>
    <n v="102"/>
    <n v="53.44"/>
    <x v="1"/>
    <x v="2638"/>
    <x v="2633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x v="2634"/>
    <x v="2639"/>
    <b v="0"/>
    <n v="29"/>
    <b v="1"/>
    <s v="theater/plays"/>
    <n v="102"/>
    <n v="105"/>
    <x v="1"/>
    <x v="2639"/>
    <x v="2634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x v="2635"/>
    <x v="2640"/>
    <b v="1"/>
    <n v="31"/>
    <b v="1"/>
    <s v="film &amp; video/documentary"/>
    <n v="101"/>
    <n v="97.9"/>
    <x v="0"/>
    <x v="2640"/>
    <x v="2635"/>
    <x v="7"/>
  </r>
  <r>
    <n v="2789"/>
    <s v="The Adventurers Club"/>
    <s v="BNT's Biggest Adventure So Far: Our 2015 full length production!"/>
    <n v="3000"/>
    <n v="3035"/>
    <x v="2"/>
    <s v="US"/>
    <s v="USD"/>
    <x v="2636"/>
    <x v="2641"/>
    <b v="0"/>
    <n v="24"/>
    <b v="1"/>
    <s v="theater/plays"/>
    <n v="101"/>
    <n v="126.46"/>
    <x v="1"/>
    <x v="2641"/>
    <x v="2636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x v="2637"/>
    <x v="2642"/>
    <b v="0"/>
    <n v="17"/>
    <b v="1"/>
    <s v="theater/spaces"/>
    <n v="101"/>
    <n v="178.53"/>
    <x v="1"/>
    <x v="2642"/>
    <x v="2637"/>
    <x v="7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x v="2638"/>
    <x v="2643"/>
    <b v="0"/>
    <n v="26"/>
    <b v="1"/>
    <s v="theater/spaces"/>
    <n v="101"/>
    <n v="116.73"/>
    <x v="1"/>
    <x v="2643"/>
    <x v="2638"/>
    <x v="7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x v="2639"/>
    <x v="2644"/>
    <b v="1"/>
    <n v="23"/>
    <b v="1"/>
    <s v="theater/plays"/>
    <n v="101"/>
    <n v="131.91"/>
    <x v="1"/>
    <x v="2644"/>
    <x v="2639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x v="2640"/>
    <x v="2645"/>
    <b v="0"/>
    <n v="36"/>
    <b v="1"/>
    <s v="theater/plays"/>
    <n v="101"/>
    <n v="84.17"/>
    <x v="1"/>
    <x v="2645"/>
    <x v="2640"/>
    <x v="7"/>
  </r>
  <r>
    <n v="3467"/>
    <s v="Venus in Fur, Los Angeles."/>
    <s v="Venus in Fur, By David Ives."/>
    <n v="3000"/>
    <n v="3030"/>
    <x v="2"/>
    <s v="US"/>
    <s v="USD"/>
    <x v="2641"/>
    <x v="2646"/>
    <b v="0"/>
    <n v="47"/>
    <b v="1"/>
    <s v="theater/plays"/>
    <n v="101"/>
    <n v="64.47"/>
    <x v="1"/>
    <x v="2646"/>
    <x v="2641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x v="2642"/>
    <x v="2647"/>
    <b v="0"/>
    <n v="48"/>
    <b v="1"/>
    <s v="music/rock"/>
    <n v="101"/>
    <n v="63.03"/>
    <x v="5"/>
    <x v="2647"/>
    <x v="2642"/>
    <x v="7"/>
  </r>
  <r>
    <n v="659"/>
    <s v="Lulu Watch Designs - Apple Watch"/>
    <s v="Sync up your lifestyle"/>
    <n v="3000"/>
    <n v="3017"/>
    <x v="2"/>
    <s v="US"/>
    <s v="USD"/>
    <x v="2643"/>
    <x v="2648"/>
    <b v="0"/>
    <n v="21"/>
    <b v="1"/>
    <s v="technology/wearables"/>
    <n v="101"/>
    <n v="143.66999999999999"/>
    <x v="3"/>
    <x v="2648"/>
    <x v="2643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x v="2644"/>
    <x v="2649"/>
    <b v="0"/>
    <n v="34"/>
    <b v="1"/>
    <s v="theater/plays"/>
    <n v="101"/>
    <n v="88.74"/>
    <x v="1"/>
    <x v="2649"/>
    <x v="2644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x v="2645"/>
    <x v="2650"/>
    <b v="0"/>
    <n v="19"/>
    <b v="1"/>
    <s v="film &amp; video/television"/>
    <n v="101"/>
    <n v="158.68"/>
    <x v="0"/>
    <x v="2650"/>
    <x v="2645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x v="2646"/>
    <x v="2651"/>
    <b v="0"/>
    <n v="28"/>
    <b v="1"/>
    <s v="technology/wearables"/>
    <n v="100"/>
    <n v="107.64"/>
    <x v="3"/>
    <x v="2651"/>
    <x v="2646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x v="2647"/>
    <x v="2652"/>
    <b v="0"/>
    <n v="21"/>
    <b v="1"/>
    <s v="music/classical music"/>
    <n v="100"/>
    <n v="143"/>
    <x v="5"/>
    <x v="2652"/>
    <x v="2647"/>
    <x v="7"/>
  </r>
  <r>
    <n v="1824"/>
    <s v="Tin Man's Broken Wisdom Fund"/>
    <s v="cd fund raiser"/>
    <n v="3000"/>
    <n v="3002"/>
    <x v="2"/>
    <s v="US"/>
    <s v="USD"/>
    <x v="2648"/>
    <x v="2653"/>
    <b v="0"/>
    <n v="40"/>
    <b v="1"/>
    <s v="music/rock"/>
    <n v="100"/>
    <n v="75.05"/>
    <x v="5"/>
    <x v="2653"/>
    <x v="2648"/>
    <x v="7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x v="2649"/>
    <x v="2654"/>
    <b v="0"/>
    <n v="22"/>
    <b v="1"/>
    <s v="music/rock"/>
    <n v="100"/>
    <n v="136.36000000000001"/>
    <x v="5"/>
    <x v="2654"/>
    <x v="2649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x v="2650"/>
    <x v="2655"/>
    <b v="0"/>
    <n v="38"/>
    <b v="1"/>
    <s v="music/indie rock"/>
    <n v="100"/>
    <n v="78.95"/>
    <x v="5"/>
    <x v="2655"/>
    <x v="2650"/>
    <x v="7"/>
  </r>
  <r>
    <n v="2830"/>
    <s v="Nakhtik and Avalon"/>
    <s v="Avalon is a new South African Township play and Nakhtik is a  danced political lecture."/>
    <n v="3000"/>
    <n v="3000"/>
    <x v="2"/>
    <s v="US"/>
    <s v="USD"/>
    <x v="2651"/>
    <x v="2656"/>
    <b v="0"/>
    <n v="11"/>
    <b v="1"/>
    <s v="theater/plays"/>
    <n v="100"/>
    <n v="272.73"/>
    <x v="1"/>
    <x v="2656"/>
    <x v="2651"/>
    <x v="7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x v="2652"/>
    <x v="2657"/>
    <b v="0"/>
    <n v="17"/>
    <b v="1"/>
    <s v="theater/plays"/>
    <n v="100"/>
    <n v="176.47"/>
    <x v="1"/>
    <x v="2657"/>
    <x v="265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x v="2653"/>
    <x v="2658"/>
    <b v="0"/>
    <n v="26"/>
    <b v="1"/>
    <s v="theater/plays"/>
    <n v="100"/>
    <n v="115.38"/>
    <x v="1"/>
    <x v="2658"/>
    <x v="2653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x v="2654"/>
    <x v="2659"/>
    <b v="0"/>
    <n v="31"/>
    <b v="0"/>
    <s v="theater/plays"/>
    <n v="49"/>
    <n v="47.26"/>
    <x v="1"/>
    <x v="2659"/>
    <x v="2654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x v="2655"/>
    <x v="2660"/>
    <b v="0"/>
    <n v="41"/>
    <b v="0"/>
    <s v="technology/gadgets"/>
    <n v="47"/>
    <n v="34.1"/>
    <x v="3"/>
    <x v="2660"/>
    <x v="2655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x v="2656"/>
    <x v="2661"/>
    <b v="0"/>
    <n v="23"/>
    <b v="0"/>
    <s v="theater/plays"/>
    <n v="44"/>
    <n v="57.17"/>
    <x v="1"/>
    <x v="2661"/>
    <x v="2656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x v="2657"/>
    <x v="2662"/>
    <b v="0"/>
    <n v="14"/>
    <b v="0"/>
    <s v="food/food trucks"/>
    <n v="39"/>
    <n v="83.57"/>
    <x v="7"/>
    <x v="2662"/>
    <x v="2657"/>
    <x v="7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x v="2658"/>
    <x v="2663"/>
    <b v="0"/>
    <n v="14"/>
    <b v="0"/>
    <s v="theater/plays"/>
    <n v="38"/>
    <n v="81.569999999999993"/>
    <x v="1"/>
    <x v="2663"/>
    <x v="2658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x v="2659"/>
    <x v="2664"/>
    <b v="0"/>
    <n v="13"/>
    <b v="0"/>
    <s v="theater/plays"/>
    <n v="38"/>
    <n v="86.62"/>
    <x v="1"/>
    <x v="2664"/>
    <x v="2659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x v="2660"/>
    <x v="2665"/>
    <b v="0"/>
    <n v="14"/>
    <b v="0"/>
    <s v="theater/musical"/>
    <n v="31"/>
    <n v="66.14"/>
    <x v="1"/>
    <x v="2665"/>
    <x v="2660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x v="2661"/>
    <x v="2666"/>
    <b v="0"/>
    <n v="22"/>
    <b v="0"/>
    <s v="publishing/translations"/>
    <n v="27"/>
    <n v="36.68"/>
    <x v="2"/>
    <x v="2666"/>
    <x v="2661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x v="2662"/>
    <x v="2667"/>
    <b v="0"/>
    <n v="19"/>
    <b v="0"/>
    <s v="publishing/children's books"/>
    <n v="27"/>
    <n v="42.16"/>
    <x v="2"/>
    <x v="2667"/>
    <x v="2662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x v="2663"/>
    <x v="2668"/>
    <b v="0"/>
    <n v="21"/>
    <b v="0"/>
    <s v="music/jazz"/>
    <n v="24"/>
    <n v="34.76"/>
    <x v="5"/>
    <x v="2668"/>
    <x v="2663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x v="2664"/>
    <x v="2669"/>
    <b v="0"/>
    <n v="14"/>
    <b v="0"/>
    <s v="theater/plays"/>
    <n v="21"/>
    <n v="45.79"/>
    <x v="1"/>
    <x v="2669"/>
    <x v="2664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x v="2665"/>
    <x v="2670"/>
    <b v="0"/>
    <n v="12"/>
    <b v="0"/>
    <s v="theater/plays"/>
    <n v="21"/>
    <n v="52.08"/>
    <x v="1"/>
    <x v="2670"/>
    <x v="2665"/>
    <x v="7"/>
  </r>
  <r>
    <n v="3063"/>
    <s v="Spec Haus"/>
    <s v="Members of the local Miami music scene are putting together a venue/creative space in Kendall!"/>
    <n v="3000"/>
    <n v="587"/>
    <x v="1"/>
    <s v="US"/>
    <s v="USD"/>
    <x v="2666"/>
    <x v="2671"/>
    <b v="0"/>
    <n v="23"/>
    <b v="0"/>
    <s v="theater/spaces"/>
    <n v="20"/>
    <n v="25.52"/>
    <x v="1"/>
    <x v="2671"/>
    <x v="2666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x v="2667"/>
    <x v="2672"/>
    <b v="0"/>
    <n v="5"/>
    <b v="0"/>
    <s v="photography/people"/>
    <n v="17"/>
    <n v="101.8"/>
    <x v="6"/>
    <x v="2672"/>
    <x v="2667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x v="2668"/>
    <x v="2673"/>
    <b v="0"/>
    <n v="17"/>
    <b v="0"/>
    <s v="theater/plays"/>
    <n v="17"/>
    <n v="29.24"/>
    <x v="1"/>
    <x v="2673"/>
    <x v="2668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x v="2669"/>
    <x v="2674"/>
    <b v="0"/>
    <n v="8"/>
    <b v="0"/>
    <s v="film &amp; video/animation"/>
    <n v="14"/>
    <n v="51.88"/>
    <x v="0"/>
    <x v="2674"/>
    <x v="2669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x v="2670"/>
    <x v="2675"/>
    <b v="0"/>
    <n v="5"/>
    <b v="0"/>
    <s v="film &amp; video/science fiction"/>
    <n v="13"/>
    <n v="80.599999999999994"/>
    <x v="0"/>
    <x v="2675"/>
    <x v="2670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x v="2671"/>
    <x v="2676"/>
    <b v="0"/>
    <n v="15"/>
    <b v="0"/>
    <s v="music/jazz"/>
    <n v="11"/>
    <n v="21.8"/>
    <x v="5"/>
    <x v="2676"/>
    <x v="2671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x v="2672"/>
    <x v="2677"/>
    <b v="0"/>
    <n v="4"/>
    <b v="0"/>
    <s v="technology/web"/>
    <n v="11"/>
    <n v="81.58"/>
    <x v="3"/>
    <x v="2677"/>
    <x v="2672"/>
    <x v="7"/>
  </r>
  <r>
    <n v="943"/>
    <s v="SleepMode"/>
    <s v="A mask for home or travel that will give you the best, undisturbed sleep of your life."/>
    <n v="3000"/>
    <n v="289"/>
    <x v="1"/>
    <s v="US"/>
    <s v="USD"/>
    <x v="2673"/>
    <x v="2678"/>
    <b v="0"/>
    <n v="12"/>
    <b v="0"/>
    <s v="technology/wearables"/>
    <n v="10"/>
    <n v="24.08"/>
    <x v="3"/>
    <x v="2678"/>
    <x v="267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674"/>
    <x v="2679"/>
    <b v="0"/>
    <n v="8"/>
    <b v="0"/>
    <s v="music/faith"/>
    <n v="9"/>
    <n v="35"/>
    <x v="5"/>
    <x v="2679"/>
    <x v="2674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x v="2675"/>
    <x v="2680"/>
    <b v="0"/>
    <n v="7"/>
    <b v="0"/>
    <s v="theater/plays"/>
    <n v="7"/>
    <n v="30.71"/>
    <x v="1"/>
    <x v="2680"/>
    <x v="2675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x v="2676"/>
    <x v="2681"/>
    <b v="0"/>
    <n v="5"/>
    <b v="0"/>
    <s v="film &amp; video/animation"/>
    <n v="7"/>
    <n v="40.78"/>
    <x v="0"/>
    <x v="2681"/>
    <x v="2676"/>
    <x v="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x v="2677"/>
    <x v="2682"/>
    <b v="0"/>
    <n v="6"/>
    <b v="0"/>
    <s v="theater/plays"/>
    <n v="5"/>
    <n v="24.33"/>
    <x v="1"/>
    <x v="2682"/>
    <x v="2677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x v="2678"/>
    <x v="2683"/>
    <b v="0"/>
    <n v="3"/>
    <b v="0"/>
    <s v="music/world music"/>
    <n v="4"/>
    <n v="44"/>
    <x v="5"/>
    <x v="2683"/>
    <x v="2678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x v="2679"/>
    <x v="2684"/>
    <b v="0"/>
    <n v="4"/>
    <b v="0"/>
    <s v="music/indie rock"/>
    <n v="4"/>
    <n v="31.25"/>
    <x v="5"/>
    <x v="2684"/>
    <x v="2679"/>
    <x v="7"/>
  </r>
  <r>
    <n v="1791"/>
    <s v="disCover: Napoli"/>
    <s v="For the love of street photography and the beauty of traditional cultures in southern Italy."/>
    <n v="3000"/>
    <n v="107"/>
    <x v="1"/>
    <s v="GB"/>
    <s v="GBP"/>
    <x v="2680"/>
    <x v="2685"/>
    <b v="1"/>
    <n v="4"/>
    <b v="0"/>
    <s v="photography/photobooks"/>
    <n v="4"/>
    <n v="26.75"/>
    <x v="6"/>
    <x v="2685"/>
    <x v="268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x v="2681"/>
    <x v="2686"/>
    <b v="0"/>
    <n v="2"/>
    <b v="0"/>
    <s v="theater/plays"/>
    <n v="3"/>
    <n v="50.5"/>
    <x v="1"/>
    <x v="2686"/>
    <x v="2681"/>
    <x v="7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x v="2682"/>
    <x v="2687"/>
    <b v="0"/>
    <n v="6"/>
    <b v="0"/>
    <s v="theater/plays"/>
    <n v="3"/>
    <n v="15.67"/>
    <x v="1"/>
    <x v="2687"/>
    <x v="2682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x v="2683"/>
    <x v="2688"/>
    <b v="0"/>
    <n v="5"/>
    <b v="0"/>
    <s v="games/video games"/>
    <n v="3"/>
    <n v="16.2"/>
    <x v="4"/>
    <x v="2688"/>
    <x v="268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x v="2684"/>
    <x v="2689"/>
    <b v="0"/>
    <n v="2"/>
    <b v="0"/>
    <s v="technology/web"/>
    <n v="3"/>
    <n v="37.5"/>
    <x v="3"/>
    <x v="2689"/>
    <x v="2684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x v="2685"/>
    <x v="2690"/>
    <b v="0"/>
    <n v="4"/>
    <b v="0"/>
    <s v="theater/plays"/>
    <n v="2"/>
    <n v="15.75"/>
    <x v="1"/>
    <x v="2690"/>
    <x v="2685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x v="2686"/>
    <x v="2691"/>
    <b v="0"/>
    <n v="1"/>
    <b v="0"/>
    <s v="theater/plays"/>
    <n v="2"/>
    <n v="59"/>
    <x v="1"/>
    <x v="2691"/>
    <x v="2686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x v="2687"/>
    <x v="2692"/>
    <b v="0"/>
    <n v="3"/>
    <b v="0"/>
    <s v="publishing/fiction"/>
    <n v="2"/>
    <n v="19"/>
    <x v="2"/>
    <x v="2692"/>
    <x v="2687"/>
    <x v="7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x v="2688"/>
    <x v="2693"/>
    <b v="0"/>
    <n v="1"/>
    <b v="0"/>
    <s v="music/faith"/>
    <n v="2"/>
    <n v="50"/>
    <x v="5"/>
    <x v="2693"/>
    <x v="2688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x v="2689"/>
    <x v="2694"/>
    <b v="0"/>
    <n v="4"/>
    <b v="0"/>
    <s v="theater/plays"/>
    <n v="2"/>
    <n v="11.25"/>
    <x v="1"/>
    <x v="2694"/>
    <x v="2689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x v="2690"/>
    <x v="2695"/>
    <b v="1"/>
    <n v="2"/>
    <b v="0"/>
    <s v="photography/photobooks"/>
    <n v="1"/>
    <n v="20"/>
    <x v="6"/>
    <x v="2695"/>
    <x v="2690"/>
    <x v="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x v="2691"/>
    <x v="2696"/>
    <b v="0"/>
    <n v="2"/>
    <b v="0"/>
    <s v="theater/plays"/>
    <n v="1"/>
    <n v="20"/>
    <x v="1"/>
    <x v="2696"/>
    <x v="2691"/>
    <x v="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x v="2692"/>
    <x v="2697"/>
    <b v="0"/>
    <n v="3"/>
    <b v="0"/>
    <s v="food/food trucks"/>
    <n v="1"/>
    <n v="8.33"/>
    <x v="7"/>
    <x v="2697"/>
    <x v="269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x v="2693"/>
    <x v="2698"/>
    <b v="0"/>
    <n v="1"/>
    <b v="0"/>
    <s v="theater/plays"/>
    <n v="1"/>
    <n v="25"/>
    <x v="1"/>
    <x v="2698"/>
    <x v="2693"/>
    <x v="7"/>
  </r>
  <r>
    <n v="1736"/>
    <s v="In His Presence"/>
    <s v="A unique meditative album reflecting on the life of Christ, inviting Him into your presence"/>
    <n v="3000"/>
    <n v="22"/>
    <x v="1"/>
    <s v="US"/>
    <s v="USD"/>
    <x v="2694"/>
    <x v="2699"/>
    <b v="0"/>
    <n v="1"/>
    <b v="0"/>
    <s v="music/faith"/>
    <n v="1"/>
    <n v="22"/>
    <x v="5"/>
    <x v="2699"/>
    <x v="2694"/>
    <x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x v="2695"/>
    <x v="2700"/>
    <b v="0"/>
    <n v="3"/>
    <b v="0"/>
    <s v="publishing/fiction"/>
    <n v="1"/>
    <n v="7"/>
    <x v="2"/>
    <x v="2700"/>
    <x v="269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x v="2696"/>
    <x v="2701"/>
    <b v="0"/>
    <n v="2"/>
    <b v="0"/>
    <s v="food/food trucks"/>
    <n v="1"/>
    <n v="10.5"/>
    <x v="7"/>
    <x v="2701"/>
    <x v="2696"/>
    <x v="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x v="2697"/>
    <x v="2702"/>
    <b v="0"/>
    <n v="1"/>
    <b v="0"/>
    <s v="games/mobile games"/>
    <n v="1"/>
    <n v="20"/>
    <x v="4"/>
    <x v="2702"/>
    <x v="2697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x v="2698"/>
    <x v="2703"/>
    <b v="0"/>
    <n v="2"/>
    <b v="0"/>
    <s v="publishing/translations"/>
    <n v="1"/>
    <n v="7.5"/>
    <x v="2"/>
    <x v="2703"/>
    <x v="2698"/>
    <x v="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x v="2699"/>
    <x v="2704"/>
    <b v="0"/>
    <n v="1"/>
    <b v="0"/>
    <s v="film &amp; video/science fiction"/>
    <n v="0"/>
    <n v="10"/>
    <x v="0"/>
    <x v="2704"/>
    <x v="2699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x v="2700"/>
    <x v="2705"/>
    <b v="0"/>
    <n v="1"/>
    <b v="0"/>
    <s v="publishing/children's books"/>
    <n v="0"/>
    <n v="10"/>
    <x v="2"/>
    <x v="2705"/>
    <x v="2700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x v="2701"/>
    <x v="2706"/>
    <b v="0"/>
    <n v="1"/>
    <b v="0"/>
    <s v="theater/plays"/>
    <n v="0"/>
    <n v="10"/>
    <x v="1"/>
    <x v="2706"/>
    <x v="2701"/>
    <x v="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x v="2702"/>
    <x v="2707"/>
    <b v="0"/>
    <n v="3"/>
    <b v="0"/>
    <s v="publishing/translations"/>
    <n v="0"/>
    <n v="2.33"/>
    <x v="2"/>
    <x v="2707"/>
    <x v="2702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x v="2703"/>
    <x v="2708"/>
    <b v="0"/>
    <n v="1"/>
    <b v="0"/>
    <s v="publishing/translations"/>
    <n v="0"/>
    <n v="6"/>
    <x v="2"/>
    <x v="2708"/>
    <x v="2703"/>
    <x v="7"/>
  </r>
  <r>
    <n v="2586"/>
    <s v="Inspire Healthy Eating"/>
    <s v="I would like to bring fresh salad and food to the streets of London at a reasonable price."/>
    <n v="3000"/>
    <n v="5"/>
    <x v="1"/>
    <s v="GB"/>
    <s v="GBP"/>
    <x v="2704"/>
    <x v="2709"/>
    <b v="0"/>
    <n v="1"/>
    <b v="0"/>
    <s v="food/food trucks"/>
    <n v="0"/>
    <n v="5"/>
    <x v="7"/>
    <x v="2709"/>
    <x v="2704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x v="2705"/>
    <x v="2710"/>
    <b v="0"/>
    <n v="1"/>
    <b v="0"/>
    <s v="theater/plays"/>
    <n v="0"/>
    <n v="5"/>
    <x v="1"/>
    <x v="2710"/>
    <x v="2705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x v="2706"/>
    <x v="2711"/>
    <b v="0"/>
    <n v="1"/>
    <b v="0"/>
    <s v="theater/plays"/>
    <n v="0"/>
    <n v="5"/>
    <x v="1"/>
    <x v="2711"/>
    <x v="2706"/>
    <x v="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x v="2707"/>
    <x v="2712"/>
    <b v="0"/>
    <n v="1"/>
    <b v="0"/>
    <s v="film &amp; video/science fiction"/>
    <n v="0"/>
    <n v="1"/>
    <x v="0"/>
    <x v="2712"/>
    <x v="2707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x v="2708"/>
    <x v="2713"/>
    <b v="0"/>
    <n v="1"/>
    <b v="0"/>
    <s v="technology/web"/>
    <n v="0"/>
    <n v="1"/>
    <x v="3"/>
    <x v="2713"/>
    <x v="2708"/>
    <x v="7"/>
  </r>
  <r>
    <n v="1545"/>
    <s v="Nevada County Hearts"/>
    <s v="&quot;He will not be a wise man who does not study human hearts!&quot;_x000a_Hope in natural art, creation!"/>
    <n v="3000"/>
    <n v="1"/>
    <x v="1"/>
    <s v="US"/>
    <s v="USD"/>
    <x v="2709"/>
    <x v="2714"/>
    <b v="0"/>
    <n v="1"/>
    <b v="0"/>
    <s v="photography/nature"/>
    <n v="0"/>
    <n v="1"/>
    <x v="6"/>
    <x v="2714"/>
    <x v="2709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x v="2710"/>
    <x v="2715"/>
    <b v="0"/>
    <n v="1"/>
    <b v="0"/>
    <s v="music/faith"/>
    <n v="0"/>
    <n v="1"/>
    <x v="5"/>
    <x v="2715"/>
    <x v="2710"/>
    <x v="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x v="2711"/>
    <x v="2716"/>
    <b v="0"/>
    <n v="1"/>
    <b v="0"/>
    <s v="theater/musical"/>
    <n v="0"/>
    <n v="1"/>
    <x v="1"/>
    <x v="2716"/>
    <x v="2711"/>
    <x v="7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x v="2712"/>
    <x v="2717"/>
    <b v="0"/>
    <n v="0"/>
    <b v="0"/>
    <s v="film &amp; video/science fiction"/>
    <n v="0"/>
    <n v="0"/>
    <x v="0"/>
    <x v="2717"/>
    <x v="2712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x v="2713"/>
    <x v="2718"/>
    <b v="0"/>
    <n v="0"/>
    <b v="0"/>
    <s v="film &amp; video/drama"/>
    <n v="0"/>
    <n v="0"/>
    <x v="0"/>
    <x v="2718"/>
    <x v="2713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x v="2714"/>
    <x v="2719"/>
    <b v="0"/>
    <n v="0"/>
    <b v="0"/>
    <s v="film &amp; video/animation"/>
    <n v="0"/>
    <n v="0"/>
    <x v="0"/>
    <x v="2719"/>
    <x v="2714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x v="2715"/>
    <x v="2720"/>
    <b v="0"/>
    <n v="0"/>
    <b v="0"/>
    <s v="music/indie rock"/>
    <n v="0"/>
    <n v="0"/>
    <x v="5"/>
    <x v="2720"/>
    <x v="2715"/>
    <x v="7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x v="2716"/>
    <x v="2721"/>
    <b v="0"/>
    <n v="0"/>
    <b v="0"/>
    <s v="journalism/audio"/>
    <n v="0"/>
    <n v="0"/>
    <x v="8"/>
    <x v="2721"/>
    <x v="2716"/>
    <x v="7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x v="2717"/>
    <x v="2722"/>
    <b v="0"/>
    <n v="0"/>
    <b v="0"/>
    <s v="games/mobile games"/>
    <n v="0"/>
    <n v="0"/>
    <x v="4"/>
    <x v="2722"/>
    <x v="2717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x v="2718"/>
    <x v="2723"/>
    <b v="0"/>
    <n v="0"/>
    <b v="0"/>
    <s v="music/faith"/>
    <n v="0"/>
    <n v="0"/>
    <x v="5"/>
    <x v="2723"/>
    <x v="2718"/>
    <x v="7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x v="2719"/>
    <x v="2724"/>
    <b v="0"/>
    <n v="0"/>
    <b v="0"/>
    <s v="music/faith"/>
    <n v="0"/>
    <n v="0"/>
    <x v="5"/>
    <x v="2724"/>
    <x v="2719"/>
    <x v="7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x v="2720"/>
    <x v="2725"/>
    <b v="0"/>
    <n v="0"/>
    <b v="0"/>
    <s v="photography/photobooks"/>
    <n v="0"/>
    <n v="0"/>
    <x v="6"/>
    <x v="2725"/>
    <x v="2720"/>
    <x v="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x v="2721"/>
    <x v="2726"/>
    <b v="0"/>
    <n v="0"/>
    <b v="0"/>
    <s v="technology/web"/>
    <n v="0"/>
    <n v="0"/>
    <x v="3"/>
    <x v="2726"/>
    <x v="272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x v="2722"/>
    <x v="2727"/>
    <b v="0"/>
    <n v="0"/>
    <b v="0"/>
    <s v="food/food trucks"/>
    <n v="0"/>
    <n v="0"/>
    <x v="7"/>
    <x v="2727"/>
    <x v="2722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x v="2723"/>
    <x v="2728"/>
    <b v="0"/>
    <n v="0"/>
    <b v="0"/>
    <s v="food/food trucks"/>
    <n v="0"/>
    <n v="0"/>
    <x v="7"/>
    <x v="2728"/>
    <x v="2723"/>
    <x v="7"/>
  </r>
  <r>
    <n v="2872"/>
    <s v="Loud Arts"/>
    <s v="Local Theatre group in Loudoun County, Virginia. Looking for funds to start producing shows!"/>
    <n v="3000"/>
    <n v="0"/>
    <x v="1"/>
    <s v="US"/>
    <s v="USD"/>
    <x v="2724"/>
    <x v="2729"/>
    <b v="0"/>
    <n v="0"/>
    <b v="0"/>
    <s v="theater/plays"/>
    <n v="0"/>
    <n v="0"/>
    <x v="1"/>
    <x v="2729"/>
    <x v="2724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x v="2725"/>
    <x v="2730"/>
    <b v="0"/>
    <n v="0"/>
    <b v="0"/>
    <s v="theater/spaces"/>
    <n v="0"/>
    <n v="0"/>
    <x v="1"/>
    <x v="2730"/>
    <x v="2725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x v="2726"/>
    <x v="2731"/>
    <b v="0"/>
    <n v="0"/>
    <b v="0"/>
    <s v="theater/musical"/>
    <n v="0"/>
    <n v="0"/>
    <x v="1"/>
    <x v="2731"/>
    <x v="2726"/>
    <x v="7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x v="2727"/>
    <x v="2732"/>
    <b v="0"/>
    <n v="0"/>
    <b v="0"/>
    <s v="theater/musical"/>
    <n v="0"/>
    <n v="0"/>
    <x v="1"/>
    <x v="2732"/>
    <x v="2727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x v="2728"/>
    <x v="2733"/>
    <b v="0"/>
    <n v="0"/>
    <b v="0"/>
    <s v="theater/plays"/>
    <n v="0"/>
    <n v="0"/>
    <x v="1"/>
    <x v="2733"/>
    <x v="2728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x v="2729"/>
    <x v="2734"/>
    <b v="0"/>
    <n v="0"/>
    <b v="0"/>
    <s v="theater/plays"/>
    <n v="0"/>
    <n v="0"/>
    <x v="1"/>
    <x v="2734"/>
    <x v="2729"/>
    <x v="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x v="2730"/>
    <x v="2735"/>
    <b v="0"/>
    <n v="0"/>
    <b v="0"/>
    <s v="theater/plays"/>
    <n v="0"/>
    <n v="0"/>
    <x v="1"/>
    <x v="2735"/>
    <x v="2730"/>
    <x v="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x v="2731"/>
    <x v="2736"/>
    <b v="0"/>
    <n v="0"/>
    <b v="0"/>
    <s v="theater/plays"/>
    <n v="0"/>
    <n v="0"/>
    <x v="1"/>
    <x v="2736"/>
    <x v="2731"/>
    <x v="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x v="2732"/>
    <x v="2737"/>
    <b v="0"/>
    <n v="2"/>
    <b v="0"/>
    <s v="film &amp; video/science fiction"/>
    <n v="0"/>
    <n v="4"/>
    <x v="0"/>
    <x v="2737"/>
    <x v="2732"/>
    <x v="7"/>
  </r>
  <r>
    <n v="746"/>
    <s v="Attention: People With Body Parts"/>
    <s v="This is a book of letters. Letters to our body parts."/>
    <n v="2987"/>
    <n v="3318"/>
    <x v="2"/>
    <s v="US"/>
    <s v="USD"/>
    <x v="2733"/>
    <x v="2738"/>
    <b v="0"/>
    <n v="97"/>
    <b v="1"/>
    <s v="publishing/nonfiction"/>
    <n v="111"/>
    <n v="34.21"/>
    <x v="2"/>
    <x v="2738"/>
    <x v="2733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x v="2734"/>
    <x v="2739"/>
    <b v="0"/>
    <n v="66"/>
    <b v="1"/>
    <s v="theater/plays"/>
    <n v="102"/>
    <n v="44.76"/>
    <x v="1"/>
    <x v="2739"/>
    <x v="2734"/>
    <x v="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x v="2735"/>
    <x v="2740"/>
    <b v="0"/>
    <n v="19"/>
    <b v="0"/>
    <s v="publishing/fiction"/>
    <n v="31"/>
    <n v="47.11"/>
    <x v="2"/>
    <x v="2740"/>
    <x v="2735"/>
    <x v="7"/>
  </r>
  <r>
    <n v="907"/>
    <s v="Greg Chambers Saxophone CD"/>
    <s v="Greg Chambers' self-titled CD needs support for post production, replication, and promotion."/>
    <n v="2900"/>
    <n v="0"/>
    <x v="1"/>
    <s v="US"/>
    <s v="USD"/>
    <x v="2736"/>
    <x v="2741"/>
    <b v="0"/>
    <n v="0"/>
    <b v="0"/>
    <s v="music/jazz"/>
    <n v="0"/>
    <n v="0"/>
    <x v="5"/>
    <x v="2741"/>
    <x v="2736"/>
    <x v="7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x v="2737"/>
    <x v="2742"/>
    <b v="0"/>
    <n v="0"/>
    <b v="0"/>
    <s v="theater/plays"/>
    <n v="0"/>
    <n v="0"/>
    <x v="1"/>
    <x v="2742"/>
    <x v="2737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x v="2738"/>
    <x v="2743"/>
    <b v="0"/>
    <n v="10"/>
    <b v="0"/>
    <s v="theater/plays"/>
    <n v="86"/>
    <n v="248.5"/>
    <x v="1"/>
    <x v="2743"/>
    <x v="2738"/>
    <x v="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x v="2739"/>
    <x v="2744"/>
    <b v="0"/>
    <n v="1"/>
    <b v="0"/>
    <s v="music/faith"/>
    <n v="0"/>
    <n v="1"/>
    <x v="5"/>
    <x v="2744"/>
    <x v="2739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x v="2740"/>
    <x v="2745"/>
    <b v="0"/>
    <n v="35"/>
    <b v="1"/>
    <s v="theater/plays"/>
    <n v="103"/>
    <n v="83.57"/>
    <x v="1"/>
    <x v="2745"/>
    <x v="2740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x v="2741"/>
    <x v="2746"/>
    <b v="0"/>
    <n v="6"/>
    <b v="0"/>
    <s v="theater/plays"/>
    <n v="7"/>
    <n v="35.17"/>
    <x v="1"/>
    <x v="2746"/>
    <x v="2741"/>
    <x v="7"/>
  </r>
  <r>
    <n v="405"/>
    <s v="The Healing Effect Movie"/>
    <s v="Come, join our movie movement.  A new documentary about the healing power of food."/>
    <n v="2820"/>
    <n v="3036"/>
    <x v="2"/>
    <s v="US"/>
    <s v="USD"/>
    <x v="2742"/>
    <x v="2747"/>
    <b v="0"/>
    <n v="55"/>
    <b v="1"/>
    <s v="film &amp; video/documentary"/>
    <n v="108"/>
    <n v="55.2"/>
    <x v="0"/>
    <x v="2747"/>
    <x v="2742"/>
    <x v="7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x v="2743"/>
    <x v="2748"/>
    <b v="0"/>
    <n v="680"/>
    <b v="1"/>
    <s v="games/tabletop games"/>
    <n v="537"/>
    <n v="22.12"/>
    <x v="4"/>
    <x v="2748"/>
    <x v="274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x v="2744"/>
    <x v="2749"/>
    <b v="0"/>
    <n v="96"/>
    <b v="1"/>
    <s v="theater/plays"/>
    <n v="128"/>
    <n v="37.21"/>
    <x v="1"/>
    <x v="2749"/>
    <x v="274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x v="2745"/>
    <x v="2750"/>
    <b v="0"/>
    <n v="70"/>
    <b v="1"/>
    <s v="music/rock"/>
    <n v="122"/>
    <n v="48.84"/>
    <x v="5"/>
    <x v="2750"/>
    <x v="2745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x v="2746"/>
    <x v="2751"/>
    <b v="0"/>
    <n v="44"/>
    <b v="1"/>
    <s v="theater/plays"/>
    <n v="118"/>
    <n v="75.34"/>
    <x v="1"/>
    <x v="2751"/>
    <x v="2746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x v="2747"/>
    <x v="2752"/>
    <b v="0"/>
    <n v="63"/>
    <b v="1"/>
    <s v="theater/plays"/>
    <n v="113"/>
    <n v="50.4"/>
    <x v="1"/>
    <x v="2752"/>
    <x v="2747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x v="2748"/>
    <x v="2753"/>
    <b v="1"/>
    <n v="79"/>
    <b v="1"/>
    <s v="theater/plays"/>
    <n v="112"/>
    <n v="39.81"/>
    <x v="1"/>
    <x v="2753"/>
    <x v="2748"/>
    <x v="7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x v="2749"/>
    <x v="2754"/>
    <b v="0"/>
    <n v="19"/>
    <b v="1"/>
    <s v="music/rock"/>
    <n v="109"/>
    <n v="160.79"/>
    <x v="5"/>
    <x v="2754"/>
    <x v="2749"/>
    <x v="7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x v="2750"/>
    <x v="2755"/>
    <b v="0"/>
    <n v="35"/>
    <b v="1"/>
    <s v="film &amp; video/documentary"/>
    <n v="108"/>
    <n v="86.16"/>
    <x v="0"/>
    <x v="2755"/>
    <x v="2750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x v="2751"/>
    <x v="2756"/>
    <b v="0"/>
    <n v="15"/>
    <b v="0"/>
    <s v="publishing/fiction"/>
    <n v="25"/>
    <n v="46.73"/>
    <x v="2"/>
    <x v="2756"/>
    <x v="2751"/>
    <x v="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x v="2752"/>
    <x v="2757"/>
    <b v="0"/>
    <n v="10"/>
    <b v="0"/>
    <s v="film &amp; video/drama"/>
    <n v="16"/>
    <n v="43.5"/>
    <x v="0"/>
    <x v="2757"/>
    <x v="275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x v="2753"/>
    <x v="2758"/>
    <b v="0"/>
    <n v="46"/>
    <b v="1"/>
    <s v="theater/plays"/>
    <n v="107"/>
    <n v="63.7"/>
    <x v="1"/>
    <x v="2758"/>
    <x v="2753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x v="2754"/>
    <x v="2759"/>
    <b v="0"/>
    <n v="32"/>
    <b v="1"/>
    <s v="music/rock"/>
    <n v="103"/>
    <n v="88.33"/>
    <x v="5"/>
    <x v="2759"/>
    <x v="2754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x v="2755"/>
    <x v="2760"/>
    <b v="0"/>
    <n v="22"/>
    <b v="1"/>
    <s v="theater/plays"/>
    <n v="100"/>
    <n v="125"/>
    <x v="1"/>
    <x v="2760"/>
    <x v="2755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x v="2756"/>
    <x v="2761"/>
    <b v="0"/>
    <n v="21"/>
    <b v="0"/>
    <s v="theater/plays"/>
    <n v="27"/>
    <n v="35"/>
    <x v="1"/>
    <x v="2761"/>
    <x v="2756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2757"/>
    <x v="2762"/>
    <b v="0"/>
    <n v="3"/>
    <b v="0"/>
    <s v="theater/plays"/>
    <n v="2"/>
    <n v="15"/>
    <x v="1"/>
    <x v="2762"/>
    <x v="2757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x v="2758"/>
    <x v="2763"/>
    <b v="0"/>
    <n v="2"/>
    <b v="0"/>
    <s v="music/jazz"/>
    <n v="1"/>
    <n v="20"/>
    <x v="5"/>
    <x v="2763"/>
    <x v="2758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x v="2759"/>
    <x v="2764"/>
    <b v="0"/>
    <n v="1"/>
    <b v="0"/>
    <s v="music/world music"/>
    <n v="1"/>
    <n v="25"/>
    <x v="5"/>
    <x v="2764"/>
    <x v="2759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x v="2760"/>
    <x v="2765"/>
    <b v="0"/>
    <n v="6"/>
    <b v="0"/>
    <s v="publishing/translations"/>
    <n v="7"/>
    <n v="30"/>
    <x v="2"/>
    <x v="2765"/>
    <x v="2760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x v="2761"/>
    <x v="2766"/>
    <b v="1"/>
    <n v="63"/>
    <b v="1"/>
    <s v="theater/plays"/>
    <n v="164"/>
    <n v="70.290000000000006"/>
    <x v="1"/>
    <x v="2766"/>
    <x v="2761"/>
    <x v="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x v="2762"/>
    <x v="2767"/>
    <b v="0"/>
    <n v="33"/>
    <b v="1"/>
    <s v="photography/photobooks"/>
    <n v="109"/>
    <n v="89.24"/>
    <x v="6"/>
    <x v="2767"/>
    <x v="2762"/>
    <x v="7"/>
  </r>
  <r>
    <n v="2833"/>
    <s v="Star Man Rocket Man"/>
    <s v="A new play about exploring outer space"/>
    <n v="2700"/>
    <n v="2923"/>
    <x v="2"/>
    <s v="US"/>
    <s v="USD"/>
    <x v="2763"/>
    <x v="2768"/>
    <b v="0"/>
    <n v="35"/>
    <b v="1"/>
    <s v="theater/plays"/>
    <n v="108"/>
    <n v="83.51"/>
    <x v="1"/>
    <x v="2768"/>
    <x v="2763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x v="2764"/>
    <x v="2769"/>
    <b v="0"/>
    <n v="12"/>
    <b v="0"/>
    <s v="technology/wearables"/>
    <n v="34"/>
    <n v="75.75"/>
    <x v="3"/>
    <x v="2769"/>
    <x v="2764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765"/>
    <x v="2770"/>
    <b v="0"/>
    <n v="4"/>
    <b v="0"/>
    <s v="food/small batch"/>
    <n v="3"/>
    <n v="21.25"/>
    <x v="7"/>
    <x v="2770"/>
    <x v="2765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x v="2766"/>
    <x v="2771"/>
    <b v="0"/>
    <n v="9"/>
    <b v="1"/>
    <s v="photography/photobooks"/>
    <n v="101"/>
    <n v="299.22000000000003"/>
    <x v="6"/>
    <x v="2771"/>
    <x v="2766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x v="2767"/>
    <x v="2772"/>
    <b v="1"/>
    <n v="140"/>
    <b v="1"/>
    <s v="photography/photobooks"/>
    <n v="174"/>
    <n v="32.32"/>
    <x v="6"/>
    <x v="2772"/>
    <x v="2767"/>
    <x v="7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x v="2768"/>
    <x v="2773"/>
    <b v="0"/>
    <n v="68"/>
    <b v="1"/>
    <s v="film &amp; video/television"/>
    <n v="130"/>
    <n v="49.88"/>
    <x v="0"/>
    <x v="2773"/>
    <x v="2768"/>
    <x v="7"/>
  </r>
  <r>
    <n v="3595"/>
    <s v="The Flu Season"/>
    <s v="A new theatre company staging Will Eno's The Flu Season in Seattle"/>
    <n v="2600"/>
    <n v="3081"/>
    <x v="2"/>
    <s v="US"/>
    <s v="USD"/>
    <x v="2769"/>
    <x v="2774"/>
    <b v="0"/>
    <n v="62"/>
    <b v="1"/>
    <s v="theater/plays"/>
    <n v="119"/>
    <n v="49.69"/>
    <x v="1"/>
    <x v="2774"/>
    <x v="2769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x v="2277"/>
    <x v="2775"/>
    <b v="1"/>
    <n v="37"/>
    <b v="1"/>
    <s v="theater/plays"/>
    <n v="110"/>
    <n v="77.22"/>
    <x v="1"/>
    <x v="2775"/>
    <x v="2277"/>
    <x v="7"/>
  </r>
  <r>
    <n v="2058"/>
    <s v="Raspberry Pi Debug Clip"/>
    <s v="Making using the serial terminal on the Raspberry Pi as easy as Pi!"/>
    <n v="2560"/>
    <n v="4308"/>
    <x v="2"/>
    <s v="GB"/>
    <s v="GBP"/>
    <x v="2770"/>
    <x v="2776"/>
    <b v="0"/>
    <n v="410"/>
    <b v="1"/>
    <s v="technology/hardware"/>
    <n v="168"/>
    <n v="10.51"/>
    <x v="3"/>
    <x v="2776"/>
    <x v="2770"/>
    <x v="7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x v="2771"/>
    <x v="2777"/>
    <b v="0"/>
    <n v="34"/>
    <b v="1"/>
    <s v="music/indie rock"/>
    <n v="103"/>
    <n v="77.349999999999994"/>
    <x v="5"/>
    <x v="2777"/>
    <x v="2771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x v="2772"/>
    <x v="2778"/>
    <b v="0"/>
    <n v="902"/>
    <b v="1"/>
    <s v="games/tabletop games"/>
    <n v="1802"/>
    <n v="49.93"/>
    <x v="4"/>
    <x v="2778"/>
    <x v="2772"/>
    <x v="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x v="2773"/>
    <x v="2779"/>
    <b v="0"/>
    <n v="1113"/>
    <b v="1"/>
    <s v="games/tabletop games"/>
    <n v="1212"/>
    <n v="27.23"/>
    <x v="4"/>
    <x v="2779"/>
    <x v="2773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x v="2774"/>
    <x v="2780"/>
    <b v="1"/>
    <n v="238"/>
    <b v="1"/>
    <s v="technology/hardware"/>
    <n v="674"/>
    <n v="70.849999999999994"/>
    <x v="3"/>
    <x v="2780"/>
    <x v="277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x v="2775"/>
    <x v="2781"/>
    <b v="0"/>
    <n v="169"/>
    <b v="1"/>
    <s v="games/tabletop games"/>
    <n v="636"/>
    <n v="94.1"/>
    <x v="4"/>
    <x v="2781"/>
    <x v="2775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x v="2776"/>
    <x v="2782"/>
    <b v="0"/>
    <n v="240"/>
    <b v="1"/>
    <s v="music/rock"/>
    <n v="497"/>
    <n v="51.72"/>
    <x v="5"/>
    <x v="2782"/>
    <x v="277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x v="2777"/>
    <x v="2783"/>
    <b v="0"/>
    <n v="337"/>
    <b v="1"/>
    <s v="food/small batch"/>
    <n v="427"/>
    <n v="31.69"/>
    <x v="7"/>
    <x v="2783"/>
    <x v="2777"/>
    <x v="7"/>
  </r>
  <r>
    <n v="2029"/>
    <s v="Lumin8 Pro"/>
    <s v="Lumin8 Pro is a fun and easy to use light controller that makes light dance to your favorite music."/>
    <n v="2500"/>
    <n v="9030"/>
    <x v="2"/>
    <s v="US"/>
    <s v="USD"/>
    <x v="2778"/>
    <x v="2784"/>
    <b v="1"/>
    <n v="94"/>
    <b v="1"/>
    <s v="technology/hardware"/>
    <n v="361"/>
    <n v="96.06"/>
    <x v="3"/>
    <x v="2784"/>
    <x v="2778"/>
    <x v="7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x v="2600"/>
    <x v="2785"/>
    <b v="0"/>
    <n v="391"/>
    <b v="1"/>
    <s v="games/tabletop games"/>
    <n v="332"/>
    <n v="21.23"/>
    <x v="4"/>
    <x v="2785"/>
    <x v="2600"/>
    <x v="7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x v="2779"/>
    <x v="2786"/>
    <b v="0"/>
    <n v="84"/>
    <b v="1"/>
    <s v="games/tabletop games"/>
    <n v="327"/>
    <n v="97.3"/>
    <x v="4"/>
    <x v="2786"/>
    <x v="2779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x v="2780"/>
    <x v="2787"/>
    <b v="0"/>
    <n v="145"/>
    <b v="1"/>
    <s v="theater/spaces"/>
    <n v="302"/>
    <n v="52.1"/>
    <x v="1"/>
    <x v="2787"/>
    <x v="2780"/>
    <x v="7"/>
  </r>
  <r>
    <n v="262"/>
    <s v="The Last Cosmonaut"/>
    <s v="He can never die. He will live forever. He is the last cosmonaut, and this is his story."/>
    <n v="2500"/>
    <n v="6000"/>
    <x v="2"/>
    <s v="US"/>
    <s v="USD"/>
    <x v="2781"/>
    <x v="2788"/>
    <b v="1"/>
    <n v="145"/>
    <b v="1"/>
    <s v="film &amp; video/documentary"/>
    <n v="240"/>
    <n v="41.38"/>
    <x v="0"/>
    <x v="2788"/>
    <x v="2781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x v="2782"/>
    <x v="2789"/>
    <b v="0"/>
    <n v="147"/>
    <b v="1"/>
    <s v="games/tabletop games"/>
    <n v="220"/>
    <n v="37.479999999999997"/>
    <x v="4"/>
    <x v="2789"/>
    <x v="2782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x v="2783"/>
    <x v="2790"/>
    <b v="0"/>
    <n v="120"/>
    <b v="1"/>
    <s v="music/electronic music"/>
    <n v="196"/>
    <n v="40.75"/>
    <x v="5"/>
    <x v="2790"/>
    <x v="278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x v="2784"/>
    <x v="2791"/>
    <b v="0"/>
    <n v="43"/>
    <b v="1"/>
    <s v="music/rock"/>
    <n v="173"/>
    <n v="100.47"/>
    <x v="5"/>
    <x v="2791"/>
    <x v="2784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x v="2785"/>
    <x v="2792"/>
    <b v="0"/>
    <n v="89"/>
    <b v="1"/>
    <s v="music/indie rock"/>
    <n v="166"/>
    <n v="46.65"/>
    <x v="5"/>
    <x v="2792"/>
    <x v="2785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x v="2786"/>
    <x v="2793"/>
    <b v="0"/>
    <n v="98"/>
    <b v="1"/>
    <s v="music/pop"/>
    <n v="161"/>
    <n v="41.04"/>
    <x v="5"/>
    <x v="2793"/>
    <x v="2786"/>
    <x v="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x v="2787"/>
    <x v="2794"/>
    <b v="1"/>
    <n v="59"/>
    <b v="1"/>
    <s v="music/rock"/>
    <n v="152"/>
    <n v="64.25"/>
    <x v="5"/>
    <x v="2794"/>
    <x v="2787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x v="2788"/>
    <x v="2795"/>
    <b v="0"/>
    <n v="82"/>
    <b v="1"/>
    <s v="technology/wearables"/>
    <n v="140"/>
    <n v="42.67"/>
    <x v="3"/>
    <x v="2795"/>
    <x v="2788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x v="2789"/>
    <x v="2796"/>
    <b v="0"/>
    <n v="117"/>
    <b v="1"/>
    <s v="music/rock"/>
    <n v="139"/>
    <n v="29.62"/>
    <x v="5"/>
    <x v="2796"/>
    <x v="2789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x v="2790"/>
    <x v="2797"/>
    <b v="0"/>
    <n v="51"/>
    <b v="1"/>
    <s v="theater/plays"/>
    <n v="136"/>
    <n v="66.67"/>
    <x v="1"/>
    <x v="2797"/>
    <x v="2790"/>
    <x v="7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x v="2791"/>
    <x v="2798"/>
    <b v="0"/>
    <n v="57"/>
    <b v="1"/>
    <s v="music/rock"/>
    <n v="135"/>
    <n v="59.16"/>
    <x v="5"/>
    <x v="2798"/>
    <x v="2791"/>
    <x v="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x v="2792"/>
    <x v="2799"/>
    <b v="0"/>
    <n v="44"/>
    <b v="1"/>
    <s v="music/rock"/>
    <n v="132"/>
    <n v="75.11"/>
    <x v="5"/>
    <x v="2799"/>
    <x v="2792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x v="2793"/>
    <x v="2800"/>
    <b v="0"/>
    <n v="83"/>
    <b v="1"/>
    <s v="photography/photobooks"/>
    <n v="129"/>
    <n v="38.869999999999997"/>
    <x v="6"/>
    <x v="2800"/>
    <x v="2793"/>
    <x v="7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x v="2794"/>
    <x v="2801"/>
    <b v="0"/>
    <n v="55"/>
    <b v="1"/>
    <s v="film &amp; video/documentary"/>
    <n v="127"/>
    <n v="57.65"/>
    <x v="0"/>
    <x v="2801"/>
    <x v="2794"/>
    <x v="7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x v="2795"/>
    <x v="2802"/>
    <b v="1"/>
    <n v="84"/>
    <b v="1"/>
    <s v="theater/plays"/>
    <n v="125"/>
    <n v="37.14"/>
    <x v="1"/>
    <x v="2802"/>
    <x v="2795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x v="2796"/>
    <x v="2803"/>
    <b v="0"/>
    <n v="45"/>
    <b v="1"/>
    <s v="theater/plays"/>
    <n v="125"/>
    <n v="69.33"/>
    <x v="1"/>
    <x v="2803"/>
    <x v="2796"/>
    <x v="7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x v="2797"/>
    <x v="2804"/>
    <b v="1"/>
    <n v="61"/>
    <b v="1"/>
    <s v="theater/plays"/>
    <n v="124"/>
    <n v="50.9"/>
    <x v="1"/>
    <x v="2804"/>
    <x v="2797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x v="2798"/>
    <x v="2805"/>
    <b v="0"/>
    <n v="121"/>
    <b v="1"/>
    <s v="publishing/nonfiction"/>
    <n v="123"/>
    <n v="25.35"/>
    <x v="2"/>
    <x v="2805"/>
    <x v="2798"/>
    <x v="7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x v="2799"/>
    <x v="2806"/>
    <b v="0"/>
    <n v="89"/>
    <b v="1"/>
    <s v="music/pop"/>
    <n v="122"/>
    <n v="34.380000000000003"/>
    <x v="5"/>
    <x v="2806"/>
    <x v="2799"/>
    <x v="7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x v="2800"/>
    <x v="2807"/>
    <b v="0"/>
    <n v="62"/>
    <b v="1"/>
    <s v="music/rock"/>
    <n v="122"/>
    <n v="49.11"/>
    <x v="5"/>
    <x v="2807"/>
    <x v="2800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x v="2801"/>
    <x v="2808"/>
    <b v="0"/>
    <n v="38"/>
    <b v="1"/>
    <s v="music/rock"/>
    <n v="121"/>
    <n v="79.53"/>
    <x v="5"/>
    <x v="2808"/>
    <x v="2801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x v="2802"/>
    <x v="2809"/>
    <b v="0"/>
    <n v="169"/>
    <b v="1"/>
    <s v="publishing/nonfiction"/>
    <n v="120"/>
    <n v="17.82"/>
    <x v="2"/>
    <x v="2809"/>
    <x v="2802"/>
    <x v="7"/>
  </r>
  <r>
    <n v="2089"/>
    <s v="Little Moses EP"/>
    <s v="Little Moses is trying to record their first EP, and we can't do it without your help!"/>
    <n v="2500"/>
    <n v="3010.01"/>
    <x v="2"/>
    <s v="US"/>
    <s v="USD"/>
    <x v="2803"/>
    <x v="2810"/>
    <b v="0"/>
    <n v="62"/>
    <b v="1"/>
    <s v="music/indie rock"/>
    <n v="120"/>
    <n v="48.55"/>
    <x v="5"/>
    <x v="2810"/>
    <x v="2803"/>
    <x v="7"/>
  </r>
  <r>
    <n v="3623"/>
    <s v="Since I've Been Here"/>
    <s v="An original play exploring the complications of romantic relationships in all forms."/>
    <n v="2500"/>
    <n v="3000"/>
    <x v="2"/>
    <s v="US"/>
    <s v="USD"/>
    <x v="2804"/>
    <x v="2811"/>
    <b v="0"/>
    <n v="34"/>
    <b v="1"/>
    <s v="theater/plays"/>
    <n v="120"/>
    <n v="88.24"/>
    <x v="1"/>
    <x v="2811"/>
    <x v="2804"/>
    <x v="7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x v="2805"/>
    <x v="2812"/>
    <b v="0"/>
    <n v="27"/>
    <b v="1"/>
    <s v="theater/musical"/>
    <n v="120"/>
    <n v="111.11"/>
    <x v="1"/>
    <x v="2812"/>
    <x v="2805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x v="2806"/>
    <x v="2813"/>
    <b v="0"/>
    <n v="30"/>
    <b v="1"/>
    <s v="theater/musical"/>
    <n v="120"/>
    <n v="100"/>
    <x v="1"/>
    <x v="2813"/>
    <x v="2806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x v="2807"/>
    <x v="2814"/>
    <b v="0"/>
    <n v="99"/>
    <b v="1"/>
    <s v="games/tabletop games"/>
    <n v="120"/>
    <n v="30.2"/>
    <x v="4"/>
    <x v="2814"/>
    <x v="2807"/>
    <x v="7"/>
  </r>
  <r>
    <n v="2786"/>
    <s v="Fierce"/>
    <s v="A heart-melting farce about sex, art and the lovelorn lay-abouts of London-town."/>
    <n v="2500"/>
    <n v="2946"/>
    <x v="2"/>
    <s v="GB"/>
    <s v="GBP"/>
    <x v="2808"/>
    <x v="2815"/>
    <b v="0"/>
    <n v="74"/>
    <b v="1"/>
    <s v="theater/plays"/>
    <n v="118"/>
    <n v="39.81"/>
    <x v="1"/>
    <x v="2815"/>
    <x v="2808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x v="2809"/>
    <x v="2816"/>
    <b v="1"/>
    <n v="51"/>
    <b v="1"/>
    <s v="theater/plays"/>
    <n v="117"/>
    <n v="57.55"/>
    <x v="1"/>
    <x v="2816"/>
    <x v="2809"/>
    <x v="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x v="2810"/>
    <x v="2817"/>
    <b v="0"/>
    <n v="95"/>
    <b v="1"/>
    <s v="theater/plays"/>
    <n v="115"/>
    <n v="30.19"/>
    <x v="1"/>
    <x v="2817"/>
    <x v="2810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x v="2811"/>
    <x v="2818"/>
    <b v="0"/>
    <n v="44"/>
    <b v="1"/>
    <s v="theater/plays"/>
    <n v="114"/>
    <n v="64.91"/>
    <x v="1"/>
    <x v="2818"/>
    <x v="2811"/>
    <x v="7"/>
  </r>
  <r>
    <n v="1392"/>
    <s v="Telesomniac's Debut Album"/>
    <s v="Telesomniac is a rock band from Provo, UT releasing their debut album Thirty-One Flashes in the Dark."/>
    <n v="2500"/>
    <n v="2841"/>
    <x v="2"/>
    <s v="US"/>
    <s v="USD"/>
    <x v="2812"/>
    <x v="2819"/>
    <b v="0"/>
    <n v="104"/>
    <b v="1"/>
    <s v="music/rock"/>
    <n v="114"/>
    <n v="27.32"/>
    <x v="5"/>
    <x v="2819"/>
    <x v="2812"/>
    <x v="7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x v="2813"/>
    <x v="2820"/>
    <b v="1"/>
    <n v="68"/>
    <b v="1"/>
    <s v="theater/plays"/>
    <n v="112"/>
    <n v="41.24"/>
    <x v="1"/>
    <x v="2820"/>
    <x v="2813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x v="2814"/>
    <x v="2821"/>
    <b v="0"/>
    <n v="50"/>
    <b v="1"/>
    <s v="technology/space exploration"/>
    <n v="112"/>
    <n v="56"/>
    <x v="3"/>
    <x v="2821"/>
    <x v="2814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x v="2815"/>
    <x v="2822"/>
    <b v="0"/>
    <n v="34"/>
    <b v="1"/>
    <s v="theater/plays"/>
    <n v="110"/>
    <n v="81.03"/>
    <x v="1"/>
    <x v="2822"/>
    <x v="2815"/>
    <x v="7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x v="2816"/>
    <x v="2823"/>
    <b v="0"/>
    <n v="66"/>
    <b v="1"/>
    <s v="film &amp; video/television"/>
    <n v="110"/>
    <n v="41.68"/>
    <x v="0"/>
    <x v="2823"/>
    <x v="2816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x v="2817"/>
    <x v="2824"/>
    <b v="0"/>
    <n v="45"/>
    <b v="1"/>
    <s v="theater/plays"/>
    <n v="110"/>
    <n v="61.02"/>
    <x v="1"/>
    <x v="2824"/>
    <x v="2817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x v="2818"/>
    <x v="2825"/>
    <b v="0"/>
    <n v="54"/>
    <b v="1"/>
    <s v="music/indie rock"/>
    <n v="109"/>
    <n v="50.63"/>
    <x v="5"/>
    <x v="2825"/>
    <x v="2818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x v="2819"/>
    <x v="2826"/>
    <b v="0"/>
    <n v="113"/>
    <b v="1"/>
    <s v="music/rock"/>
    <n v="109"/>
    <n v="24.15"/>
    <x v="5"/>
    <x v="2826"/>
    <x v="2819"/>
    <x v="7"/>
  </r>
  <r>
    <n v="3183"/>
    <s v="The Seagull on The River"/>
    <s v="Anton Chekhov's The Seagull. An outdoor Amphitheater in Manhattan. Trees. A River. Daybreak."/>
    <n v="2500"/>
    <n v="2725"/>
    <x v="2"/>
    <s v="US"/>
    <s v="USD"/>
    <x v="2820"/>
    <x v="2827"/>
    <b v="1"/>
    <n v="68"/>
    <b v="1"/>
    <s v="theater/plays"/>
    <n v="109"/>
    <n v="40.07"/>
    <x v="1"/>
    <x v="2827"/>
    <x v="282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x v="2821"/>
    <x v="2828"/>
    <b v="0"/>
    <n v="50"/>
    <b v="1"/>
    <s v="music/indie rock"/>
    <n v="108"/>
    <n v="54.2"/>
    <x v="5"/>
    <x v="2828"/>
    <x v="2821"/>
    <x v="7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x v="2822"/>
    <x v="2829"/>
    <b v="0"/>
    <n v="56"/>
    <b v="1"/>
    <s v="music/rock"/>
    <n v="108"/>
    <n v="48.33"/>
    <x v="5"/>
    <x v="2829"/>
    <x v="282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x v="2363"/>
    <x v="2830"/>
    <b v="0"/>
    <n v="57"/>
    <b v="1"/>
    <s v="theater/plays"/>
    <n v="108"/>
    <n v="47.46"/>
    <x v="1"/>
    <x v="2830"/>
    <x v="2363"/>
    <x v="7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x v="2823"/>
    <x v="2831"/>
    <b v="0"/>
    <n v="37"/>
    <b v="1"/>
    <s v="theater/musical"/>
    <n v="108"/>
    <n v="72.97"/>
    <x v="1"/>
    <x v="2831"/>
    <x v="2823"/>
    <x v="7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x v="2824"/>
    <x v="2832"/>
    <b v="0"/>
    <n v="38"/>
    <b v="1"/>
    <s v="theater/plays"/>
    <n v="108"/>
    <n v="70.760000000000005"/>
    <x v="1"/>
    <x v="2832"/>
    <x v="2824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x v="2825"/>
    <x v="2833"/>
    <b v="0"/>
    <n v="33"/>
    <b v="1"/>
    <s v="theater/musical"/>
    <n v="107"/>
    <n v="81.239999999999995"/>
    <x v="1"/>
    <x v="2833"/>
    <x v="2825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x v="2826"/>
    <x v="2834"/>
    <b v="0"/>
    <n v="72"/>
    <b v="1"/>
    <s v="theater/plays"/>
    <n v="107"/>
    <n v="37.08"/>
    <x v="1"/>
    <x v="2834"/>
    <x v="2826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x v="2827"/>
    <x v="2835"/>
    <b v="1"/>
    <n v="71"/>
    <b v="1"/>
    <s v="theater/plays"/>
    <n v="107"/>
    <n v="37.590000000000003"/>
    <x v="1"/>
    <x v="2835"/>
    <x v="2827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x v="2828"/>
    <x v="2836"/>
    <b v="0"/>
    <n v="76"/>
    <b v="1"/>
    <s v="theater/plays"/>
    <n v="107"/>
    <n v="35.04"/>
    <x v="1"/>
    <x v="2836"/>
    <x v="2828"/>
    <x v="7"/>
  </r>
  <r>
    <n v="3823"/>
    <s v="FEED"/>
    <s v="Feed, a new play by Garrett Markgraf (based on the novel by M.T. Anderson), Directed by Anna Marck at Oakland University."/>
    <n v="2500"/>
    <n v="2650"/>
    <x v="2"/>
    <s v="US"/>
    <s v="USD"/>
    <x v="2829"/>
    <x v="2837"/>
    <b v="0"/>
    <n v="41"/>
    <b v="1"/>
    <s v="theater/plays"/>
    <n v="106"/>
    <n v="64.63"/>
    <x v="1"/>
    <x v="2837"/>
    <x v="2829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x v="2830"/>
    <x v="2838"/>
    <b v="1"/>
    <n v="57"/>
    <b v="1"/>
    <s v="theater/plays"/>
    <n v="106"/>
    <n v="46.43"/>
    <x v="1"/>
    <x v="2838"/>
    <x v="2830"/>
    <x v="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x v="2831"/>
    <x v="2839"/>
    <b v="0"/>
    <n v="64"/>
    <b v="1"/>
    <s v="theater/plays"/>
    <n v="105"/>
    <n v="40.94"/>
    <x v="1"/>
    <x v="2839"/>
    <x v="2831"/>
    <x v="7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x v="2832"/>
    <x v="2840"/>
    <b v="0"/>
    <n v="81"/>
    <b v="1"/>
    <s v="music/indie rock"/>
    <n v="105"/>
    <n v="32.32"/>
    <x v="5"/>
    <x v="2840"/>
    <x v="2832"/>
    <x v="7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x v="2833"/>
    <x v="2841"/>
    <b v="0"/>
    <n v="25"/>
    <b v="1"/>
    <s v="film &amp; video/shorts"/>
    <n v="105"/>
    <n v="104.6"/>
    <x v="0"/>
    <x v="2841"/>
    <x v="283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x v="2834"/>
    <x v="2842"/>
    <b v="1"/>
    <n v="39"/>
    <b v="1"/>
    <s v="music/metal"/>
    <n v="104"/>
    <n v="66.87"/>
    <x v="5"/>
    <x v="2842"/>
    <x v="2834"/>
    <x v="7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x v="2835"/>
    <x v="2843"/>
    <b v="1"/>
    <n v="96"/>
    <b v="1"/>
    <s v="music/rock"/>
    <n v="104"/>
    <n v="27.15"/>
    <x v="5"/>
    <x v="2843"/>
    <x v="2835"/>
    <x v="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x v="2836"/>
    <x v="2844"/>
    <b v="0"/>
    <n v="14"/>
    <b v="1"/>
    <s v="theater/plays"/>
    <n v="104"/>
    <n v="186.07"/>
    <x v="1"/>
    <x v="2844"/>
    <x v="2836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x v="2837"/>
    <x v="2845"/>
    <b v="0"/>
    <n v="45"/>
    <b v="1"/>
    <s v="music/indie rock"/>
    <n v="104"/>
    <n v="57.78"/>
    <x v="5"/>
    <x v="2845"/>
    <x v="2837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x v="2838"/>
    <x v="2846"/>
    <b v="0"/>
    <n v="132"/>
    <b v="1"/>
    <s v="theater/plays"/>
    <n v="104"/>
    <n v="19.7"/>
    <x v="1"/>
    <x v="2846"/>
    <x v="2838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x v="2839"/>
    <x v="2847"/>
    <b v="0"/>
    <n v="3"/>
    <b v="1"/>
    <s v="theater/plays"/>
    <n v="104"/>
    <n v="866.67"/>
    <x v="1"/>
    <x v="2847"/>
    <x v="2839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x v="2840"/>
    <x v="2848"/>
    <b v="0"/>
    <n v="39"/>
    <b v="1"/>
    <s v="theater/plays"/>
    <n v="104"/>
    <n v="66.510000000000005"/>
    <x v="1"/>
    <x v="2848"/>
    <x v="284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x v="2841"/>
    <x v="2849"/>
    <b v="0"/>
    <n v="27"/>
    <b v="1"/>
    <s v="music/classical music"/>
    <n v="103"/>
    <n v="95.74"/>
    <x v="5"/>
    <x v="2849"/>
    <x v="284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x v="2842"/>
    <x v="2850"/>
    <b v="1"/>
    <n v="34"/>
    <b v="1"/>
    <s v="theater/plays"/>
    <n v="103"/>
    <n v="76.03"/>
    <x v="1"/>
    <x v="2850"/>
    <x v="2842"/>
    <x v="7"/>
  </r>
  <r>
    <n v="3264"/>
    <s v="Kapow-i GoGo at The PIT"/>
    <s v="The three part comedic saga of Kapow-i GoGo, who saves the world.  Again.  And again."/>
    <n v="2500"/>
    <n v="2575"/>
    <x v="2"/>
    <s v="US"/>
    <s v="USD"/>
    <x v="2843"/>
    <x v="2851"/>
    <b v="1"/>
    <n v="49"/>
    <b v="1"/>
    <s v="theater/plays"/>
    <n v="103"/>
    <n v="52.55"/>
    <x v="1"/>
    <x v="2851"/>
    <x v="284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x v="2844"/>
    <x v="2852"/>
    <b v="0"/>
    <n v="54"/>
    <b v="1"/>
    <s v="theater/musical"/>
    <n v="103"/>
    <n v="47.57"/>
    <x v="1"/>
    <x v="2852"/>
    <x v="2844"/>
    <x v="7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x v="2845"/>
    <x v="2853"/>
    <b v="1"/>
    <n v="64"/>
    <b v="1"/>
    <s v="music/indie rock"/>
    <n v="103"/>
    <n v="40.08"/>
    <x v="5"/>
    <x v="2853"/>
    <x v="2845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x v="2846"/>
    <x v="2854"/>
    <b v="0"/>
    <n v="43"/>
    <b v="1"/>
    <s v="theater/plays"/>
    <n v="103"/>
    <n v="59.65"/>
    <x v="1"/>
    <x v="2854"/>
    <x v="2846"/>
    <x v="7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x v="2847"/>
    <x v="2855"/>
    <b v="0"/>
    <n v="33"/>
    <b v="1"/>
    <s v="theater/plays"/>
    <n v="103"/>
    <n v="77.73"/>
    <x v="1"/>
    <x v="2855"/>
    <x v="2847"/>
    <x v="7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x v="2848"/>
    <x v="2856"/>
    <b v="0"/>
    <n v="21"/>
    <b v="1"/>
    <s v="theater/plays"/>
    <n v="102"/>
    <n v="121.9"/>
    <x v="1"/>
    <x v="2856"/>
    <x v="2848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x v="2849"/>
    <x v="2857"/>
    <b v="0"/>
    <n v="54"/>
    <b v="1"/>
    <s v="theater/plays"/>
    <n v="102"/>
    <n v="47.41"/>
    <x v="1"/>
    <x v="2857"/>
    <x v="2849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x v="2850"/>
    <x v="2858"/>
    <b v="0"/>
    <n v="31"/>
    <b v="1"/>
    <s v="publishing/nonfiction"/>
    <n v="102"/>
    <n v="82.42"/>
    <x v="2"/>
    <x v="2858"/>
    <x v="2850"/>
    <x v="7"/>
  </r>
  <r>
    <n v="758"/>
    <s v="Publish Waiting On Humanity"/>
    <s v="I am publishing my book, Waiting on Humanity and need some finishing funds to do so."/>
    <n v="2500"/>
    <n v="2550"/>
    <x v="2"/>
    <s v="US"/>
    <s v="USD"/>
    <x v="2851"/>
    <x v="2859"/>
    <b v="0"/>
    <n v="19"/>
    <b v="1"/>
    <s v="publishing/nonfiction"/>
    <n v="102"/>
    <n v="134.21"/>
    <x v="2"/>
    <x v="2859"/>
    <x v="2851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x v="2852"/>
    <x v="2860"/>
    <b v="0"/>
    <n v="64"/>
    <b v="1"/>
    <s v="theater/plays"/>
    <n v="102"/>
    <n v="39.83"/>
    <x v="1"/>
    <x v="2860"/>
    <x v="2852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x v="2853"/>
    <x v="2861"/>
    <b v="0"/>
    <n v="68"/>
    <b v="1"/>
    <s v="publishing/nonfiction"/>
    <n v="102"/>
    <n v="37.47"/>
    <x v="2"/>
    <x v="2861"/>
    <x v="2853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x v="2854"/>
    <x v="2862"/>
    <b v="0"/>
    <n v="35"/>
    <b v="1"/>
    <s v="publishing/nonfiction"/>
    <n v="101"/>
    <n v="72.430000000000007"/>
    <x v="2"/>
    <x v="2862"/>
    <x v="2854"/>
    <x v="7"/>
  </r>
  <r>
    <n v="1641"/>
    <s v="Tanya Dartson- Run for Your Life music video"/>
    <s v="Music Video For Upbeat and Inspiring Song - Run For Your Life"/>
    <n v="2500"/>
    <n v="2535"/>
    <x v="2"/>
    <s v="US"/>
    <s v="USD"/>
    <x v="2855"/>
    <x v="2863"/>
    <b v="0"/>
    <n v="26"/>
    <b v="1"/>
    <s v="music/pop"/>
    <n v="101"/>
    <n v="97.5"/>
    <x v="5"/>
    <x v="2863"/>
    <x v="2855"/>
    <x v="7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x v="2856"/>
    <x v="2864"/>
    <b v="0"/>
    <n v="38"/>
    <b v="1"/>
    <s v="theater/plays"/>
    <n v="101"/>
    <n v="66.45"/>
    <x v="1"/>
    <x v="2864"/>
    <x v="2856"/>
    <x v="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x v="2857"/>
    <x v="2865"/>
    <b v="0"/>
    <n v="71"/>
    <b v="1"/>
    <s v="theater/plays"/>
    <n v="101"/>
    <n v="35.49"/>
    <x v="1"/>
    <x v="2865"/>
    <x v="2857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x v="2858"/>
    <x v="2866"/>
    <b v="0"/>
    <n v="40"/>
    <b v="1"/>
    <s v="theater/plays"/>
    <n v="101"/>
    <n v="63"/>
    <x v="1"/>
    <x v="2866"/>
    <x v="2858"/>
    <x v="7"/>
  </r>
  <r>
    <n v="792"/>
    <s v="&quot;Believable Lies&quot; - The Album"/>
    <s v="Rock n' Roll about the intersection of lies and belief: the Believable Lie."/>
    <n v="2500"/>
    <n v="2511.11"/>
    <x v="2"/>
    <s v="US"/>
    <s v="USD"/>
    <x v="2859"/>
    <x v="2867"/>
    <b v="0"/>
    <n v="60"/>
    <b v="1"/>
    <s v="music/rock"/>
    <n v="100"/>
    <n v="41.85"/>
    <x v="5"/>
    <x v="2867"/>
    <x v="285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x v="2860"/>
    <x v="2868"/>
    <b v="0"/>
    <n v="38"/>
    <b v="1"/>
    <s v="music/rock"/>
    <n v="100"/>
    <n v="65.87"/>
    <x v="5"/>
    <x v="2868"/>
    <x v="2860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x v="2861"/>
    <x v="2869"/>
    <b v="0"/>
    <n v="57"/>
    <b v="1"/>
    <s v="games/tabletop games"/>
    <n v="100"/>
    <n v="43.91"/>
    <x v="4"/>
    <x v="2869"/>
    <x v="2861"/>
    <x v="7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x v="2862"/>
    <x v="2870"/>
    <b v="0"/>
    <n v="41"/>
    <b v="1"/>
    <s v="theater/plays"/>
    <n v="100"/>
    <n v="61"/>
    <x v="1"/>
    <x v="2870"/>
    <x v="2862"/>
    <x v="7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x v="2863"/>
    <x v="2871"/>
    <b v="0"/>
    <n v="50"/>
    <b v="1"/>
    <s v="theater/plays"/>
    <n v="100"/>
    <n v="50"/>
    <x v="1"/>
    <x v="2871"/>
    <x v="286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x v="2864"/>
    <x v="2872"/>
    <b v="0"/>
    <n v="22"/>
    <b v="1"/>
    <s v="music/indie rock"/>
    <n v="100"/>
    <n v="113.64"/>
    <x v="5"/>
    <x v="2872"/>
    <x v="28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x v="2865"/>
    <x v="2873"/>
    <b v="0"/>
    <n v="52"/>
    <b v="1"/>
    <s v="music/indie rock"/>
    <n v="100"/>
    <n v="48.08"/>
    <x v="5"/>
    <x v="2873"/>
    <x v="2865"/>
    <x v="7"/>
  </r>
  <r>
    <n v="3287"/>
    <s v="Three Things: Stories About Life"/>
    <s v="An inspirational one-man play about crisis, community, and the search for wholeness."/>
    <n v="2500"/>
    <n v="2500"/>
    <x v="2"/>
    <s v="CA"/>
    <s v="CAD"/>
    <x v="2866"/>
    <x v="2874"/>
    <b v="0"/>
    <n v="34"/>
    <b v="1"/>
    <s v="theater/plays"/>
    <n v="100"/>
    <n v="73.53"/>
    <x v="1"/>
    <x v="2874"/>
    <x v="2866"/>
    <x v="7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x v="2867"/>
    <x v="2875"/>
    <b v="0"/>
    <n v="11"/>
    <b v="1"/>
    <s v="theater/plays"/>
    <n v="100"/>
    <n v="227.27"/>
    <x v="1"/>
    <x v="2875"/>
    <x v="2867"/>
    <x v="7"/>
  </r>
  <r>
    <n v="3544"/>
    <s v="Gruoch, or Lady Macbeth"/>
    <s v="Death &amp; Pretzels presents the world premiere of Paul Pasulka's Gruoch, or Lady Macbeth"/>
    <n v="2500"/>
    <n v="2500"/>
    <x v="2"/>
    <s v="US"/>
    <s v="USD"/>
    <x v="2868"/>
    <x v="2876"/>
    <b v="0"/>
    <n v="24"/>
    <b v="1"/>
    <s v="theater/plays"/>
    <n v="100"/>
    <n v="104.17"/>
    <x v="1"/>
    <x v="2876"/>
    <x v="2868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x v="2869"/>
    <x v="2877"/>
    <b v="0"/>
    <n v="25"/>
    <b v="1"/>
    <s v="theater/musical"/>
    <n v="100"/>
    <n v="100"/>
    <x v="1"/>
    <x v="2877"/>
    <x v="2869"/>
    <x v="7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x v="2870"/>
    <x v="2878"/>
    <b v="1"/>
    <n v="13"/>
    <b v="0"/>
    <s v="photography/photobooks"/>
    <n v="46"/>
    <n v="88.31"/>
    <x v="6"/>
    <x v="2878"/>
    <x v="2870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x v="2871"/>
    <x v="2879"/>
    <b v="0"/>
    <n v="8"/>
    <b v="0"/>
    <s v="theater/plays"/>
    <n v="38"/>
    <n v="119.13"/>
    <x v="1"/>
    <x v="2879"/>
    <x v="2871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x v="2872"/>
    <x v="2880"/>
    <b v="0"/>
    <n v="27"/>
    <b v="0"/>
    <s v="theater/plays"/>
    <n v="36"/>
    <n v="33.67"/>
    <x v="1"/>
    <x v="2880"/>
    <x v="2872"/>
    <x v="7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x v="2873"/>
    <x v="2881"/>
    <b v="1"/>
    <n v="24"/>
    <b v="0"/>
    <s v="theater/plays"/>
    <n v="34"/>
    <n v="35.5"/>
    <x v="1"/>
    <x v="2881"/>
    <x v="2873"/>
    <x v="7"/>
  </r>
  <r>
    <n v="598"/>
    <s v="Goals not creeds"/>
    <s v="This is a project to create a crowd-funding site for Urantia Book readers worldwide."/>
    <n v="2500"/>
    <n v="850"/>
    <x v="1"/>
    <s v="US"/>
    <s v="USD"/>
    <x v="2874"/>
    <x v="2882"/>
    <b v="0"/>
    <n v="7"/>
    <b v="0"/>
    <s v="technology/web"/>
    <n v="34"/>
    <n v="121.43"/>
    <x v="3"/>
    <x v="2882"/>
    <x v="2874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x v="2875"/>
    <x v="2883"/>
    <b v="0"/>
    <n v="16"/>
    <b v="0"/>
    <s v="theater/plays"/>
    <n v="33"/>
    <n v="50.88"/>
    <x v="1"/>
    <x v="2883"/>
    <x v="2875"/>
    <x v="7"/>
  </r>
  <r>
    <n v="203"/>
    <s v="TheM"/>
    <s v="We are aiming to make a Web Series based on Youth Culture and the misrepresentation of socially stereotyped people."/>
    <n v="2500"/>
    <n v="746"/>
    <x v="1"/>
    <s v="GB"/>
    <s v="GBP"/>
    <x v="2876"/>
    <x v="2884"/>
    <b v="0"/>
    <n v="8"/>
    <b v="0"/>
    <s v="film &amp; video/drama"/>
    <n v="30"/>
    <n v="93.25"/>
    <x v="0"/>
    <x v="2884"/>
    <x v="2876"/>
    <x v="7"/>
  </r>
  <r>
    <n v="2742"/>
    <s v="What a Zoo!"/>
    <s v="The pachyderms at the Denver Zoo are moving. Follow along on the convoluted journey to their new home."/>
    <n v="2500"/>
    <n v="731"/>
    <x v="1"/>
    <s v="US"/>
    <s v="USD"/>
    <x v="2877"/>
    <x v="2885"/>
    <b v="0"/>
    <n v="18"/>
    <b v="0"/>
    <s v="publishing/children's books"/>
    <n v="29"/>
    <n v="40.61"/>
    <x v="2"/>
    <x v="2885"/>
    <x v="2877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x v="2878"/>
    <x v="2886"/>
    <b v="0"/>
    <n v="37"/>
    <b v="0"/>
    <s v="technology/wearables"/>
    <n v="28"/>
    <n v="19.239999999999998"/>
    <x v="3"/>
    <x v="2886"/>
    <x v="2878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x v="2879"/>
    <x v="2887"/>
    <b v="0"/>
    <n v="13"/>
    <b v="0"/>
    <s v="theater/plays"/>
    <n v="27"/>
    <n v="51.62"/>
    <x v="1"/>
    <x v="2887"/>
    <x v="2879"/>
    <x v="7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x v="2880"/>
    <x v="2888"/>
    <b v="0"/>
    <n v="3"/>
    <b v="0"/>
    <s v="photography/people"/>
    <n v="26"/>
    <n v="218.33"/>
    <x v="6"/>
    <x v="2888"/>
    <x v="2880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881"/>
    <x v="2889"/>
    <b v="0"/>
    <n v="11"/>
    <b v="0"/>
    <s v="music/faith"/>
    <n v="25"/>
    <n v="57.73"/>
    <x v="5"/>
    <x v="2889"/>
    <x v="2881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x v="2882"/>
    <x v="2890"/>
    <b v="0"/>
    <n v="10"/>
    <b v="0"/>
    <s v="film &amp; video/drama"/>
    <n v="22"/>
    <n v="56"/>
    <x v="0"/>
    <x v="2890"/>
    <x v="288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x v="2883"/>
    <x v="2891"/>
    <b v="0"/>
    <n v="10"/>
    <b v="0"/>
    <s v="theater/plays"/>
    <n v="20"/>
    <n v="50.4"/>
    <x v="1"/>
    <x v="2891"/>
    <x v="288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x v="2884"/>
    <x v="2892"/>
    <b v="0"/>
    <n v="7"/>
    <b v="0"/>
    <s v="theater/plays"/>
    <n v="18"/>
    <n v="64.290000000000006"/>
    <x v="1"/>
    <x v="2892"/>
    <x v="2884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x v="2885"/>
    <x v="2893"/>
    <b v="0"/>
    <n v="10"/>
    <b v="0"/>
    <s v="theater/plays"/>
    <n v="18"/>
    <n v="44"/>
    <x v="1"/>
    <x v="2893"/>
    <x v="2885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x v="2886"/>
    <x v="2894"/>
    <b v="0"/>
    <n v="6"/>
    <b v="0"/>
    <s v="theater/plays"/>
    <n v="16"/>
    <n v="66.67"/>
    <x v="1"/>
    <x v="2894"/>
    <x v="2886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x v="2887"/>
    <x v="2895"/>
    <b v="0"/>
    <n v="4"/>
    <b v="0"/>
    <s v="theater/plays"/>
    <n v="12"/>
    <n v="75.25"/>
    <x v="1"/>
    <x v="2895"/>
    <x v="2887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x v="2888"/>
    <x v="2896"/>
    <b v="0"/>
    <n v="12"/>
    <b v="0"/>
    <s v="theater/spaces"/>
    <n v="12"/>
    <n v="25"/>
    <x v="1"/>
    <x v="2896"/>
    <x v="2888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x v="2889"/>
    <x v="2897"/>
    <b v="0"/>
    <n v="8"/>
    <b v="0"/>
    <s v="film &amp; video/drama"/>
    <n v="10"/>
    <n v="32.75"/>
    <x v="0"/>
    <x v="2897"/>
    <x v="2889"/>
    <x v="7"/>
  </r>
  <r>
    <n v="1150"/>
    <s v="Chef Po's Food Truck"/>
    <s v="Bringing delicious authentic and fusion Taiwanese Food to the West Coast."/>
    <n v="2500"/>
    <n v="252"/>
    <x v="1"/>
    <s v="US"/>
    <s v="USD"/>
    <x v="2890"/>
    <x v="2898"/>
    <b v="0"/>
    <n v="6"/>
    <b v="0"/>
    <s v="food/food trucks"/>
    <n v="10"/>
    <n v="42"/>
    <x v="7"/>
    <x v="2898"/>
    <x v="2890"/>
    <x v="7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x v="2891"/>
    <x v="2899"/>
    <b v="0"/>
    <n v="5"/>
    <b v="0"/>
    <s v="theater/plays"/>
    <n v="5"/>
    <n v="27"/>
    <x v="1"/>
    <x v="2899"/>
    <x v="2891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x v="2892"/>
    <x v="2900"/>
    <b v="0"/>
    <n v="3"/>
    <b v="0"/>
    <s v="theater/plays"/>
    <n v="5"/>
    <n v="45"/>
    <x v="1"/>
    <x v="2900"/>
    <x v="2892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x v="2893"/>
    <x v="2901"/>
    <b v="0"/>
    <n v="2"/>
    <b v="0"/>
    <s v="film &amp; video/animation"/>
    <n v="5"/>
    <n v="62.5"/>
    <x v="0"/>
    <x v="2901"/>
    <x v="2893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x v="2894"/>
    <x v="2902"/>
    <b v="0"/>
    <n v="3"/>
    <b v="0"/>
    <s v="publishing/art books"/>
    <n v="5"/>
    <n v="41.67"/>
    <x v="2"/>
    <x v="2902"/>
    <x v="2894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x v="2895"/>
    <x v="2903"/>
    <b v="0"/>
    <n v="3"/>
    <b v="0"/>
    <s v="food/food trucks"/>
    <n v="4"/>
    <n v="33.33"/>
    <x v="7"/>
    <x v="2903"/>
    <x v="2895"/>
    <x v="7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x v="2896"/>
    <x v="2904"/>
    <b v="0"/>
    <n v="1"/>
    <b v="0"/>
    <s v="photography/nature"/>
    <n v="4"/>
    <n v="100"/>
    <x v="6"/>
    <x v="2904"/>
    <x v="2896"/>
    <x v="7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x v="2897"/>
    <x v="2905"/>
    <b v="0"/>
    <n v="4"/>
    <b v="0"/>
    <s v="photography/nature"/>
    <n v="4"/>
    <n v="23.5"/>
    <x v="6"/>
    <x v="2905"/>
    <x v="2897"/>
    <x v="7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x v="2898"/>
    <x v="2906"/>
    <b v="0"/>
    <n v="4"/>
    <b v="0"/>
    <s v="film &amp; video/animation"/>
    <n v="3"/>
    <n v="20.5"/>
    <x v="0"/>
    <x v="2906"/>
    <x v="2898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x v="2899"/>
    <x v="2907"/>
    <b v="0"/>
    <n v="2"/>
    <b v="0"/>
    <s v="music/indie rock"/>
    <n v="3"/>
    <n v="35"/>
    <x v="5"/>
    <x v="2907"/>
    <x v="2899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x v="2900"/>
    <x v="2908"/>
    <b v="0"/>
    <n v="8"/>
    <b v="0"/>
    <s v="technology/web"/>
    <n v="3"/>
    <n v="8.5"/>
    <x v="3"/>
    <x v="2908"/>
    <x v="2900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x v="2901"/>
    <x v="2909"/>
    <b v="0"/>
    <n v="4"/>
    <b v="0"/>
    <s v="theater/plays"/>
    <n v="2"/>
    <n v="15"/>
    <x v="1"/>
    <x v="2909"/>
    <x v="2901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x v="2902"/>
    <x v="2910"/>
    <b v="0"/>
    <n v="1"/>
    <b v="0"/>
    <s v="publishing/children's books"/>
    <n v="2"/>
    <n v="53"/>
    <x v="2"/>
    <x v="2910"/>
    <x v="2902"/>
    <x v="7"/>
  </r>
  <r>
    <n v="2864"/>
    <s v="'Haunting Julia' by Alan Ayckbourn"/>
    <s v="Accessible, original theatre for all!"/>
    <n v="2500"/>
    <n v="40"/>
    <x v="1"/>
    <s v="GB"/>
    <s v="GBP"/>
    <x v="2903"/>
    <x v="2911"/>
    <b v="0"/>
    <n v="3"/>
    <b v="0"/>
    <s v="theater/plays"/>
    <n v="2"/>
    <n v="13.33"/>
    <x v="1"/>
    <x v="2911"/>
    <x v="2903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x v="2904"/>
    <x v="2912"/>
    <b v="0"/>
    <n v="3"/>
    <b v="0"/>
    <s v="technology/space exploration"/>
    <n v="1"/>
    <n v="12"/>
    <x v="3"/>
    <x v="2912"/>
    <x v="2904"/>
    <x v="7"/>
  </r>
  <r>
    <n v="3747"/>
    <s v="Counting Stars"/>
    <s v="The world premiere of an astonishing new play by acclaimed writer Atiha Sen Gupta."/>
    <n v="2500"/>
    <n v="25"/>
    <x v="1"/>
    <s v="GB"/>
    <s v="GBP"/>
    <x v="2905"/>
    <x v="2913"/>
    <b v="0"/>
    <n v="1"/>
    <b v="0"/>
    <s v="theater/plays"/>
    <n v="1"/>
    <n v="25"/>
    <x v="1"/>
    <x v="2913"/>
    <x v="2905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x v="2906"/>
    <x v="2914"/>
    <b v="0"/>
    <n v="2"/>
    <b v="0"/>
    <s v="theater/plays"/>
    <n v="1"/>
    <n v="12.5"/>
    <x v="1"/>
    <x v="2914"/>
    <x v="2906"/>
    <x v="7"/>
  </r>
  <r>
    <n v="569"/>
    <s v="Mioti"/>
    <s v="Mioti is an indie game marketplace that doubles as a community for developers to join networks and discuss projects."/>
    <n v="2500"/>
    <n v="20"/>
    <x v="1"/>
    <s v="CA"/>
    <s v="CAD"/>
    <x v="2907"/>
    <x v="2915"/>
    <b v="0"/>
    <n v="1"/>
    <b v="0"/>
    <s v="technology/web"/>
    <n v="1"/>
    <n v="20"/>
    <x v="3"/>
    <x v="2915"/>
    <x v="2907"/>
    <x v="7"/>
  </r>
  <r>
    <n v="1863"/>
    <s v="Project: 20M813"/>
    <s v="This is an Android game where you take control of the zombies and try to eat your way to world domination!"/>
    <n v="2500"/>
    <n v="10"/>
    <x v="1"/>
    <s v="US"/>
    <s v="USD"/>
    <x v="2908"/>
    <x v="2916"/>
    <b v="0"/>
    <n v="2"/>
    <b v="0"/>
    <s v="games/mobile games"/>
    <n v="0"/>
    <n v="5"/>
    <x v="4"/>
    <x v="2916"/>
    <x v="2908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x v="2909"/>
    <x v="2917"/>
    <b v="0"/>
    <n v="3"/>
    <b v="0"/>
    <s v="film &amp; video/drama"/>
    <n v="0"/>
    <n v="1"/>
    <x v="0"/>
    <x v="2917"/>
    <x v="2909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x v="2910"/>
    <x v="2918"/>
    <b v="0"/>
    <n v="2"/>
    <b v="0"/>
    <s v="theater/plays"/>
    <n v="0"/>
    <n v="1"/>
    <x v="1"/>
    <x v="2918"/>
    <x v="2910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x v="2911"/>
    <x v="2919"/>
    <b v="0"/>
    <n v="1"/>
    <b v="0"/>
    <s v="technology/wearables"/>
    <n v="0"/>
    <n v="1"/>
    <x v="3"/>
    <x v="2919"/>
    <x v="2911"/>
    <x v="7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x v="2912"/>
    <x v="2920"/>
    <b v="0"/>
    <n v="1"/>
    <b v="0"/>
    <s v="games/video games"/>
    <n v="0"/>
    <n v="1"/>
    <x v="4"/>
    <x v="2920"/>
    <x v="2912"/>
    <x v="7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x v="2913"/>
    <x v="2921"/>
    <b v="0"/>
    <n v="1"/>
    <b v="0"/>
    <s v="theater/plays"/>
    <n v="0"/>
    <n v="1"/>
    <x v="1"/>
    <x v="2921"/>
    <x v="2913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x v="2914"/>
    <x v="2922"/>
    <b v="0"/>
    <n v="1"/>
    <b v="0"/>
    <s v="theater/plays"/>
    <n v="0"/>
    <n v="1"/>
    <x v="1"/>
    <x v="2922"/>
    <x v="2914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x v="2915"/>
    <x v="2923"/>
    <b v="0"/>
    <n v="0"/>
    <b v="0"/>
    <s v="technology/web"/>
    <n v="0"/>
    <n v="0"/>
    <x v="3"/>
    <x v="2923"/>
    <x v="2915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x v="2916"/>
    <x v="2924"/>
    <b v="0"/>
    <n v="0"/>
    <b v="0"/>
    <s v="publishing/fiction"/>
    <n v="0"/>
    <n v="0"/>
    <x v="2"/>
    <x v="2924"/>
    <x v="2916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x v="2917"/>
    <x v="2925"/>
    <b v="0"/>
    <n v="0"/>
    <b v="0"/>
    <s v="music/jazz"/>
    <n v="0"/>
    <n v="0"/>
    <x v="5"/>
    <x v="2925"/>
    <x v="2917"/>
    <x v="7"/>
  </r>
  <r>
    <n v="1050"/>
    <s v="The (Secular) Barbershop Podcast (Canceled)"/>
    <s v="Secularism is on the rise and I hear you.Talk to me."/>
    <n v="2500"/>
    <n v="0"/>
    <x v="0"/>
    <s v="US"/>
    <s v="USD"/>
    <x v="2918"/>
    <x v="2926"/>
    <b v="0"/>
    <n v="0"/>
    <b v="0"/>
    <s v="journalism/audio"/>
    <n v="0"/>
    <n v="0"/>
    <x v="8"/>
    <x v="2926"/>
    <x v="2918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x v="2919"/>
    <x v="2927"/>
    <b v="0"/>
    <n v="0"/>
    <b v="0"/>
    <s v="journalism/audio"/>
    <n v="0"/>
    <n v="0"/>
    <x v="8"/>
    <x v="2927"/>
    <x v="2919"/>
    <x v="7"/>
  </r>
  <r>
    <n v="1236"/>
    <s v="&quot;Volando&quot; CD Release (Canceled)"/>
    <s v="Raising money to give the musicians their due."/>
    <n v="2500"/>
    <n v="0"/>
    <x v="0"/>
    <s v="US"/>
    <s v="USD"/>
    <x v="2920"/>
    <x v="2928"/>
    <b v="0"/>
    <n v="0"/>
    <b v="0"/>
    <s v="music/world music"/>
    <n v="0"/>
    <n v="0"/>
    <x v="5"/>
    <x v="2928"/>
    <x v="2920"/>
    <x v="7"/>
  </r>
  <r>
    <n v="1239"/>
    <s v="Help Calmenco! finance new CD and Tour (Canceled)"/>
    <s v="Please consider helping us with our new CD and Riverdance Tour"/>
    <n v="2500"/>
    <n v="0"/>
    <x v="0"/>
    <s v="US"/>
    <s v="USD"/>
    <x v="2921"/>
    <x v="2929"/>
    <b v="0"/>
    <n v="0"/>
    <b v="0"/>
    <s v="music/world music"/>
    <n v="0"/>
    <n v="0"/>
    <x v="5"/>
    <x v="2929"/>
    <x v="2921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x v="2922"/>
    <x v="2930"/>
    <b v="0"/>
    <n v="0"/>
    <b v="0"/>
    <s v="technology/wearables"/>
    <n v="0"/>
    <n v="0"/>
    <x v="3"/>
    <x v="2930"/>
    <x v="292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x v="2923"/>
    <x v="2931"/>
    <b v="0"/>
    <n v="0"/>
    <b v="0"/>
    <s v="technology/web"/>
    <n v="0"/>
    <n v="0"/>
    <x v="3"/>
    <x v="2931"/>
    <x v="292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x v="2924"/>
    <x v="2932"/>
    <b v="0"/>
    <n v="1019"/>
    <b v="1"/>
    <s v="technology/hardware"/>
    <n v="297"/>
    <n v="7.19"/>
    <x v="3"/>
    <x v="2932"/>
    <x v="2924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x v="2925"/>
    <x v="2933"/>
    <b v="0"/>
    <n v="48"/>
    <b v="1"/>
    <s v="film &amp; video/documentary"/>
    <n v="106"/>
    <n v="54.08"/>
    <x v="0"/>
    <x v="2933"/>
    <x v="2925"/>
    <x v="7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x v="2926"/>
    <x v="2934"/>
    <b v="0"/>
    <n v="14"/>
    <b v="0"/>
    <s v="theater/plays"/>
    <n v="27"/>
    <n v="46.43"/>
    <x v="1"/>
    <x v="2934"/>
    <x v="2926"/>
    <x v="7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x v="2927"/>
    <x v="2935"/>
    <b v="0"/>
    <n v="56"/>
    <b v="1"/>
    <s v="theater/spaces"/>
    <n v="106"/>
    <n v="45.21"/>
    <x v="1"/>
    <x v="2935"/>
    <x v="2927"/>
    <x v="7"/>
  </r>
  <r>
    <n v="3778"/>
    <s v="Give a Puppet a Hand"/>
    <s v="Sponsor an AVENUE Q puppet for The Barn Players April 2015 production."/>
    <n v="2400"/>
    <n v="2521"/>
    <x v="2"/>
    <s v="US"/>
    <s v="USD"/>
    <x v="2928"/>
    <x v="2936"/>
    <b v="0"/>
    <n v="36"/>
    <b v="1"/>
    <s v="theater/musical"/>
    <n v="105"/>
    <n v="70.03"/>
    <x v="1"/>
    <x v="2936"/>
    <x v="2928"/>
    <x v="7"/>
  </r>
  <r>
    <n v="1689"/>
    <s v="Fly Away"/>
    <s v="Praising the Living God in the second half of life."/>
    <n v="2400"/>
    <n v="2400"/>
    <x v="3"/>
    <s v="US"/>
    <s v="USD"/>
    <x v="2929"/>
    <x v="2937"/>
    <b v="0"/>
    <n v="14"/>
    <b v="0"/>
    <s v="music/faith"/>
    <n v="100"/>
    <n v="171.43"/>
    <x v="5"/>
    <x v="2937"/>
    <x v="2929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x v="2930"/>
    <x v="2938"/>
    <b v="0"/>
    <n v="14"/>
    <b v="1"/>
    <s v="theater/plays"/>
    <n v="100"/>
    <n v="171.43"/>
    <x v="1"/>
    <x v="2938"/>
    <x v="2930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x v="2931"/>
    <x v="2939"/>
    <b v="0"/>
    <n v="0"/>
    <b v="0"/>
    <s v="publishing/fiction"/>
    <n v="0"/>
    <n v="0"/>
    <x v="2"/>
    <x v="2939"/>
    <x v="2931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x v="2932"/>
    <x v="2940"/>
    <b v="1"/>
    <n v="73"/>
    <b v="1"/>
    <s v="photography/photobooks"/>
    <n v="176"/>
    <n v="56.64"/>
    <x v="6"/>
    <x v="2940"/>
    <x v="2932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x v="2933"/>
    <x v="2941"/>
    <b v="1"/>
    <n v="85"/>
    <b v="1"/>
    <s v="music/indie rock"/>
    <n v="171"/>
    <n v="46.18"/>
    <x v="5"/>
    <x v="2941"/>
    <x v="2933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x v="2934"/>
    <x v="2942"/>
    <b v="1"/>
    <n v="61"/>
    <b v="1"/>
    <s v="film &amp; video/documentary"/>
    <n v="153"/>
    <n v="57.54"/>
    <x v="0"/>
    <x v="2942"/>
    <x v="2934"/>
    <x v="7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x v="2935"/>
    <x v="2943"/>
    <b v="0"/>
    <n v="90"/>
    <b v="1"/>
    <s v="music/pop"/>
    <n v="125"/>
    <n v="32.01"/>
    <x v="5"/>
    <x v="2943"/>
    <x v="2935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x v="2936"/>
    <x v="2944"/>
    <b v="0"/>
    <n v="38"/>
    <b v="1"/>
    <s v="music/rock"/>
    <n v="123"/>
    <n v="74.61"/>
    <x v="5"/>
    <x v="2944"/>
    <x v="2936"/>
    <x v="7"/>
  </r>
  <r>
    <n v="3252"/>
    <s v="Modern Love"/>
    <s v="How do we navigate the boundaries between friendship, sexual intimacy and obsessive desire?"/>
    <n v="2250"/>
    <n v="2876"/>
    <x v="2"/>
    <s v="GB"/>
    <s v="GBP"/>
    <x v="2937"/>
    <x v="2945"/>
    <b v="1"/>
    <n v="50"/>
    <b v="1"/>
    <s v="theater/plays"/>
    <n v="128"/>
    <n v="57.52"/>
    <x v="1"/>
    <x v="2945"/>
    <x v="2937"/>
    <x v="7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x v="2938"/>
    <x v="2946"/>
    <b v="0"/>
    <n v="1"/>
    <b v="0"/>
    <s v="photography/nature"/>
    <n v="0"/>
    <n v="10"/>
    <x v="6"/>
    <x v="2946"/>
    <x v="2938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x v="2939"/>
    <x v="2947"/>
    <b v="0"/>
    <n v="12"/>
    <b v="0"/>
    <s v="theater/plays"/>
    <n v="16"/>
    <n v="29.17"/>
    <x v="1"/>
    <x v="2947"/>
    <x v="2939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x v="2940"/>
    <x v="2948"/>
    <b v="0"/>
    <n v="74"/>
    <b v="1"/>
    <s v="publishing/nonfiction"/>
    <n v="179"/>
    <n v="53.73"/>
    <x v="2"/>
    <x v="2948"/>
    <x v="294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x v="2941"/>
    <x v="2949"/>
    <b v="0"/>
    <n v="93"/>
    <b v="1"/>
    <s v="music/rock"/>
    <n v="212"/>
    <n v="50.25"/>
    <x v="5"/>
    <x v="2949"/>
    <x v="2941"/>
    <x v="7"/>
  </r>
  <r>
    <n v="2258"/>
    <s v="A Sundered World"/>
    <s v="A Dungeon World campaign setting that takes place after the end of the worlds."/>
    <n v="2200"/>
    <n v="3223"/>
    <x v="2"/>
    <s v="US"/>
    <s v="USD"/>
    <x v="2942"/>
    <x v="2950"/>
    <b v="0"/>
    <n v="205"/>
    <b v="1"/>
    <s v="games/tabletop games"/>
    <n v="147"/>
    <n v="15.72"/>
    <x v="4"/>
    <x v="2950"/>
    <x v="294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x v="2943"/>
    <x v="2951"/>
    <b v="0"/>
    <n v="103"/>
    <b v="1"/>
    <s v="photography/photobooks"/>
    <n v="111"/>
    <n v="23.8"/>
    <x v="6"/>
    <x v="2951"/>
    <x v="2943"/>
    <x v="7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x v="2944"/>
    <x v="2952"/>
    <b v="0"/>
    <n v="41"/>
    <b v="1"/>
    <s v="film &amp; video/shorts"/>
    <n v="108"/>
    <n v="58.17"/>
    <x v="0"/>
    <x v="2952"/>
    <x v="2944"/>
    <x v="7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x v="2945"/>
    <x v="2953"/>
    <b v="0"/>
    <n v="60"/>
    <b v="1"/>
    <s v="film &amp; video/shorts"/>
    <n v="107"/>
    <n v="39.380000000000003"/>
    <x v="0"/>
    <x v="2953"/>
    <x v="2945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x v="2946"/>
    <x v="2954"/>
    <b v="0"/>
    <n v="44"/>
    <b v="1"/>
    <s v="music/indie rock"/>
    <n v="107"/>
    <n v="53.52"/>
    <x v="5"/>
    <x v="2954"/>
    <x v="2946"/>
    <x v="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x v="2947"/>
    <x v="2955"/>
    <b v="1"/>
    <n v="67"/>
    <b v="1"/>
    <s v="theater/plays"/>
    <n v="106"/>
    <n v="34.79"/>
    <x v="1"/>
    <x v="2955"/>
    <x v="2947"/>
    <x v="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x v="2948"/>
    <x v="2956"/>
    <b v="0"/>
    <n v="20"/>
    <b v="1"/>
    <s v="theater/plays"/>
    <n v="100"/>
    <n v="110.5"/>
    <x v="1"/>
    <x v="2956"/>
    <x v="2948"/>
    <x v="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x v="2949"/>
    <x v="2957"/>
    <b v="0"/>
    <n v="21"/>
    <b v="0"/>
    <s v="games/video games"/>
    <n v="39"/>
    <n v="40.479999999999997"/>
    <x v="4"/>
    <x v="2957"/>
    <x v="2949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x v="2950"/>
    <x v="2958"/>
    <b v="0"/>
    <n v="2"/>
    <b v="0"/>
    <s v="music/jazz"/>
    <n v="2"/>
    <n v="22.5"/>
    <x v="5"/>
    <x v="2958"/>
    <x v="2950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x v="2951"/>
    <x v="2959"/>
    <b v="0"/>
    <n v="0"/>
    <b v="0"/>
    <s v="publishing/fiction"/>
    <n v="0"/>
    <n v="0"/>
    <x v="2"/>
    <x v="2959"/>
    <x v="2951"/>
    <x v="7"/>
  </r>
  <r>
    <n v="3743"/>
    <s v="Down the Mississippi"/>
    <s v="I'm taking the Adventures of Huckleberry Finn puppet show down the Mississippi River!"/>
    <n v="2200"/>
    <n v="0"/>
    <x v="1"/>
    <s v="US"/>
    <s v="USD"/>
    <x v="2952"/>
    <x v="2960"/>
    <b v="0"/>
    <n v="0"/>
    <b v="0"/>
    <s v="theater/plays"/>
    <n v="0"/>
    <n v="0"/>
    <x v="1"/>
    <x v="2960"/>
    <x v="2952"/>
    <x v="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x v="2953"/>
    <x v="2961"/>
    <b v="0"/>
    <n v="59"/>
    <b v="1"/>
    <s v="music/pop"/>
    <n v="128"/>
    <n v="45.59"/>
    <x v="5"/>
    <x v="2961"/>
    <x v="2953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x v="2954"/>
    <x v="2962"/>
    <b v="0"/>
    <n v="45"/>
    <b v="1"/>
    <s v="theater/plays"/>
    <n v="110"/>
    <n v="51.22"/>
    <x v="1"/>
    <x v="2962"/>
    <x v="2954"/>
    <x v="7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x v="2955"/>
    <x v="2963"/>
    <b v="0"/>
    <n v="13"/>
    <b v="1"/>
    <s v="theater/plays"/>
    <n v="102"/>
    <n v="164.62"/>
    <x v="1"/>
    <x v="2963"/>
    <x v="2955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x v="2956"/>
    <x v="2964"/>
    <b v="0"/>
    <n v="27"/>
    <b v="1"/>
    <s v="theater/plays"/>
    <n v="101"/>
    <n v="78.52"/>
    <x v="1"/>
    <x v="2964"/>
    <x v="2956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x v="2957"/>
    <x v="2965"/>
    <b v="0"/>
    <n v="9"/>
    <b v="0"/>
    <s v="technology/makerspaces"/>
    <n v="50"/>
    <n v="117.56"/>
    <x v="3"/>
    <x v="2965"/>
    <x v="2957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x v="2958"/>
    <x v="2966"/>
    <b v="0"/>
    <n v="30"/>
    <b v="0"/>
    <s v="music/jazz"/>
    <n v="31"/>
    <n v="21.47"/>
    <x v="5"/>
    <x v="2966"/>
    <x v="2958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x v="2959"/>
    <x v="2967"/>
    <b v="0"/>
    <n v="1"/>
    <b v="0"/>
    <s v="games/video games"/>
    <n v="0"/>
    <n v="5"/>
    <x v="4"/>
    <x v="2967"/>
    <x v="2959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x v="2960"/>
    <x v="2968"/>
    <b v="0"/>
    <n v="72"/>
    <b v="1"/>
    <s v="technology/space exploration"/>
    <n v="170"/>
    <n v="47.18"/>
    <x v="3"/>
    <x v="2968"/>
    <x v="2960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x v="2961"/>
    <x v="2969"/>
    <b v="0"/>
    <n v="263"/>
    <b v="1"/>
    <s v="games/tabletop games"/>
    <n v="542"/>
    <n v="41.23"/>
    <x v="4"/>
    <x v="2969"/>
    <x v="2961"/>
    <x v="7"/>
  </r>
  <r>
    <n v="1030"/>
    <s v="The Gothsicles - I FEEL SICLE"/>
    <s v="Help fund the latest Gothsicles mega-album, I FEEL SICLE!"/>
    <n v="2000"/>
    <n v="6842"/>
    <x v="2"/>
    <s v="US"/>
    <s v="USD"/>
    <x v="2962"/>
    <x v="2970"/>
    <b v="0"/>
    <n v="159"/>
    <b v="1"/>
    <s v="music/electronic music"/>
    <n v="342"/>
    <n v="43.03"/>
    <x v="5"/>
    <x v="2970"/>
    <x v="2962"/>
    <x v="7"/>
  </r>
  <r>
    <n v="645"/>
    <s v="Carbon Fiber Collar Stays"/>
    <s v="Ever wanted to own something made out of carbon fiber? Now you can!"/>
    <n v="2000"/>
    <n v="5574"/>
    <x v="2"/>
    <s v="US"/>
    <s v="USD"/>
    <x v="2963"/>
    <x v="2971"/>
    <b v="0"/>
    <n v="237"/>
    <b v="1"/>
    <s v="technology/wearables"/>
    <n v="279"/>
    <n v="23.52"/>
    <x v="3"/>
    <x v="2971"/>
    <x v="2963"/>
    <x v="7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x v="2964"/>
    <x v="2972"/>
    <b v="0"/>
    <n v="112"/>
    <b v="1"/>
    <s v="music/rock"/>
    <n v="272"/>
    <n v="48.54"/>
    <x v="5"/>
    <x v="2972"/>
    <x v="2964"/>
    <x v="7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x v="2965"/>
    <x v="2973"/>
    <b v="0"/>
    <n v="102"/>
    <b v="1"/>
    <s v="games/tabletop games"/>
    <n v="271"/>
    <n v="53.08"/>
    <x v="4"/>
    <x v="2973"/>
    <x v="2965"/>
    <x v="7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x v="2966"/>
    <x v="2974"/>
    <b v="0"/>
    <n v="99"/>
    <b v="1"/>
    <s v="music/indie rock"/>
    <n v="254"/>
    <n v="51.31"/>
    <x v="5"/>
    <x v="2974"/>
    <x v="2966"/>
    <x v="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x v="2967"/>
    <x v="2975"/>
    <b v="0"/>
    <n v="131"/>
    <b v="1"/>
    <s v="music/electronic music"/>
    <n v="237"/>
    <n v="36.21"/>
    <x v="5"/>
    <x v="2975"/>
    <x v="2967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x v="2968"/>
    <x v="2976"/>
    <b v="0"/>
    <n v="65"/>
    <b v="1"/>
    <s v="technology/hardware"/>
    <n v="219"/>
    <n v="67.260000000000005"/>
    <x v="3"/>
    <x v="2976"/>
    <x v="2968"/>
    <x v="7"/>
  </r>
  <r>
    <n v="1378"/>
    <s v="SIX BY SEVEN"/>
    <s v="A psychedelic post rock masterpiece!"/>
    <n v="2000"/>
    <n v="4067"/>
    <x v="2"/>
    <s v="GB"/>
    <s v="GBP"/>
    <x v="2969"/>
    <x v="2977"/>
    <b v="0"/>
    <n v="133"/>
    <b v="1"/>
    <s v="music/rock"/>
    <n v="203"/>
    <n v="30.58"/>
    <x v="5"/>
    <x v="2977"/>
    <x v="2969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x v="2970"/>
    <x v="2978"/>
    <b v="0"/>
    <n v="61"/>
    <b v="1"/>
    <s v="music/classical music"/>
    <n v="195"/>
    <n v="64.03"/>
    <x v="5"/>
    <x v="2978"/>
    <x v="2970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x v="2971"/>
    <x v="2979"/>
    <b v="0"/>
    <n v="56"/>
    <b v="1"/>
    <s v="music/pop"/>
    <n v="175"/>
    <n v="62.5"/>
    <x v="5"/>
    <x v="2979"/>
    <x v="2971"/>
    <x v="7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x v="2972"/>
    <x v="2980"/>
    <b v="0"/>
    <n v="70"/>
    <b v="1"/>
    <s v="music/indie rock"/>
    <n v="173"/>
    <n v="49.34"/>
    <x v="5"/>
    <x v="2980"/>
    <x v="2972"/>
    <x v="7"/>
  </r>
  <r>
    <n v="1188"/>
    <s v="Because Dance."/>
    <s v="A photobook of young dancers and their inspiring stories, photographed in beautiful and unique locations."/>
    <n v="2000"/>
    <n v="3211"/>
    <x v="2"/>
    <s v="CA"/>
    <s v="CAD"/>
    <x v="2973"/>
    <x v="2981"/>
    <b v="0"/>
    <n v="85"/>
    <b v="1"/>
    <s v="photography/photobooks"/>
    <n v="161"/>
    <n v="37.78"/>
    <x v="6"/>
    <x v="2981"/>
    <x v="2973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x v="2974"/>
    <x v="2982"/>
    <b v="0"/>
    <n v="81"/>
    <b v="1"/>
    <s v="technology/space exploration"/>
    <n v="158"/>
    <n v="38.99"/>
    <x v="3"/>
    <x v="2982"/>
    <x v="2974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x v="2975"/>
    <x v="2983"/>
    <b v="0"/>
    <n v="78"/>
    <b v="1"/>
    <s v="theater/plays"/>
    <n v="155"/>
    <n v="39.74"/>
    <x v="1"/>
    <x v="2983"/>
    <x v="2975"/>
    <x v="7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x v="2976"/>
    <x v="2984"/>
    <b v="0"/>
    <n v="53"/>
    <b v="1"/>
    <s v="games/tabletop games"/>
    <n v="153"/>
    <n v="57.77"/>
    <x v="4"/>
    <x v="2984"/>
    <x v="2976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x v="2977"/>
    <x v="2985"/>
    <b v="0"/>
    <n v="30"/>
    <b v="1"/>
    <s v="theater/musical"/>
    <n v="151"/>
    <n v="100.5"/>
    <x v="1"/>
    <x v="2985"/>
    <x v="2977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x v="2978"/>
    <x v="2986"/>
    <b v="0"/>
    <n v="32"/>
    <b v="1"/>
    <s v="music/rock"/>
    <n v="147"/>
    <n v="91.63"/>
    <x v="5"/>
    <x v="2986"/>
    <x v="2978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x v="2979"/>
    <x v="2987"/>
    <b v="0"/>
    <n v="61"/>
    <b v="1"/>
    <s v="music/rock"/>
    <n v="145"/>
    <n v="47.67"/>
    <x v="5"/>
    <x v="2987"/>
    <x v="2979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x v="2980"/>
    <x v="2988"/>
    <b v="0"/>
    <n v="59"/>
    <b v="1"/>
    <s v="theater/musical"/>
    <n v="143"/>
    <n v="48.54"/>
    <x v="1"/>
    <x v="2988"/>
    <x v="298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x v="2981"/>
    <x v="2989"/>
    <b v="0"/>
    <n v="43"/>
    <b v="1"/>
    <s v="film &amp; video/documentary"/>
    <n v="142"/>
    <n v="65.88"/>
    <x v="0"/>
    <x v="2989"/>
    <x v="2981"/>
    <x v="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x v="2982"/>
    <x v="2990"/>
    <b v="0"/>
    <n v="32"/>
    <b v="1"/>
    <s v="music/pop"/>
    <n v="142"/>
    <n v="88.47"/>
    <x v="5"/>
    <x v="2990"/>
    <x v="2982"/>
    <x v="7"/>
  </r>
  <r>
    <n v="3457"/>
    <s v="The Impossible Adventures Of Supernova Jones"/>
    <s v="Robots, Space Battles, Mystery, and Intrigue. Nothing is Impossible..."/>
    <n v="2000"/>
    <n v="2804"/>
    <x v="2"/>
    <s v="US"/>
    <s v="USD"/>
    <x v="2983"/>
    <x v="2991"/>
    <b v="0"/>
    <n v="55"/>
    <b v="1"/>
    <s v="theater/plays"/>
    <n v="140"/>
    <n v="50.98"/>
    <x v="1"/>
    <x v="2991"/>
    <x v="2983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x v="2984"/>
    <x v="2992"/>
    <b v="0"/>
    <n v="52"/>
    <b v="1"/>
    <s v="music/pop"/>
    <n v="140"/>
    <n v="53.75"/>
    <x v="5"/>
    <x v="2992"/>
    <x v="2984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x v="2985"/>
    <x v="2993"/>
    <b v="0"/>
    <n v="38"/>
    <b v="1"/>
    <s v="music/rock"/>
    <n v="134"/>
    <n v="70.55"/>
    <x v="5"/>
    <x v="2993"/>
    <x v="2985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x v="2986"/>
    <x v="2994"/>
    <b v="0"/>
    <n v="25"/>
    <b v="1"/>
    <s v="photography/photobooks"/>
    <n v="132"/>
    <n v="105.44"/>
    <x v="6"/>
    <x v="2994"/>
    <x v="2986"/>
    <x v="7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x v="2987"/>
    <x v="2995"/>
    <b v="0"/>
    <n v="70"/>
    <b v="1"/>
    <s v="music/metal"/>
    <n v="130"/>
    <n v="37.270000000000003"/>
    <x v="5"/>
    <x v="2995"/>
    <x v="2987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x v="2988"/>
    <x v="2996"/>
    <b v="0"/>
    <n v="83"/>
    <b v="1"/>
    <s v="theater/plays"/>
    <n v="128"/>
    <n v="30.95"/>
    <x v="1"/>
    <x v="2996"/>
    <x v="2988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x v="2989"/>
    <x v="2997"/>
    <b v="1"/>
    <n v="42"/>
    <b v="1"/>
    <s v="theater/plays"/>
    <n v="128"/>
    <n v="60.95"/>
    <x v="1"/>
    <x v="2997"/>
    <x v="2989"/>
    <x v="7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x v="2990"/>
    <x v="2998"/>
    <b v="0"/>
    <n v="66"/>
    <b v="1"/>
    <s v="theater/plays"/>
    <n v="128"/>
    <n v="38.71"/>
    <x v="1"/>
    <x v="2998"/>
    <x v="2990"/>
    <x v="7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x v="2991"/>
    <x v="2999"/>
    <b v="0"/>
    <n v="35"/>
    <b v="1"/>
    <s v="theater/plays"/>
    <n v="127"/>
    <n v="72.709999999999994"/>
    <x v="1"/>
    <x v="2999"/>
    <x v="2991"/>
    <x v="7"/>
  </r>
  <r>
    <n v="3318"/>
    <s v="ROOMIES - Atlantic Canada Tour 2016-17"/>
    <s v="Help us strengthen and inspire disability arts in Atlantic Canada"/>
    <n v="2000"/>
    <n v="2512"/>
    <x v="2"/>
    <s v="CA"/>
    <s v="CAD"/>
    <x v="2992"/>
    <x v="3000"/>
    <b v="0"/>
    <n v="32"/>
    <b v="1"/>
    <s v="theater/plays"/>
    <n v="126"/>
    <n v="78.5"/>
    <x v="1"/>
    <x v="3000"/>
    <x v="2992"/>
    <x v="7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x v="2993"/>
    <x v="3001"/>
    <b v="0"/>
    <n v="65"/>
    <b v="1"/>
    <s v="publishing/nonfiction"/>
    <n v="125"/>
    <n v="38.549999999999997"/>
    <x v="2"/>
    <x v="3001"/>
    <x v="2993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x v="2994"/>
    <x v="3002"/>
    <b v="0"/>
    <n v="37"/>
    <b v="1"/>
    <s v="music/rock"/>
    <n v="125"/>
    <n v="67.73"/>
    <x v="5"/>
    <x v="3002"/>
    <x v="2994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x v="2995"/>
    <x v="3003"/>
    <b v="0"/>
    <n v="21"/>
    <b v="1"/>
    <s v="music/rock"/>
    <n v="125"/>
    <n v="119.29"/>
    <x v="5"/>
    <x v="3003"/>
    <x v="2995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x v="2996"/>
    <x v="3004"/>
    <b v="0"/>
    <n v="76"/>
    <b v="1"/>
    <s v="music/electronic music"/>
    <n v="123"/>
    <n v="32.32"/>
    <x v="5"/>
    <x v="3004"/>
    <x v="2996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x v="2997"/>
    <x v="3005"/>
    <b v="0"/>
    <n v="72"/>
    <b v="1"/>
    <s v="theater/plays"/>
    <n v="121"/>
    <n v="33.67"/>
    <x v="1"/>
    <x v="3005"/>
    <x v="2997"/>
    <x v="7"/>
  </r>
  <r>
    <n v="1931"/>
    <s v="New Lions After Dark EP!"/>
    <s v="We're an indie rock band from Clearwater, FL headed back into the studio to finish our latest EP."/>
    <n v="2000"/>
    <n v="2412.02"/>
    <x v="2"/>
    <s v="US"/>
    <s v="USD"/>
    <x v="2998"/>
    <x v="3006"/>
    <b v="0"/>
    <n v="50"/>
    <b v="1"/>
    <s v="music/indie rock"/>
    <n v="121"/>
    <n v="48.24"/>
    <x v="5"/>
    <x v="3006"/>
    <x v="2998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x v="2999"/>
    <x v="3007"/>
    <b v="0"/>
    <n v="59"/>
    <b v="1"/>
    <s v="theater/plays"/>
    <n v="121"/>
    <n v="40.85"/>
    <x v="1"/>
    <x v="3007"/>
    <x v="2999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x v="3000"/>
    <x v="3008"/>
    <b v="1"/>
    <n v="17"/>
    <b v="1"/>
    <s v="music/rock"/>
    <n v="120"/>
    <n v="141.47"/>
    <x v="5"/>
    <x v="3008"/>
    <x v="30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x v="3001"/>
    <x v="3009"/>
    <b v="0"/>
    <n v="23"/>
    <b v="1"/>
    <s v="theater/plays"/>
    <n v="120"/>
    <n v="104.57"/>
    <x v="1"/>
    <x v="3009"/>
    <x v="300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x v="3002"/>
    <x v="3010"/>
    <b v="0"/>
    <n v="54"/>
    <b v="1"/>
    <s v="theater/plays"/>
    <n v="120"/>
    <n v="44.54"/>
    <x v="1"/>
    <x v="3010"/>
    <x v="300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x v="3003"/>
    <x v="3011"/>
    <b v="0"/>
    <n v="22"/>
    <b v="1"/>
    <s v="theater/plays"/>
    <n v="119"/>
    <n v="108.59"/>
    <x v="1"/>
    <x v="3011"/>
    <x v="3003"/>
    <x v="7"/>
  </r>
  <r>
    <n v="66"/>
    <s v="A Stagnant Fever: Short Film"/>
    <s v="A dark comedy set in the '60s about clinical depression and one night stands."/>
    <n v="2000"/>
    <n v="2372"/>
    <x v="2"/>
    <s v="US"/>
    <s v="USD"/>
    <x v="3004"/>
    <x v="3012"/>
    <b v="0"/>
    <n v="26"/>
    <b v="1"/>
    <s v="film &amp; video/shorts"/>
    <n v="119"/>
    <n v="91.23"/>
    <x v="0"/>
    <x v="3012"/>
    <x v="3004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x v="3005"/>
    <x v="3013"/>
    <b v="0"/>
    <n v="23"/>
    <b v="1"/>
    <s v="film &amp; video/television"/>
    <n v="119"/>
    <n v="103.04"/>
    <x v="0"/>
    <x v="3013"/>
    <x v="3005"/>
    <x v="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x v="3006"/>
    <x v="3014"/>
    <b v="0"/>
    <n v="40"/>
    <b v="1"/>
    <s v="music/rock"/>
    <n v="117"/>
    <n v="58.63"/>
    <x v="5"/>
    <x v="3014"/>
    <x v="3006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x v="3007"/>
    <x v="3015"/>
    <b v="1"/>
    <n v="31"/>
    <b v="1"/>
    <s v="music/rock"/>
    <n v="117"/>
    <n v="75.48"/>
    <x v="5"/>
    <x v="3015"/>
    <x v="3007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x v="3008"/>
    <x v="3016"/>
    <b v="0"/>
    <n v="38"/>
    <b v="1"/>
    <s v="music/rock"/>
    <n v="117"/>
    <n v="61.58"/>
    <x v="5"/>
    <x v="3016"/>
    <x v="3008"/>
    <x v="7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x v="3009"/>
    <x v="3017"/>
    <b v="0"/>
    <n v="56"/>
    <b v="1"/>
    <s v="theater/musical"/>
    <n v="117"/>
    <n v="41.7"/>
    <x v="1"/>
    <x v="3017"/>
    <x v="3009"/>
    <x v="7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x v="3010"/>
    <x v="3018"/>
    <b v="0"/>
    <n v="20"/>
    <b v="1"/>
    <s v="film &amp; video/shorts"/>
    <n v="116"/>
    <n v="116.25"/>
    <x v="0"/>
    <x v="3018"/>
    <x v="3010"/>
    <x v="7"/>
  </r>
  <r>
    <n v="2463"/>
    <s v="Emma Ate the Lion &quot;Songs Two Count Too&quot;"/>
    <s v="Emma Ate The Lion's debut full length album"/>
    <n v="2000"/>
    <n v="2325"/>
    <x v="2"/>
    <s v="US"/>
    <s v="USD"/>
    <x v="3011"/>
    <x v="3019"/>
    <b v="0"/>
    <n v="75"/>
    <b v="1"/>
    <s v="music/indie rock"/>
    <n v="116"/>
    <n v="31"/>
    <x v="5"/>
    <x v="3019"/>
    <x v="3011"/>
    <x v="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x v="3012"/>
    <x v="3020"/>
    <b v="0"/>
    <n v="29"/>
    <b v="1"/>
    <s v="theater/plays"/>
    <n v="116"/>
    <n v="80.03"/>
    <x v="1"/>
    <x v="3020"/>
    <x v="3012"/>
    <x v="7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x v="3013"/>
    <x v="3021"/>
    <b v="0"/>
    <n v="64"/>
    <b v="1"/>
    <s v="music/indie rock"/>
    <n v="116"/>
    <n v="36.11"/>
    <x v="5"/>
    <x v="3021"/>
    <x v="3013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x v="3014"/>
    <x v="3022"/>
    <b v="1"/>
    <n v="29"/>
    <b v="1"/>
    <s v="theater/plays"/>
    <n v="115"/>
    <n v="79.31"/>
    <x v="1"/>
    <x v="3022"/>
    <x v="3014"/>
    <x v="7"/>
  </r>
  <r>
    <n v="1022"/>
    <s v="Sammy Bananas - Bootlegs Vol. 2!!"/>
    <s v="Help get four new bootlegs onto vinyl in the second installment of my series!"/>
    <n v="2000"/>
    <n v="2298"/>
    <x v="2"/>
    <s v="US"/>
    <s v="USD"/>
    <x v="3015"/>
    <x v="3023"/>
    <b v="1"/>
    <n v="74"/>
    <b v="1"/>
    <s v="music/electronic music"/>
    <n v="115"/>
    <n v="31.05"/>
    <x v="5"/>
    <x v="3023"/>
    <x v="3015"/>
    <x v="7"/>
  </r>
  <r>
    <n v="3570"/>
    <s v="The Lower Depths"/>
    <s v="Theatre Machine presents an all-new adaptation of Maxim Gorky's classic of Russian theatre, The Lower Depths."/>
    <n v="2000"/>
    <n v="2287"/>
    <x v="2"/>
    <s v="US"/>
    <s v="USD"/>
    <x v="3016"/>
    <x v="3024"/>
    <b v="0"/>
    <n v="26"/>
    <b v="1"/>
    <s v="theater/plays"/>
    <n v="114"/>
    <n v="87.96"/>
    <x v="1"/>
    <x v="3024"/>
    <x v="3016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x v="3017"/>
    <x v="3025"/>
    <b v="0"/>
    <n v="62"/>
    <b v="1"/>
    <s v="technology/space exploration"/>
    <n v="114"/>
    <n v="36.770000000000003"/>
    <x v="3"/>
    <x v="3025"/>
    <x v="3017"/>
    <x v="7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x v="3018"/>
    <x v="3026"/>
    <b v="0"/>
    <n v="64"/>
    <b v="1"/>
    <s v="film &amp; video/shorts"/>
    <n v="114"/>
    <n v="35.47"/>
    <x v="0"/>
    <x v="3026"/>
    <x v="3018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x v="3019"/>
    <x v="3027"/>
    <b v="0"/>
    <n v="44"/>
    <b v="1"/>
    <s v="music/indie rock"/>
    <n v="113"/>
    <n v="51.48"/>
    <x v="5"/>
    <x v="3027"/>
    <x v="3019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x v="3020"/>
    <x v="3028"/>
    <b v="0"/>
    <n v="57"/>
    <b v="1"/>
    <s v="theater/plays"/>
    <n v="113"/>
    <n v="39.6"/>
    <x v="1"/>
    <x v="3028"/>
    <x v="3020"/>
    <x v="7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x v="3021"/>
    <x v="3029"/>
    <b v="1"/>
    <n v="71"/>
    <b v="1"/>
    <s v="theater/plays"/>
    <n v="112"/>
    <n v="31.62"/>
    <x v="1"/>
    <x v="3029"/>
    <x v="3021"/>
    <x v="7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x v="3022"/>
    <x v="3030"/>
    <b v="0"/>
    <n v="51"/>
    <b v="1"/>
    <s v="music/rock"/>
    <n v="112"/>
    <n v="43.73"/>
    <x v="5"/>
    <x v="3030"/>
    <x v="3022"/>
    <x v="7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x v="3023"/>
    <x v="3031"/>
    <b v="0"/>
    <n v="43"/>
    <b v="1"/>
    <s v="music/indie rock"/>
    <n v="111"/>
    <n v="51.67"/>
    <x v="5"/>
    <x v="3031"/>
    <x v="3023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x v="3024"/>
    <x v="3032"/>
    <b v="0"/>
    <n v="20"/>
    <b v="1"/>
    <s v="theater/plays"/>
    <n v="111"/>
    <n v="110.75"/>
    <x v="1"/>
    <x v="3032"/>
    <x v="3024"/>
    <x v="7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x v="3025"/>
    <x v="3033"/>
    <b v="0"/>
    <n v="83"/>
    <b v="1"/>
    <s v="music/pop"/>
    <n v="110"/>
    <n v="26.55"/>
    <x v="5"/>
    <x v="3033"/>
    <x v="302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x v="3026"/>
    <x v="3034"/>
    <b v="0"/>
    <n v="30"/>
    <b v="1"/>
    <s v="theater/plays"/>
    <n v="110"/>
    <n v="73.400000000000006"/>
    <x v="1"/>
    <x v="3034"/>
    <x v="3026"/>
    <x v="7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x v="3027"/>
    <x v="3035"/>
    <b v="0"/>
    <n v="42"/>
    <b v="1"/>
    <s v="theater/plays"/>
    <n v="110"/>
    <n v="52.21"/>
    <x v="1"/>
    <x v="3035"/>
    <x v="3027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x v="3028"/>
    <x v="3036"/>
    <b v="0"/>
    <n v="50"/>
    <b v="1"/>
    <s v="music/electronic music"/>
    <n v="110"/>
    <n v="43.82"/>
    <x v="5"/>
    <x v="3036"/>
    <x v="3028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x v="2568"/>
    <x v="3037"/>
    <b v="0"/>
    <n v="11"/>
    <b v="1"/>
    <s v="theater/plays"/>
    <n v="110"/>
    <n v="199.18"/>
    <x v="1"/>
    <x v="3037"/>
    <x v="2568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x v="3029"/>
    <x v="3038"/>
    <b v="0"/>
    <n v="34"/>
    <b v="1"/>
    <s v="photography/photobooks"/>
    <n v="109"/>
    <n v="63.97"/>
    <x v="6"/>
    <x v="3038"/>
    <x v="3029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x v="3030"/>
    <x v="3039"/>
    <b v="0"/>
    <n v="72"/>
    <b v="1"/>
    <s v="theater/plays"/>
    <n v="109"/>
    <n v="30.15"/>
    <x v="1"/>
    <x v="3039"/>
    <x v="3030"/>
    <x v="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x v="3031"/>
    <x v="3040"/>
    <b v="0"/>
    <n v="30"/>
    <b v="1"/>
    <s v="theater/plays"/>
    <n v="108"/>
    <n v="72"/>
    <x v="1"/>
    <x v="3040"/>
    <x v="3031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x v="3032"/>
    <x v="3041"/>
    <b v="0"/>
    <n v="38"/>
    <b v="1"/>
    <s v="film &amp; video/television"/>
    <n v="108"/>
    <n v="56.82"/>
    <x v="0"/>
    <x v="3041"/>
    <x v="303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x v="3033"/>
    <x v="3042"/>
    <b v="0"/>
    <n v="19"/>
    <b v="1"/>
    <s v="theater/plays"/>
    <n v="108"/>
    <n v="113.42"/>
    <x v="1"/>
    <x v="3042"/>
    <x v="303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x v="3034"/>
    <x v="3043"/>
    <b v="0"/>
    <n v="58"/>
    <b v="1"/>
    <s v="music/indie rock"/>
    <n v="108"/>
    <n v="37.15"/>
    <x v="5"/>
    <x v="3043"/>
    <x v="3034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x v="3035"/>
    <x v="3044"/>
    <b v="0"/>
    <n v="24"/>
    <b v="1"/>
    <s v="theater/plays"/>
    <n v="108"/>
    <n v="89.67"/>
    <x v="1"/>
    <x v="3044"/>
    <x v="3035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x v="3036"/>
    <x v="3045"/>
    <b v="0"/>
    <n v="35"/>
    <b v="1"/>
    <s v="music/classical music"/>
    <n v="107"/>
    <n v="61.34"/>
    <x v="5"/>
    <x v="3045"/>
    <x v="3036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x v="3037"/>
    <x v="3046"/>
    <b v="0"/>
    <n v="46"/>
    <b v="1"/>
    <s v="music/rock"/>
    <n v="107"/>
    <n v="46.63"/>
    <x v="5"/>
    <x v="3046"/>
    <x v="3037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x v="3038"/>
    <x v="3047"/>
    <b v="0"/>
    <n v="20"/>
    <b v="1"/>
    <s v="theater/plays"/>
    <n v="107"/>
    <n v="107.25"/>
    <x v="1"/>
    <x v="3047"/>
    <x v="3038"/>
    <x v="7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x v="3039"/>
    <x v="3048"/>
    <b v="0"/>
    <n v="58"/>
    <b v="1"/>
    <s v="music/indie rock"/>
    <n v="107"/>
    <n v="36.97"/>
    <x v="5"/>
    <x v="3048"/>
    <x v="3039"/>
    <x v="7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x v="3040"/>
    <x v="3049"/>
    <b v="0"/>
    <n v="67"/>
    <b v="1"/>
    <s v="theater/plays"/>
    <n v="107"/>
    <n v="31.97"/>
    <x v="1"/>
    <x v="3049"/>
    <x v="3040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x v="3041"/>
    <x v="3050"/>
    <b v="0"/>
    <n v="17"/>
    <b v="1"/>
    <s v="technology/wearables"/>
    <n v="107"/>
    <n v="125.94"/>
    <x v="3"/>
    <x v="3050"/>
    <x v="3041"/>
    <x v="7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x v="3042"/>
    <x v="3051"/>
    <b v="0"/>
    <n v="98"/>
    <b v="1"/>
    <s v="film &amp; video/television"/>
    <n v="107"/>
    <n v="21.76"/>
    <x v="0"/>
    <x v="3051"/>
    <x v="3042"/>
    <x v="7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x v="3043"/>
    <x v="3052"/>
    <b v="0"/>
    <n v="44"/>
    <b v="1"/>
    <s v="music/indie rock"/>
    <n v="107"/>
    <n v="48.45"/>
    <x v="5"/>
    <x v="3052"/>
    <x v="304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x v="3044"/>
    <x v="3053"/>
    <b v="0"/>
    <n v="39"/>
    <b v="1"/>
    <s v="music/indie rock"/>
    <n v="107"/>
    <n v="54.62"/>
    <x v="5"/>
    <x v="3053"/>
    <x v="3044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x v="3045"/>
    <x v="3054"/>
    <b v="0"/>
    <n v="41"/>
    <b v="1"/>
    <s v="theater/plays"/>
    <n v="106"/>
    <n v="51.85"/>
    <x v="1"/>
    <x v="3054"/>
    <x v="3045"/>
    <x v="7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x v="3046"/>
    <x v="3055"/>
    <b v="0"/>
    <n v="35"/>
    <b v="1"/>
    <s v="theater/plays"/>
    <n v="106"/>
    <n v="60.29"/>
    <x v="1"/>
    <x v="3055"/>
    <x v="3046"/>
    <x v="7"/>
  </r>
  <r>
    <n v="2972"/>
    <s v="A Bad Plan"/>
    <s v="A group of artists. A mythical art piece. A harrowing quest. And some margaritas."/>
    <n v="2000"/>
    <n v="2107"/>
    <x v="2"/>
    <s v="US"/>
    <s v="USD"/>
    <x v="3047"/>
    <x v="3056"/>
    <b v="0"/>
    <n v="17"/>
    <b v="1"/>
    <s v="theater/plays"/>
    <n v="105"/>
    <n v="123.94"/>
    <x v="1"/>
    <x v="3056"/>
    <x v="3047"/>
    <x v="7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x v="3048"/>
    <x v="3057"/>
    <b v="1"/>
    <n v="74"/>
    <b v="1"/>
    <s v="theater/plays"/>
    <n v="105"/>
    <n v="28.41"/>
    <x v="1"/>
    <x v="3057"/>
    <x v="3048"/>
    <x v="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x v="3049"/>
    <x v="3058"/>
    <b v="0"/>
    <n v="50"/>
    <b v="1"/>
    <s v="music/rock"/>
    <n v="105"/>
    <n v="42.02"/>
    <x v="5"/>
    <x v="3058"/>
    <x v="3049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x v="3050"/>
    <x v="3059"/>
    <b v="0"/>
    <n v="14"/>
    <b v="1"/>
    <s v="music/classical music"/>
    <n v="105"/>
    <n v="150"/>
    <x v="5"/>
    <x v="3059"/>
    <x v="3050"/>
    <x v="7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x v="3051"/>
    <x v="3060"/>
    <b v="0"/>
    <n v="41"/>
    <b v="1"/>
    <s v="theater/plays"/>
    <n v="105"/>
    <n v="51.22"/>
    <x v="1"/>
    <x v="3060"/>
    <x v="305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x v="3052"/>
    <x v="3061"/>
    <b v="0"/>
    <n v="38"/>
    <b v="1"/>
    <s v="theater/plays"/>
    <n v="105"/>
    <n v="55.13"/>
    <x v="1"/>
    <x v="3061"/>
    <x v="3052"/>
    <x v="7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x v="3053"/>
    <x v="3062"/>
    <b v="0"/>
    <n v="33"/>
    <b v="1"/>
    <s v="theater/plays"/>
    <n v="105"/>
    <n v="63.42"/>
    <x v="1"/>
    <x v="3062"/>
    <x v="3053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x v="3054"/>
    <x v="3063"/>
    <b v="0"/>
    <n v="53"/>
    <b v="1"/>
    <s v="theater/plays"/>
    <n v="104"/>
    <n v="39.380000000000003"/>
    <x v="1"/>
    <x v="3063"/>
    <x v="3054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x v="3055"/>
    <x v="3064"/>
    <b v="1"/>
    <n v="45"/>
    <b v="1"/>
    <s v="music/rock"/>
    <n v="104"/>
    <n v="46.13"/>
    <x v="5"/>
    <x v="3064"/>
    <x v="3055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x v="3056"/>
    <x v="3065"/>
    <b v="0"/>
    <n v="49"/>
    <b v="1"/>
    <s v="publishing/nonfiction"/>
    <n v="104"/>
    <n v="42.35"/>
    <x v="2"/>
    <x v="3065"/>
    <x v="3056"/>
    <x v="7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x v="3057"/>
    <x v="3066"/>
    <b v="0"/>
    <n v="38"/>
    <b v="1"/>
    <s v="theater/plays"/>
    <n v="104"/>
    <n v="54.55"/>
    <x v="1"/>
    <x v="3066"/>
    <x v="3057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x v="3058"/>
    <x v="3067"/>
    <b v="0"/>
    <n v="41"/>
    <b v="1"/>
    <s v="music/indie rock"/>
    <n v="103"/>
    <n v="50.37"/>
    <x v="5"/>
    <x v="3067"/>
    <x v="3058"/>
    <x v="7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x v="806"/>
    <x v="3068"/>
    <b v="0"/>
    <n v="46"/>
    <b v="1"/>
    <s v="theater/plays"/>
    <n v="103"/>
    <n v="44.85"/>
    <x v="1"/>
    <x v="3068"/>
    <x v="806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x v="3059"/>
    <x v="3069"/>
    <b v="0"/>
    <n v="30"/>
    <b v="1"/>
    <s v="theater/plays"/>
    <n v="103"/>
    <n v="68.67"/>
    <x v="1"/>
    <x v="3069"/>
    <x v="3059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x v="3060"/>
    <x v="3070"/>
    <b v="0"/>
    <n v="36"/>
    <b v="1"/>
    <s v="theater/plays"/>
    <n v="103"/>
    <n v="57.22"/>
    <x v="1"/>
    <x v="3070"/>
    <x v="3060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x v="3061"/>
    <x v="3071"/>
    <b v="0"/>
    <n v="29"/>
    <b v="1"/>
    <s v="theater/plays"/>
    <n v="103"/>
    <n v="70.86"/>
    <x v="1"/>
    <x v="3071"/>
    <x v="306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x v="3062"/>
    <x v="3072"/>
    <b v="0"/>
    <n v="51"/>
    <b v="1"/>
    <s v="theater/plays"/>
    <n v="103"/>
    <n v="40.29"/>
    <x v="1"/>
    <x v="3072"/>
    <x v="3062"/>
    <x v="7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x v="3063"/>
    <x v="3073"/>
    <b v="0"/>
    <n v="59"/>
    <b v="1"/>
    <s v="theater/plays"/>
    <n v="103"/>
    <n v="34.75"/>
    <x v="1"/>
    <x v="3073"/>
    <x v="3063"/>
    <x v="7"/>
  </r>
  <r>
    <n v="2788"/>
    <s v="ACT Underground Theatre, TLDC"/>
    <s v="MOVING FORWARD! WE HAVE REACHED GOAL BUT HAVE MORE TIME!! PLEASE CONSIDER PLEDGING."/>
    <n v="2000"/>
    <n v="2050"/>
    <x v="2"/>
    <s v="US"/>
    <s v="USD"/>
    <x v="3064"/>
    <x v="3074"/>
    <b v="0"/>
    <n v="20"/>
    <b v="1"/>
    <s v="theater/plays"/>
    <n v="103"/>
    <n v="102.5"/>
    <x v="1"/>
    <x v="3074"/>
    <x v="3064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x v="3065"/>
    <x v="3075"/>
    <b v="0"/>
    <n v="28"/>
    <b v="1"/>
    <s v="theater/plays"/>
    <n v="103"/>
    <n v="73.209999999999994"/>
    <x v="1"/>
    <x v="3075"/>
    <x v="3065"/>
    <x v="7"/>
  </r>
  <r>
    <n v="3678"/>
    <s v="Some big Some bang"/>
    <s v="The Ugly Collective takes Some big Some bang to the Underbelly Venues at the Edinburgh Fringe!"/>
    <n v="2000"/>
    <n v="2050"/>
    <x v="2"/>
    <s v="GB"/>
    <s v="GBP"/>
    <x v="3066"/>
    <x v="3076"/>
    <b v="0"/>
    <n v="31"/>
    <b v="1"/>
    <s v="theater/plays"/>
    <n v="103"/>
    <n v="66.13"/>
    <x v="1"/>
    <x v="3076"/>
    <x v="3066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x v="3067"/>
    <x v="3077"/>
    <b v="1"/>
    <n v="39"/>
    <b v="1"/>
    <s v="theater/plays"/>
    <n v="102"/>
    <n v="52.49"/>
    <x v="1"/>
    <x v="3077"/>
    <x v="3067"/>
    <x v="7"/>
  </r>
  <r>
    <n v="3837"/>
    <s v="Farcical Elements Presents Boeing-Boeing"/>
    <s v="A high-flying French farce with the thrust of a well-tuned jet engine"/>
    <n v="2000"/>
    <n v="2042"/>
    <x v="2"/>
    <s v="GB"/>
    <s v="GBP"/>
    <x v="3068"/>
    <x v="3078"/>
    <b v="0"/>
    <n v="17"/>
    <b v="1"/>
    <s v="theater/plays"/>
    <n v="102"/>
    <n v="120.12"/>
    <x v="1"/>
    <x v="3078"/>
    <x v="3068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x v="3069"/>
    <x v="3079"/>
    <b v="0"/>
    <n v="23"/>
    <b v="1"/>
    <s v="theater/plays"/>
    <n v="102"/>
    <n v="88.74"/>
    <x v="1"/>
    <x v="3079"/>
    <x v="3069"/>
    <x v="7"/>
  </r>
  <r>
    <n v="1841"/>
    <s v="Hydra Effect Debut EP"/>
    <s v="Hard Rock with a Positive Message. Help us fund, release and promote our debut EP!"/>
    <n v="2000"/>
    <n v="2035"/>
    <x v="2"/>
    <s v="US"/>
    <s v="USD"/>
    <x v="3070"/>
    <x v="3080"/>
    <b v="0"/>
    <n v="40"/>
    <b v="1"/>
    <s v="music/rock"/>
    <n v="102"/>
    <n v="50.88"/>
    <x v="5"/>
    <x v="3080"/>
    <x v="307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x v="3071"/>
    <x v="3081"/>
    <b v="0"/>
    <n v="27"/>
    <b v="1"/>
    <s v="theater/musical"/>
    <n v="102"/>
    <n v="75.37"/>
    <x v="1"/>
    <x v="3081"/>
    <x v="3071"/>
    <x v="7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x v="3072"/>
    <x v="3082"/>
    <b v="0"/>
    <n v="63"/>
    <b v="1"/>
    <s v="theater/plays"/>
    <n v="102"/>
    <n v="32.270000000000003"/>
    <x v="1"/>
    <x v="3082"/>
    <x v="3072"/>
    <x v="7"/>
  </r>
  <r>
    <n v="407"/>
    <s v="Haymarket Documentary"/>
    <s v="The story of the 1886 Haymarket Riot explored through the history of the Haymarket Police Memorial Statue."/>
    <n v="2000"/>
    <n v="2031"/>
    <x v="2"/>
    <s v="US"/>
    <s v="USD"/>
    <x v="3073"/>
    <x v="3083"/>
    <b v="0"/>
    <n v="22"/>
    <b v="1"/>
    <s v="film &amp; video/documentary"/>
    <n v="102"/>
    <n v="92.32"/>
    <x v="0"/>
    <x v="3083"/>
    <x v="3073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x v="3074"/>
    <x v="3084"/>
    <b v="0"/>
    <n v="19"/>
    <b v="1"/>
    <s v="theater/plays"/>
    <n v="102"/>
    <n v="106.84"/>
    <x v="1"/>
    <x v="3084"/>
    <x v="3074"/>
    <x v="7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x v="3075"/>
    <x v="3085"/>
    <b v="0"/>
    <n v="16"/>
    <b v="1"/>
    <s v="film &amp; video/television"/>
    <n v="101"/>
    <n v="126.69"/>
    <x v="0"/>
    <x v="3085"/>
    <x v="3075"/>
    <x v="7"/>
  </r>
  <r>
    <n v="3519"/>
    <s v="Bookstory"/>
    <s v="Bookstory is a tiny puppet musical with some very big ideas that tells the story of the story in the digital age"/>
    <n v="2000"/>
    <n v="2027"/>
    <x v="2"/>
    <s v="GB"/>
    <s v="GBP"/>
    <x v="3076"/>
    <x v="3086"/>
    <b v="0"/>
    <n v="28"/>
    <b v="1"/>
    <s v="theater/plays"/>
    <n v="101"/>
    <n v="72.39"/>
    <x v="1"/>
    <x v="3086"/>
    <x v="3076"/>
    <x v="7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x v="3077"/>
    <x v="3087"/>
    <b v="1"/>
    <n v="52"/>
    <b v="1"/>
    <s v="music/rock"/>
    <n v="101"/>
    <n v="38.94"/>
    <x v="5"/>
    <x v="3087"/>
    <x v="3077"/>
    <x v="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x v="3078"/>
    <x v="3088"/>
    <b v="0"/>
    <n v="38"/>
    <b v="1"/>
    <s v="music/rock"/>
    <n v="101"/>
    <n v="53.29"/>
    <x v="5"/>
    <x v="3088"/>
    <x v="3078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x v="1700"/>
    <x v="3089"/>
    <b v="0"/>
    <n v="38"/>
    <b v="1"/>
    <s v="theater/plays"/>
    <n v="101"/>
    <n v="53.29"/>
    <x v="1"/>
    <x v="3089"/>
    <x v="1700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x v="3079"/>
    <x v="3090"/>
    <b v="0"/>
    <n v="32"/>
    <b v="1"/>
    <s v="theater/plays"/>
    <n v="101"/>
    <n v="63.28"/>
    <x v="1"/>
    <x v="3090"/>
    <x v="3079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x v="3080"/>
    <x v="3091"/>
    <b v="0"/>
    <n v="31"/>
    <b v="1"/>
    <s v="theater/plays"/>
    <n v="101"/>
    <n v="65.16"/>
    <x v="1"/>
    <x v="3091"/>
    <x v="3080"/>
    <x v="7"/>
  </r>
  <r>
    <n v="1826"/>
    <s v="BEAR GHOST! Professional Recording! Yay!"/>
    <s v="Hear your favorite Bear Ghost in eargasmic quality!"/>
    <n v="2000"/>
    <n v="2020"/>
    <x v="2"/>
    <s v="US"/>
    <s v="USD"/>
    <x v="3081"/>
    <x v="3092"/>
    <b v="0"/>
    <n v="38"/>
    <b v="1"/>
    <s v="music/rock"/>
    <n v="101"/>
    <n v="53.16"/>
    <x v="5"/>
    <x v="3092"/>
    <x v="308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x v="3082"/>
    <x v="3093"/>
    <b v="0"/>
    <n v="21"/>
    <b v="1"/>
    <s v="theater/plays"/>
    <n v="101"/>
    <n v="96.19"/>
    <x v="1"/>
    <x v="3093"/>
    <x v="3082"/>
    <x v="7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x v="3083"/>
    <x v="3094"/>
    <b v="0"/>
    <n v="39"/>
    <b v="1"/>
    <s v="theater/plays"/>
    <n v="101"/>
    <n v="51.79"/>
    <x v="1"/>
    <x v="3094"/>
    <x v="3083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x v="3084"/>
    <x v="3095"/>
    <b v="0"/>
    <n v="56"/>
    <b v="1"/>
    <s v="theater/plays"/>
    <n v="101"/>
    <n v="36.07"/>
    <x v="1"/>
    <x v="3095"/>
    <x v="3084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x v="3085"/>
    <x v="3096"/>
    <b v="0"/>
    <n v="20"/>
    <b v="1"/>
    <s v="music/pop"/>
    <n v="101"/>
    <n v="100.75"/>
    <x v="5"/>
    <x v="3096"/>
    <x v="3085"/>
    <x v="7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x v="3086"/>
    <x v="3097"/>
    <b v="0"/>
    <n v="22"/>
    <b v="1"/>
    <s v="music/indie rock"/>
    <n v="101"/>
    <n v="91.59"/>
    <x v="5"/>
    <x v="3097"/>
    <x v="3086"/>
    <x v="7"/>
  </r>
  <r>
    <n v="3520"/>
    <s v="Protocols"/>
    <s v="Help us to bring &quot;Protocols&quot; at the 2015 Camden Fringe. The most controversial play of the year."/>
    <n v="2000"/>
    <n v="2015"/>
    <x v="2"/>
    <s v="GB"/>
    <s v="GBP"/>
    <x v="3087"/>
    <x v="3098"/>
    <b v="0"/>
    <n v="21"/>
    <b v="1"/>
    <s v="theater/plays"/>
    <n v="101"/>
    <n v="95.95"/>
    <x v="1"/>
    <x v="3098"/>
    <x v="3087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x v="3088"/>
    <x v="3099"/>
    <b v="0"/>
    <n v="33"/>
    <b v="1"/>
    <s v="theater/plays"/>
    <n v="101"/>
    <n v="61.06"/>
    <x v="1"/>
    <x v="3099"/>
    <x v="3088"/>
    <x v="7"/>
  </r>
  <r>
    <n v="1671"/>
    <s v="Luke O'Brien's Kickstarter"/>
    <s v="I am seeking funding in order to help take my music from a hobby to a career."/>
    <n v="2000"/>
    <n v="2013.47"/>
    <x v="2"/>
    <s v="US"/>
    <s v="USD"/>
    <x v="3089"/>
    <x v="3100"/>
    <b v="0"/>
    <n v="77"/>
    <b v="1"/>
    <s v="music/pop"/>
    <n v="101"/>
    <n v="26.15"/>
    <x v="5"/>
    <x v="3100"/>
    <x v="3089"/>
    <x v="7"/>
  </r>
  <r>
    <n v="1634"/>
    <s v="RUBEDO: Debut Full Length Album"/>
    <s v="Recording Debut  Album w/ Producer Ikey Owens from Free Moral Agents/ The Mars Volta"/>
    <n v="2000"/>
    <n v="2010"/>
    <x v="2"/>
    <s v="US"/>
    <s v="USD"/>
    <x v="3090"/>
    <x v="3101"/>
    <b v="0"/>
    <n v="32"/>
    <b v="1"/>
    <s v="music/rock"/>
    <n v="101"/>
    <n v="62.81"/>
    <x v="5"/>
    <x v="3101"/>
    <x v="3090"/>
    <x v="7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x v="3091"/>
    <x v="3102"/>
    <b v="0"/>
    <n v="33"/>
    <b v="1"/>
    <s v="theater/plays"/>
    <n v="101"/>
    <n v="60.91"/>
    <x v="1"/>
    <x v="3102"/>
    <x v="3091"/>
    <x v="7"/>
  </r>
  <r>
    <n v="2110"/>
    <s v="&quot;Vision&quot; - New Album - Brent Brown"/>
    <s v="Brent Brown's breakout new album! Requires help from the record label... You!"/>
    <n v="2000"/>
    <n v="2007"/>
    <x v="2"/>
    <s v="US"/>
    <s v="USD"/>
    <x v="3092"/>
    <x v="3103"/>
    <b v="0"/>
    <n v="38"/>
    <b v="1"/>
    <s v="music/indie rock"/>
    <n v="100"/>
    <n v="52.82"/>
    <x v="5"/>
    <x v="3103"/>
    <x v="309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x v="3093"/>
    <x v="3104"/>
    <b v="0"/>
    <n v="44"/>
    <b v="1"/>
    <s v="publishing/nonfiction"/>
    <n v="100"/>
    <n v="45.57"/>
    <x v="2"/>
    <x v="3104"/>
    <x v="309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x v="3094"/>
    <x v="3105"/>
    <b v="0"/>
    <n v="30"/>
    <b v="1"/>
    <s v="theater/plays"/>
    <n v="100"/>
    <n v="66.83"/>
    <x v="1"/>
    <x v="3105"/>
    <x v="3094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x v="3095"/>
    <x v="3106"/>
    <b v="0"/>
    <n v="14"/>
    <b v="1"/>
    <s v="theater/musical"/>
    <n v="100"/>
    <n v="143.21"/>
    <x v="1"/>
    <x v="3106"/>
    <x v="3095"/>
    <x v="7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x v="3096"/>
    <x v="3107"/>
    <b v="0"/>
    <n v="25"/>
    <b v="1"/>
    <s v="film &amp; video/television"/>
    <n v="100"/>
    <n v="80.16"/>
    <x v="0"/>
    <x v="3107"/>
    <x v="3096"/>
    <x v="7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x v="3097"/>
    <x v="3108"/>
    <b v="0"/>
    <n v="17"/>
    <b v="1"/>
    <s v="theater/plays"/>
    <n v="100"/>
    <n v="117.88"/>
    <x v="1"/>
    <x v="3108"/>
    <x v="3097"/>
    <x v="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x v="3098"/>
    <x v="3109"/>
    <b v="1"/>
    <n v="35"/>
    <b v="1"/>
    <s v="theater/plays"/>
    <n v="100"/>
    <n v="57.17"/>
    <x v="1"/>
    <x v="3109"/>
    <x v="3098"/>
    <x v="7"/>
  </r>
  <r>
    <n v="1603"/>
    <s v="Max's First Solo Album!"/>
    <s v="An exercise in the wild and dangerous world of solo musicianship by Maxwell D Feinstein."/>
    <n v="2000"/>
    <n v="2000.66"/>
    <x v="2"/>
    <s v="US"/>
    <s v="USD"/>
    <x v="3099"/>
    <x v="3110"/>
    <b v="0"/>
    <n v="30"/>
    <b v="1"/>
    <s v="music/rock"/>
    <n v="100"/>
    <n v="66.69"/>
    <x v="5"/>
    <x v="3110"/>
    <x v="309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x v="3100"/>
    <x v="3111"/>
    <b v="0"/>
    <n v="19"/>
    <b v="1"/>
    <s v="film &amp; video/television"/>
    <n v="100"/>
    <n v="105.26"/>
    <x v="0"/>
    <x v="3111"/>
    <x v="3100"/>
    <x v="7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x v="3101"/>
    <x v="3112"/>
    <b v="0"/>
    <n v="15"/>
    <b v="1"/>
    <s v="film &amp; video/television"/>
    <n v="100"/>
    <n v="133.33000000000001"/>
    <x v="0"/>
    <x v="3112"/>
    <x v="3101"/>
    <x v="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x v="3102"/>
    <x v="3113"/>
    <b v="0"/>
    <n v="7"/>
    <b v="1"/>
    <s v="music/electronic music"/>
    <n v="100"/>
    <n v="285.70999999999998"/>
    <x v="5"/>
    <x v="3113"/>
    <x v="310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x v="3103"/>
    <x v="3114"/>
    <b v="0"/>
    <n v="47"/>
    <b v="1"/>
    <s v="music/indie rock"/>
    <n v="100"/>
    <n v="42.55"/>
    <x v="5"/>
    <x v="3114"/>
    <x v="3103"/>
    <x v="7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x v="3104"/>
    <x v="3115"/>
    <b v="0"/>
    <n v="8"/>
    <b v="1"/>
    <s v="music/indie rock"/>
    <n v="100"/>
    <n v="250"/>
    <x v="5"/>
    <x v="3115"/>
    <x v="3104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x v="3105"/>
    <x v="3116"/>
    <b v="0"/>
    <n v="15"/>
    <b v="1"/>
    <s v="theater/plays"/>
    <n v="100"/>
    <n v="133.33000000000001"/>
    <x v="1"/>
    <x v="3116"/>
    <x v="3105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x v="3106"/>
    <x v="3117"/>
    <b v="0"/>
    <n v="17"/>
    <b v="1"/>
    <s v="theater/plays"/>
    <n v="100"/>
    <n v="117.65"/>
    <x v="1"/>
    <x v="3117"/>
    <x v="3106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x v="3107"/>
    <x v="3118"/>
    <b v="0"/>
    <n v="21"/>
    <b v="1"/>
    <s v="theater/plays"/>
    <n v="100"/>
    <n v="95.24"/>
    <x v="1"/>
    <x v="3118"/>
    <x v="3107"/>
    <x v="7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x v="3108"/>
    <x v="3119"/>
    <b v="0"/>
    <n v="31"/>
    <b v="1"/>
    <s v="theater/plays"/>
    <n v="100"/>
    <n v="64.52"/>
    <x v="1"/>
    <x v="3119"/>
    <x v="3108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x v="3109"/>
    <x v="3120"/>
    <b v="0"/>
    <n v="29"/>
    <b v="1"/>
    <s v="theater/plays"/>
    <n v="100"/>
    <n v="68.97"/>
    <x v="1"/>
    <x v="3120"/>
    <x v="310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x v="3110"/>
    <x v="3121"/>
    <b v="0"/>
    <n v="20"/>
    <b v="1"/>
    <s v="theater/musical"/>
    <n v="100"/>
    <n v="100"/>
    <x v="1"/>
    <x v="3121"/>
    <x v="3110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x v="3111"/>
    <x v="3122"/>
    <b v="0"/>
    <n v="12"/>
    <b v="0"/>
    <s v="photography/places"/>
    <n v="79"/>
    <n v="131.66999999999999"/>
    <x v="6"/>
    <x v="3122"/>
    <x v="3111"/>
    <x v="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x v="3112"/>
    <x v="3123"/>
    <b v="0"/>
    <n v="29"/>
    <b v="0"/>
    <s v="music/jazz"/>
    <n v="68"/>
    <n v="46.59"/>
    <x v="5"/>
    <x v="3123"/>
    <x v="3112"/>
    <x v="7"/>
  </r>
  <r>
    <n v="1704"/>
    <s v="Jericho Down Worship Album"/>
    <s v="We want to record an album of popular praise &amp; worship songs with our own influence and style."/>
    <n v="2000"/>
    <n v="1302"/>
    <x v="1"/>
    <s v="US"/>
    <s v="USD"/>
    <x v="3113"/>
    <x v="3124"/>
    <b v="0"/>
    <n v="11"/>
    <b v="0"/>
    <s v="music/faith"/>
    <n v="65"/>
    <n v="118.36"/>
    <x v="5"/>
    <x v="3124"/>
    <x v="3113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x v="3114"/>
    <x v="3125"/>
    <b v="0"/>
    <n v="8"/>
    <b v="0"/>
    <s v="theater/plays"/>
    <n v="37"/>
    <n v="91.25"/>
    <x v="1"/>
    <x v="3125"/>
    <x v="3114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x v="3115"/>
    <x v="3126"/>
    <b v="0"/>
    <n v="16"/>
    <b v="0"/>
    <s v="theater/plays"/>
    <n v="32"/>
    <n v="40.06"/>
    <x v="1"/>
    <x v="3126"/>
    <x v="3115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x v="3116"/>
    <x v="3127"/>
    <b v="0"/>
    <n v="19"/>
    <b v="0"/>
    <s v="theater/plays"/>
    <n v="32"/>
    <n v="33.74"/>
    <x v="1"/>
    <x v="3127"/>
    <x v="3116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x v="3117"/>
    <x v="3128"/>
    <b v="0"/>
    <n v="13"/>
    <b v="0"/>
    <s v="theater/plays"/>
    <n v="29"/>
    <n v="44.31"/>
    <x v="1"/>
    <x v="3128"/>
    <x v="3117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x v="3118"/>
    <x v="3129"/>
    <b v="0"/>
    <n v="11"/>
    <b v="0"/>
    <s v="theater/plays"/>
    <n v="28"/>
    <n v="51"/>
    <x v="1"/>
    <x v="3129"/>
    <x v="3118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x v="3119"/>
    <x v="3130"/>
    <b v="0"/>
    <n v="10"/>
    <b v="0"/>
    <s v="technology/wearables"/>
    <n v="28"/>
    <n v="55.3"/>
    <x v="3"/>
    <x v="3130"/>
    <x v="3119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x v="3120"/>
    <x v="3131"/>
    <b v="0"/>
    <n v="14"/>
    <b v="0"/>
    <s v="theater/plays"/>
    <n v="27"/>
    <n v="38.71"/>
    <x v="1"/>
    <x v="3131"/>
    <x v="3120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x v="3121"/>
    <x v="3132"/>
    <b v="0"/>
    <n v="9"/>
    <b v="0"/>
    <s v="theater/plays"/>
    <n v="22"/>
    <n v="48.56"/>
    <x v="1"/>
    <x v="3132"/>
    <x v="312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x v="3122"/>
    <x v="3133"/>
    <b v="0"/>
    <n v="6"/>
    <b v="0"/>
    <s v="theater/plays"/>
    <n v="19"/>
    <n v="64.17"/>
    <x v="1"/>
    <x v="3133"/>
    <x v="3122"/>
    <x v="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x v="3123"/>
    <x v="3134"/>
    <b v="0"/>
    <n v="8"/>
    <b v="0"/>
    <s v="publishing/children's books"/>
    <n v="19"/>
    <n v="47.5"/>
    <x v="2"/>
    <x v="3134"/>
    <x v="3123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x v="3124"/>
    <x v="3135"/>
    <b v="0"/>
    <n v="14"/>
    <b v="0"/>
    <s v="theater/plays"/>
    <n v="18"/>
    <n v="25.57"/>
    <x v="1"/>
    <x v="3135"/>
    <x v="3124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x v="3125"/>
    <x v="3136"/>
    <b v="0"/>
    <n v="4"/>
    <b v="0"/>
    <s v="theater/plays"/>
    <n v="14"/>
    <n v="71.25"/>
    <x v="1"/>
    <x v="3136"/>
    <x v="3125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x v="3126"/>
    <x v="3137"/>
    <b v="0"/>
    <n v="5"/>
    <b v="0"/>
    <s v="theater/spaces"/>
    <n v="14"/>
    <n v="55.6"/>
    <x v="1"/>
    <x v="3137"/>
    <x v="3126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x v="3127"/>
    <x v="3138"/>
    <b v="0"/>
    <n v="5"/>
    <b v="0"/>
    <s v="theater/plays"/>
    <n v="13"/>
    <n v="50.2"/>
    <x v="1"/>
    <x v="3138"/>
    <x v="3127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x v="3128"/>
    <x v="3139"/>
    <b v="0"/>
    <n v="12"/>
    <b v="0"/>
    <s v="games/video games"/>
    <n v="12"/>
    <n v="19.670000000000002"/>
    <x v="4"/>
    <x v="3139"/>
    <x v="3128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x v="3129"/>
    <x v="3140"/>
    <b v="0"/>
    <n v="6"/>
    <b v="0"/>
    <s v="publishing/children's books"/>
    <n v="12"/>
    <n v="39"/>
    <x v="2"/>
    <x v="3140"/>
    <x v="3129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x v="3130"/>
    <x v="3141"/>
    <b v="0"/>
    <n v="5"/>
    <b v="0"/>
    <s v="games/video games"/>
    <n v="11"/>
    <n v="45"/>
    <x v="4"/>
    <x v="3141"/>
    <x v="313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x v="3131"/>
    <x v="3142"/>
    <b v="0"/>
    <n v="3"/>
    <b v="0"/>
    <s v="theater/plays"/>
    <n v="11"/>
    <n v="72"/>
    <x v="1"/>
    <x v="3142"/>
    <x v="313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x v="3132"/>
    <x v="3143"/>
    <b v="0"/>
    <n v="8"/>
    <b v="0"/>
    <s v="theater/plays"/>
    <n v="11"/>
    <n v="26.75"/>
    <x v="1"/>
    <x v="3143"/>
    <x v="3132"/>
    <x v="7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x v="3133"/>
    <x v="3144"/>
    <b v="0"/>
    <n v="2"/>
    <b v="0"/>
    <s v="theater/plays"/>
    <n v="10"/>
    <n v="100.5"/>
    <x v="1"/>
    <x v="3144"/>
    <x v="3133"/>
    <x v="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x v="3134"/>
    <x v="3145"/>
    <b v="0"/>
    <n v="5"/>
    <b v="0"/>
    <s v="music/indie rock"/>
    <n v="10"/>
    <n v="40"/>
    <x v="5"/>
    <x v="3145"/>
    <x v="3134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x v="3135"/>
    <x v="3146"/>
    <b v="0"/>
    <n v="3"/>
    <b v="0"/>
    <s v="music/faith"/>
    <n v="8"/>
    <n v="50"/>
    <x v="5"/>
    <x v="3146"/>
    <x v="3135"/>
    <x v="7"/>
  </r>
  <r>
    <n v="1991"/>
    <s v="Portraits of Resilience"/>
    <s v="Taking (and giving) professional portraits of survivors of human trafficking in Myanmar."/>
    <n v="2000"/>
    <n v="140"/>
    <x v="1"/>
    <s v="US"/>
    <s v="USD"/>
    <x v="3136"/>
    <x v="3147"/>
    <b v="0"/>
    <n v="3"/>
    <b v="0"/>
    <s v="photography/people"/>
    <n v="7"/>
    <n v="46.67"/>
    <x v="6"/>
    <x v="3147"/>
    <x v="313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x v="3137"/>
    <x v="3148"/>
    <b v="0"/>
    <n v="7"/>
    <b v="0"/>
    <s v="music/jazz"/>
    <n v="7"/>
    <n v="18.71"/>
    <x v="5"/>
    <x v="3148"/>
    <x v="3137"/>
    <x v="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x v="3138"/>
    <x v="3149"/>
    <b v="0"/>
    <n v="3"/>
    <b v="0"/>
    <s v="theater/plays"/>
    <n v="6"/>
    <n v="42"/>
    <x v="1"/>
    <x v="3149"/>
    <x v="3138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x v="3139"/>
    <x v="3150"/>
    <b v="0"/>
    <n v="2"/>
    <b v="0"/>
    <s v="music/jazz"/>
    <n v="6"/>
    <n v="60"/>
    <x v="5"/>
    <x v="3150"/>
    <x v="3139"/>
    <x v="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x v="3140"/>
    <x v="3151"/>
    <b v="0"/>
    <n v="1"/>
    <b v="0"/>
    <s v="publishing/translations"/>
    <n v="5"/>
    <n v="100"/>
    <x v="2"/>
    <x v="3151"/>
    <x v="3140"/>
    <x v="7"/>
  </r>
  <r>
    <n v="3861"/>
    <s v="READY OR NOT HERE I COME"/>
    <s v="THE COMING OF THE LORD!"/>
    <n v="2000"/>
    <n v="100"/>
    <x v="1"/>
    <s v="US"/>
    <s v="USD"/>
    <x v="3141"/>
    <x v="3152"/>
    <b v="0"/>
    <n v="1"/>
    <b v="0"/>
    <s v="theater/plays"/>
    <n v="5"/>
    <n v="100"/>
    <x v="1"/>
    <x v="3152"/>
    <x v="3141"/>
    <x v="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x v="3142"/>
    <x v="3153"/>
    <b v="0"/>
    <n v="5"/>
    <b v="0"/>
    <s v="music/jazz"/>
    <n v="5"/>
    <n v="18"/>
    <x v="5"/>
    <x v="3153"/>
    <x v="314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x v="3143"/>
    <x v="3154"/>
    <b v="0"/>
    <n v="3"/>
    <b v="0"/>
    <s v="technology/web"/>
    <n v="3"/>
    <n v="20"/>
    <x v="3"/>
    <x v="3154"/>
    <x v="314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x v="3144"/>
    <x v="3155"/>
    <b v="0"/>
    <n v="5"/>
    <b v="0"/>
    <s v="film &amp; video/animation"/>
    <n v="2"/>
    <n v="9"/>
    <x v="0"/>
    <x v="3155"/>
    <x v="3144"/>
    <x v="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x v="3145"/>
    <x v="3156"/>
    <b v="0"/>
    <n v="4"/>
    <b v="0"/>
    <s v="theater/plays"/>
    <n v="2"/>
    <n v="10.25"/>
    <x v="1"/>
    <x v="3156"/>
    <x v="3145"/>
    <x v="7"/>
  </r>
  <r>
    <n v="2859"/>
    <s v="Grover Theatre Company (GTC)"/>
    <s v="A theatre company that will create works to inspire young people and get everyone involved."/>
    <n v="2000"/>
    <n v="35"/>
    <x v="1"/>
    <s v="AU"/>
    <s v="AUD"/>
    <x v="3146"/>
    <x v="3157"/>
    <b v="0"/>
    <n v="1"/>
    <b v="0"/>
    <s v="theater/plays"/>
    <n v="2"/>
    <n v="35"/>
    <x v="1"/>
    <x v="3157"/>
    <x v="3146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x v="3147"/>
    <x v="3158"/>
    <b v="0"/>
    <n v="2"/>
    <b v="0"/>
    <s v="theater/musical"/>
    <n v="2"/>
    <n v="17.5"/>
    <x v="1"/>
    <x v="3158"/>
    <x v="3147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x v="3148"/>
    <x v="3159"/>
    <b v="0"/>
    <n v="2"/>
    <b v="0"/>
    <s v="theater/plays"/>
    <n v="1"/>
    <n v="13"/>
    <x v="1"/>
    <x v="3159"/>
    <x v="3148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x v="3149"/>
    <x v="3160"/>
    <b v="0"/>
    <n v="2"/>
    <b v="0"/>
    <s v="theater/musical"/>
    <n v="1"/>
    <n v="12.5"/>
    <x v="1"/>
    <x v="3160"/>
    <x v="3149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x v="3150"/>
    <x v="3161"/>
    <b v="0"/>
    <n v="7"/>
    <b v="0"/>
    <s v="games/video games"/>
    <n v="1"/>
    <n v="3"/>
    <x v="4"/>
    <x v="3161"/>
    <x v="3150"/>
    <x v="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x v="3151"/>
    <x v="3162"/>
    <b v="0"/>
    <n v="3"/>
    <b v="0"/>
    <s v="theater/plays"/>
    <n v="1"/>
    <n v="7"/>
    <x v="1"/>
    <x v="3162"/>
    <x v="3151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x v="3152"/>
    <x v="3163"/>
    <b v="0"/>
    <n v="2"/>
    <b v="0"/>
    <s v="music/indie rock"/>
    <n v="1"/>
    <n v="10"/>
    <x v="5"/>
    <x v="3163"/>
    <x v="3152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x v="3153"/>
    <x v="3164"/>
    <b v="0"/>
    <n v="2"/>
    <b v="0"/>
    <s v="theater/plays"/>
    <n v="1"/>
    <n v="5.5"/>
    <x v="1"/>
    <x v="3164"/>
    <x v="3153"/>
    <x v="7"/>
  </r>
  <r>
    <n v="1126"/>
    <s v="GAMING TO LEARN"/>
    <s v="Imagine a science class where the teacher walks in a says &quot;Take out your cell phone and play a game.&quot;"/>
    <n v="2000"/>
    <n v="10"/>
    <x v="1"/>
    <s v="US"/>
    <s v="USD"/>
    <x v="3154"/>
    <x v="3165"/>
    <b v="0"/>
    <n v="2"/>
    <b v="0"/>
    <s v="games/mobile games"/>
    <n v="1"/>
    <n v="5"/>
    <x v="4"/>
    <x v="3165"/>
    <x v="3154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x v="3155"/>
    <x v="3166"/>
    <b v="0"/>
    <n v="1"/>
    <b v="0"/>
    <s v="publishing/fiction"/>
    <n v="0"/>
    <n v="5"/>
    <x v="2"/>
    <x v="3166"/>
    <x v="3155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x v="3156"/>
    <x v="3167"/>
    <b v="0"/>
    <n v="1"/>
    <b v="0"/>
    <s v="theater/plays"/>
    <n v="0"/>
    <n v="5"/>
    <x v="1"/>
    <x v="3167"/>
    <x v="3156"/>
    <x v="7"/>
  </r>
  <r>
    <n v="3994"/>
    <s v="Poles Apart - A Play in 2 Acts"/>
    <s v="Is Henson willing to dare risk a theatrical speaking tour of his North Pole adventures...and more?"/>
    <n v="2000"/>
    <n v="5"/>
    <x v="1"/>
    <s v="US"/>
    <s v="USD"/>
    <x v="3157"/>
    <x v="3168"/>
    <b v="0"/>
    <n v="1"/>
    <b v="0"/>
    <s v="theater/plays"/>
    <n v="0"/>
    <n v="5"/>
    <x v="1"/>
    <x v="3168"/>
    <x v="3157"/>
    <x v="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x v="3158"/>
    <x v="3169"/>
    <b v="0"/>
    <n v="1"/>
    <b v="0"/>
    <s v="theater/plays"/>
    <n v="0"/>
    <n v="5"/>
    <x v="1"/>
    <x v="3169"/>
    <x v="3158"/>
    <x v="7"/>
  </r>
  <r>
    <n v="636"/>
    <s v="Keto Advice (Canceled)"/>
    <s v="With no central location for keto knowledge, keto advice will be a community run knowledge base."/>
    <n v="2000"/>
    <n v="4"/>
    <x v="0"/>
    <s v="GB"/>
    <s v="GBP"/>
    <x v="3159"/>
    <x v="3170"/>
    <b v="0"/>
    <n v="1"/>
    <b v="0"/>
    <s v="technology/web"/>
    <n v="0"/>
    <n v="4"/>
    <x v="3"/>
    <x v="3170"/>
    <x v="3159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x v="3160"/>
    <x v="3171"/>
    <b v="0"/>
    <n v="2"/>
    <b v="0"/>
    <s v="theater/spaces"/>
    <n v="0"/>
    <n v="1"/>
    <x v="1"/>
    <x v="3171"/>
    <x v="3160"/>
    <x v="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x v="3161"/>
    <x v="3172"/>
    <b v="0"/>
    <n v="1"/>
    <b v="0"/>
    <s v="journalism/audio"/>
    <n v="0"/>
    <n v="1"/>
    <x v="8"/>
    <x v="3172"/>
    <x v="316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x v="3162"/>
    <x v="3173"/>
    <b v="0"/>
    <n v="1"/>
    <b v="0"/>
    <s v="photography/people"/>
    <n v="0"/>
    <n v="1"/>
    <x v="6"/>
    <x v="3173"/>
    <x v="3162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x v="3163"/>
    <x v="3174"/>
    <b v="0"/>
    <n v="0"/>
    <b v="0"/>
    <s v="film &amp; video/animation"/>
    <n v="0"/>
    <n v="0"/>
    <x v="0"/>
    <x v="3174"/>
    <x v="316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x v="3164"/>
    <x v="3175"/>
    <b v="0"/>
    <n v="0"/>
    <b v="0"/>
    <s v="music/world music"/>
    <n v="0"/>
    <n v="0"/>
    <x v="5"/>
    <x v="3175"/>
    <x v="3164"/>
    <x v="7"/>
  </r>
  <r>
    <n v="1484"/>
    <s v="a book called filtered down thru the stars"/>
    <s v="The mussings of an old wizard"/>
    <n v="2000"/>
    <n v="0"/>
    <x v="1"/>
    <s v="US"/>
    <s v="USD"/>
    <x v="3165"/>
    <x v="3176"/>
    <b v="0"/>
    <n v="0"/>
    <b v="0"/>
    <s v="publishing/fiction"/>
    <n v="0"/>
    <n v="0"/>
    <x v="2"/>
    <x v="3176"/>
    <x v="3165"/>
    <x v="7"/>
  </r>
  <r>
    <n v="1495"/>
    <s v="A Magical Bildungsroman with a Female Heroine"/>
    <s v="The Adventures of Penelope Hawthorne. Part One: The Spellbook of Dracone."/>
    <n v="2000"/>
    <n v="0"/>
    <x v="1"/>
    <s v="US"/>
    <s v="USD"/>
    <x v="3166"/>
    <x v="3177"/>
    <b v="0"/>
    <n v="0"/>
    <b v="0"/>
    <s v="publishing/fiction"/>
    <n v="0"/>
    <n v="0"/>
    <x v="2"/>
    <x v="3177"/>
    <x v="3166"/>
    <x v="7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x v="3167"/>
    <x v="3178"/>
    <b v="0"/>
    <n v="0"/>
    <b v="0"/>
    <s v="music/faith"/>
    <n v="0"/>
    <n v="0"/>
    <x v="5"/>
    <x v="3178"/>
    <x v="3167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x v="3168"/>
    <x v="3179"/>
    <b v="0"/>
    <n v="0"/>
    <b v="0"/>
    <s v="photography/people"/>
    <n v="0"/>
    <n v="0"/>
    <x v="6"/>
    <x v="3179"/>
    <x v="3168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x v="3169"/>
    <x v="3180"/>
    <b v="0"/>
    <n v="0"/>
    <b v="0"/>
    <s v="games/video games"/>
    <n v="0"/>
    <n v="0"/>
    <x v="4"/>
    <x v="3180"/>
    <x v="3169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x v="3170"/>
    <x v="3181"/>
    <b v="0"/>
    <n v="0"/>
    <b v="0"/>
    <s v="technology/web"/>
    <n v="0"/>
    <n v="0"/>
    <x v="3"/>
    <x v="3181"/>
    <x v="3170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x v="3171"/>
    <x v="3182"/>
    <b v="0"/>
    <n v="0"/>
    <b v="0"/>
    <s v="technology/web"/>
    <n v="0"/>
    <n v="0"/>
    <x v="3"/>
    <x v="3182"/>
    <x v="3171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x v="3172"/>
    <x v="3183"/>
    <b v="0"/>
    <n v="0"/>
    <b v="0"/>
    <s v="theater/plays"/>
    <n v="0"/>
    <n v="0"/>
    <x v="1"/>
    <x v="3183"/>
    <x v="3172"/>
    <x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x v="3173"/>
    <x v="3184"/>
    <b v="0"/>
    <n v="0"/>
    <b v="0"/>
    <s v="theater/plays"/>
    <n v="0"/>
    <n v="0"/>
    <x v="1"/>
    <x v="3184"/>
    <x v="3173"/>
    <x v="7"/>
  </r>
  <r>
    <n v="2750"/>
    <s v="My Child, My Blessing"/>
    <s v="This is a journal where parents daily write something positive about their child.  Places for pictures, too."/>
    <n v="1999"/>
    <n v="0"/>
    <x v="1"/>
    <s v="US"/>
    <s v="USD"/>
    <x v="3174"/>
    <x v="3185"/>
    <b v="0"/>
    <n v="0"/>
    <b v="0"/>
    <s v="publishing/children's books"/>
    <n v="0"/>
    <n v="0"/>
    <x v="2"/>
    <x v="3185"/>
    <x v="3174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x v="3175"/>
    <x v="3186"/>
    <b v="1"/>
    <n v="75"/>
    <b v="1"/>
    <s v="music/indie rock"/>
    <n v="107"/>
    <n v="27.94"/>
    <x v="5"/>
    <x v="3186"/>
    <x v="317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x v="3176"/>
    <x v="3187"/>
    <b v="0"/>
    <n v="21"/>
    <b v="1"/>
    <s v="theater/plays"/>
    <n v="153"/>
    <n v="143.1"/>
    <x v="1"/>
    <x v="3187"/>
    <x v="3176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x v="3177"/>
    <x v="3188"/>
    <b v="0"/>
    <n v="3"/>
    <b v="0"/>
    <s v="theater/plays"/>
    <n v="4"/>
    <n v="25"/>
    <x v="1"/>
    <x v="3188"/>
    <x v="3177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x v="3178"/>
    <x v="3189"/>
    <b v="0"/>
    <n v="41"/>
    <b v="1"/>
    <s v="publishing/nonfiction"/>
    <n v="144"/>
    <n v="66.709999999999994"/>
    <x v="2"/>
    <x v="3189"/>
    <x v="317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x v="3179"/>
    <x v="3190"/>
    <b v="1"/>
    <n v="55"/>
    <b v="1"/>
    <s v="theater/plays"/>
    <n v="115"/>
    <n v="39.67"/>
    <x v="1"/>
    <x v="3190"/>
    <x v="3179"/>
    <x v="7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x v="3180"/>
    <x v="3191"/>
    <b v="1"/>
    <n v="29"/>
    <b v="0"/>
    <s v="photography/photobooks"/>
    <n v="48"/>
    <n v="31.21"/>
    <x v="6"/>
    <x v="3191"/>
    <x v="3180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x v="3181"/>
    <x v="3192"/>
    <b v="0"/>
    <n v="4"/>
    <b v="0"/>
    <s v="publishing/art books"/>
    <n v="11"/>
    <n v="51.25"/>
    <x v="2"/>
    <x v="3192"/>
    <x v="3181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x v="3182"/>
    <x v="3193"/>
    <b v="0"/>
    <n v="7"/>
    <b v="0"/>
    <s v="theater/plays"/>
    <n v="8"/>
    <n v="20.71"/>
    <x v="1"/>
    <x v="3193"/>
    <x v="3182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x v="3183"/>
    <x v="3194"/>
    <b v="0"/>
    <n v="279"/>
    <b v="1"/>
    <s v="games/tabletop games"/>
    <n v="489"/>
    <n v="31.57"/>
    <x v="4"/>
    <x v="3194"/>
    <x v="318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x v="3184"/>
    <x v="3195"/>
    <b v="0"/>
    <n v="9"/>
    <b v="1"/>
    <s v="theater/plays"/>
    <n v="146"/>
    <n v="292.77999999999997"/>
    <x v="1"/>
    <x v="3195"/>
    <x v="3184"/>
    <x v="7"/>
  </r>
  <r>
    <n v="3148"/>
    <s v="The Aurora Project: A Sci-Fi Epic by Bella Poynton"/>
    <s v="Help fund The Aurora Project, an immersive science fiction epic."/>
    <n v="1800"/>
    <n v="2361"/>
    <x v="2"/>
    <s v="US"/>
    <s v="USD"/>
    <x v="3185"/>
    <x v="3196"/>
    <b v="1"/>
    <n v="57"/>
    <b v="1"/>
    <s v="theater/plays"/>
    <n v="131"/>
    <n v="41.42"/>
    <x v="1"/>
    <x v="3196"/>
    <x v="3185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x v="3186"/>
    <x v="3197"/>
    <b v="0"/>
    <n v="21"/>
    <b v="1"/>
    <s v="theater/musical"/>
    <n v="131"/>
    <n v="112.14"/>
    <x v="1"/>
    <x v="3197"/>
    <x v="3186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x v="3187"/>
    <x v="3198"/>
    <b v="0"/>
    <n v="32"/>
    <b v="1"/>
    <s v="film &amp; video/shorts"/>
    <n v="124"/>
    <n v="69.72"/>
    <x v="0"/>
    <x v="3198"/>
    <x v="3187"/>
    <x v="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x v="3188"/>
    <x v="3199"/>
    <b v="0"/>
    <n v="35"/>
    <b v="1"/>
    <s v="theater/plays"/>
    <n v="116"/>
    <n v="59.6"/>
    <x v="1"/>
    <x v="3199"/>
    <x v="3188"/>
    <x v="7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x v="3189"/>
    <x v="3200"/>
    <b v="0"/>
    <n v="39"/>
    <b v="1"/>
    <s v="theater/plays"/>
    <n v="115"/>
    <n v="53.23"/>
    <x v="1"/>
    <x v="3200"/>
    <x v="3189"/>
    <x v="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x v="3190"/>
    <x v="3201"/>
    <b v="0"/>
    <n v="32"/>
    <b v="1"/>
    <s v="music/rock"/>
    <n v="108"/>
    <n v="60.66"/>
    <x v="5"/>
    <x v="3201"/>
    <x v="3190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x v="3191"/>
    <x v="3202"/>
    <b v="1"/>
    <n v="30"/>
    <b v="1"/>
    <s v="theater/plays"/>
    <n v="102"/>
    <n v="61"/>
    <x v="1"/>
    <x v="3202"/>
    <x v="319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x v="3192"/>
    <x v="3203"/>
    <b v="1"/>
    <n v="12"/>
    <b v="1"/>
    <s v="theater/plays"/>
    <n v="100"/>
    <n v="150.41999999999999"/>
    <x v="1"/>
    <x v="3203"/>
    <x v="3192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x v="3193"/>
    <x v="3204"/>
    <b v="0"/>
    <n v="19"/>
    <b v="1"/>
    <s v="music/rock"/>
    <n v="100"/>
    <n v="94.74"/>
    <x v="5"/>
    <x v="3204"/>
    <x v="319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x v="3194"/>
    <x v="3205"/>
    <b v="0"/>
    <n v="14"/>
    <b v="0"/>
    <s v="theater/plays"/>
    <n v="37"/>
    <n v="46.93"/>
    <x v="1"/>
    <x v="3205"/>
    <x v="3194"/>
    <x v="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x v="3195"/>
    <x v="3206"/>
    <b v="0"/>
    <n v="15"/>
    <b v="1"/>
    <s v="theater/plays"/>
    <n v="126"/>
    <n v="147.33000000000001"/>
    <x v="1"/>
    <x v="3206"/>
    <x v="3195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x v="3196"/>
    <x v="3207"/>
    <b v="0"/>
    <n v="30"/>
    <b v="1"/>
    <s v="theater/plays"/>
    <n v="112"/>
    <n v="65.17"/>
    <x v="1"/>
    <x v="3207"/>
    <x v="3196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x v="3197"/>
    <x v="3208"/>
    <b v="0"/>
    <n v="41"/>
    <b v="1"/>
    <s v="theater/spaces"/>
    <n v="107"/>
    <n v="45.54"/>
    <x v="1"/>
    <x v="3208"/>
    <x v="3197"/>
    <x v="7"/>
  </r>
  <r>
    <n v="2603"/>
    <s v="Manned Mock Mars Mission"/>
    <s v="I will be building a mock space station and simulate living on Mars for two weeks."/>
    <n v="1750"/>
    <n v="1776"/>
    <x v="2"/>
    <s v="US"/>
    <s v="USD"/>
    <x v="3198"/>
    <x v="3209"/>
    <b v="1"/>
    <n v="50"/>
    <b v="1"/>
    <s v="technology/space exploration"/>
    <n v="101"/>
    <n v="35.520000000000003"/>
    <x v="3"/>
    <x v="3209"/>
    <x v="3198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x v="3199"/>
    <x v="3210"/>
    <b v="0"/>
    <n v="8"/>
    <b v="0"/>
    <s v="theater/plays"/>
    <n v="24"/>
    <n v="53.13"/>
    <x v="1"/>
    <x v="3210"/>
    <x v="3199"/>
    <x v="7"/>
  </r>
  <r>
    <n v="1709"/>
    <s v="Psalms"/>
    <s v="A project to set psalms to music. The psalms are taken from the English Standard Version (ESV) of the Bible."/>
    <n v="1750"/>
    <n v="85"/>
    <x v="1"/>
    <s v="US"/>
    <s v="USD"/>
    <x v="3200"/>
    <x v="3211"/>
    <b v="0"/>
    <n v="4"/>
    <b v="0"/>
    <s v="music/faith"/>
    <n v="5"/>
    <n v="21.25"/>
    <x v="5"/>
    <x v="3211"/>
    <x v="3200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x v="3201"/>
    <x v="3212"/>
    <b v="0"/>
    <n v="1"/>
    <b v="0"/>
    <s v="publishing/translations"/>
    <n v="1"/>
    <n v="15"/>
    <x v="2"/>
    <x v="3212"/>
    <x v="3201"/>
    <x v="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x v="3202"/>
    <x v="3213"/>
    <b v="0"/>
    <n v="0"/>
    <b v="0"/>
    <s v="publishing/art books"/>
    <n v="0"/>
    <n v="0"/>
    <x v="2"/>
    <x v="3213"/>
    <x v="3202"/>
    <x v="7"/>
  </r>
  <r>
    <n v="1672"/>
    <s v="High Altotude Debut Album"/>
    <s v="Sweet, sweet harmonies from Portland Oregon's premiere high school women's a cappella group."/>
    <n v="1700"/>
    <n v="1920"/>
    <x v="2"/>
    <s v="US"/>
    <s v="USD"/>
    <x v="3203"/>
    <x v="3214"/>
    <b v="0"/>
    <n v="49"/>
    <b v="1"/>
    <s v="music/pop"/>
    <n v="113"/>
    <n v="39.18"/>
    <x v="5"/>
    <x v="3214"/>
    <x v="3203"/>
    <x v="7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x v="3204"/>
    <x v="3215"/>
    <b v="0"/>
    <n v="52"/>
    <b v="1"/>
    <s v="theater/plays"/>
    <n v="110"/>
    <n v="35.96"/>
    <x v="1"/>
    <x v="3215"/>
    <x v="3204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x v="3205"/>
    <x v="3216"/>
    <b v="0"/>
    <n v="14"/>
    <b v="1"/>
    <s v="music/rock"/>
    <n v="109"/>
    <n v="132.86000000000001"/>
    <x v="5"/>
    <x v="3216"/>
    <x v="3205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x v="3206"/>
    <x v="3217"/>
    <b v="0"/>
    <n v="45"/>
    <b v="1"/>
    <s v="theater/plays"/>
    <n v="100"/>
    <n v="37.78"/>
    <x v="1"/>
    <x v="3217"/>
    <x v="3206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x v="3207"/>
    <x v="3218"/>
    <b v="0"/>
    <n v="10"/>
    <b v="0"/>
    <s v="theater/plays"/>
    <n v="24"/>
    <n v="41"/>
    <x v="1"/>
    <x v="3218"/>
    <x v="3207"/>
    <x v="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x v="3208"/>
    <x v="3219"/>
    <b v="0"/>
    <n v="0"/>
    <b v="0"/>
    <s v="technology/wearables"/>
    <n v="0"/>
    <n v="0"/>
    <x v="3"/>
    <x v="3219"/>
    <x v="3208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x v="3209"/>
    <x v="3220"/>
    <b v="0"/>
    <n v="42"/>
    <b v="1"/>
    <s v="theater/plays"/>
    <n v="102"/>
    <n v="40.24"/>
    <x v="1"/>
    <x v="3220"/>
    <x v="3209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x v="3210"/>
    <x v="3221"/>
    <b v="0"/>
    <n v="37"/>
    <b v="1"/>
    <s v="theater/plays"/>
    <n v="101"/>
    <n v="45.11"/>
    <x v="1"/>
    <x v="3221"/>
    <x v="3210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x v="3211"/>
    <x v="3222"/>
    <b v="0"/>
    <n v="30"/>
    <b v="1"/>
    <s v="theater/plays"/>
    <n v="101"/>
    <n v="55.33"/>
    <x v="1"/>
    <x v="3222"/>
    <x v="321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x v="3212"/>
    <x v="3223"/>
    <b v="0"/>
    <n v="3"/>
    <b v="0"/>
    <s v="theater/plays"/>
    <n v="4"/>
    <n v="23"/>
    <x v="1"/>
    <x v="3223"/>
    <x v="3212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x v="3213"/>
    <x v="3224"/>
    <b v="1"/>
    <n v="71"/>
    <b v="1"/>
    <s v="publishing/radio &amp; podcasts"/>
    <n v="137"/>
    <n v="30.96"/>
    <x v="2"/>
    <x v="3224"/>
    <x v="3213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x v="3214"/>
    <x v="3225"/>
    <b v="0"/>
    <n v="54"/>
    <b v="1"/>
    <s v="music/rock"/>
    <n v="134"/>
    <n v="39.82"/>
    <x v="5"/>
    <x v="3225"/>
    <x v="3214"/>
    <x v="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x v="3215"/>
    <x v="3226"/>
    <b v="0"/>
    <n v="36"/>
    <b v="1"/>
    <s v="theater/plays"/>
    <n v="126"/>
    <n v="55.97"/>
    <x v="1"/>
    <x v="3226"/>
    <x v="3215"/>
    <x v="7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x v="3216"/>
    <x v="3227"/>
    <b v="0"/>
    <n v="69"/>
    <b v="1"/>
    <s v="theater/plays"/>
    <n v="103"/>
    <n v="23.87"/>
    <x v="1"/>
    <x v="3227"/>
    <x v="3216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x v="3217"/>
    <x v="3228"/>
    <b v="0"/>
    <n v="8"/>
    <b v="0"/>
    <s v="theater/plays"/>
    <n v="13"/>
    <n v="25.5"/>
    <x v="1"/>
    <x v="3228"/>
    <x v="3217"/>
    <x v="7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x v="3218"/>
    <x v="3229"/>
    <b v="0"/>
    <n v="4"/>
    <b v="0"/>
    <s v="theater/plays"/>
    <n v="11"/>
    <n v="42.5"/>
    <x v="1"/>
    <x v="3229"/>
    <x v="3218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x v="3219"/>
    <x v="3230"/>
    <b v="0"/>
    <n v="4"/>
    <b v="0"/>
    <s v="photography/people"/>
    <n v="3"/>
    <n v="12.75"/>
    <x v="6"/>
    <x v="3230"/>
    <x v="3219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x v="3220"/>
    <x v="3231"/>
    <b v="1"/>
    <n v="41"/>
    <b v="1"/>
    <s v="technology/hardware"/>
    <n v="117"/>
    <n v="44.85"/>
    <x v="3"/>
    <x v="3231"/>
    <x v="3220"/>
    <x v="7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x v="3221"/>
    <x v="3232"/>
    <b v="0"/>
    <n v="37"/>
    <b v="1"/>
    <s v="music/classical music"/>
    <n v="103"/>
    <n v="43.62"/>
    <x v="5"/>
    <x v="3232"/>
    <x v="322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x v="3222"/>
    <x v="3233"/>
    <b v="0"/>
    <n v="49"/>
    <b v="1"/>
    <s v="theater/plays"/>
    <n v="109"/>
    <n v="34.409999999999997"/>
    <x v="1"/>
    <x v="3233"/>
    <x v="3222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x v="3223"/>
    <x v="3234"/>
    <b v="0"/>
    <n v="30"/>
    <b v="1"/>
    <s v="music/electronic music"/>
    <n v="206"/>
    <n v="106.2"/>
    <x v="5"/>
    <x v="3234"/>
    <x v="3223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x v="3224"/>
    <x v="3235"/>
    <b v="0"/>
    <n v="139"/>
    <b v="1"/>
    <s v="publishing/nonfiction"/>
    <n v="378"/>
    <n v="40.76"/>
    <x v="2"/>
    <x v="3235"/>
    <x v="3224"/>
    <x v="7"/>
  </r>
  <r>
    <n v="2266"/>
    <s v="GOAT LORDS."/>
    <s v="Want to be LORD OF THE GOATS? Start building your herd using thievery, magic, bombs and mostly goats."/>
    <n v="1500"/>
    <n v="4804"/>
    <x v="2"/>
    <s v="US"/>
    <s v="USD"/>
    <x v="3225"/>
    <x v="3236"/>
    <b v="0"/>
    <n v="194"/>
    <b v="1"/>
    <s v="games/tabletop games"/>
    <n v="320"/>
    <n v="24.76"/>
    <x v="4"/>
    <x v="3236"/>
    <x v="3225"/>
    <x v="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x v="3226"/>
    <x v="3237"/>
    <b v="0"/>
    <n v="47"/>
    <b v="1"/>
    <s v="film &amp; video/shorts"/>
    <n v="247"/>
    <n v="78.72"/>
    <x v="0"/>
    <x v="3237"/>
    <x v="3226"/>
    <x v="7"/>
  </r>
  <r>
    <n v="831"/>
    <s v="Let The 7Horse Run!"/>
    <s v="7Horse is a new band with a self-funded album and a show they want to rock in your town!"/>
    <n v="1500"/>
    <n v="3500"/>
    <x v="2"/>
    <s v="US"/>
    <s v="USD"/>
    <x v="3227"/>
    <x v="3238"/>
    <b v="0"/>
    <n v="20"/>
    <b v="1"/>
    <s v="music/rock"/>
    <n v="233"/>
    <n v="175"/>
    <x v="5"/>
    <x v="3238"/>
    <x v="3227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x v="3228"/>
    <x v="3239"/>
    <b v="0"/>
    <n v="36"/>
    <b v="1"/>
    <s v="music/indie rock"/>
    <n v="226"/>
    <n v="94.03"/>
    <x v="5"/>
    <x v="3239"/>
    <x v="3228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x v="3229"/>
    <x v="3240"/>
    <b v="0"/>
    <n v="107"/>
    <b v="1"/>
    <s v="music/indie rock"/>
    <n v="195"/>
    <n v="27.39"/>
    <x v="5"/>
    <x v="3240"/>
    <x v="3229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x v="3230"/>
    <x v="3241"/>
    <b v="1"/>
    <n v="122"/>
    <b v="1"/>
    <s v="technology/hardware"/>
    <n v="192"/>
    <n v="23.65"/>
    <x v="3"/>
    <x v="3241"/>
    <x v="3230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x v="3231"/>
    <x v="3242"/>
    <b v="0"/>
    <n v="66"/>
    <b v="1"/>
    <s v="music/rock"/>
    <n v="189"/>
    <n v="43.06"/>
    <x v="5"/>
    <x v="3242"/>
    <x v="3231"/>
    <x v="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x v="3232"/>
    <x v="3243"/>
    <b v="0"/>
    <n v="67"/>
    <b v="1"/>
    <s v="food/small batch"/>
    <n v="181"/>
    <n v="40.49"/>
    <x v="7"/>
    <x v="3243"/>
    <x v="323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x v="3233"/>
    <x v="3244"/>
    <b v="0"/>
    <n v="54"/>
    <b v="1"/>
    <s v="theater/plays"/>
    <n v="175"/>
    <n v="48.7"/>
    <x v="1"/>
    <x v="3244"/>
    <x v="3233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x v="3234"/>
    <x v="3245"/>
    <b v="0"/>
    <n v="38"/>
    <b v="1"/>
    <s v="theater/plays"/>
    <n v="174"/>
    <n v="68.84"/>
    <x v="1"/>
    <x v="3245"/>
    <x v="3234"/>
    <x v="7"/>
  </r>
  <r>
    <n v="1360"/>
    <s v="So Bad, It's Good! - A Book of Bad Movies"/>
    <s v="So Bad, It's Good! is a guide to finding the best films for your bad movie night."/>
    <n v="1500"/>
    <n v="2598"/>
    <x v="2"/>
    <s v="US"/>
    <s v="USD"/>
    <x v="3235"/>
    <x v="3246"/>
    <b v="0"/>
    <n v="81"/>
    <b v="1"/>
    <s v="publishing/nonfiction"/>
    <n v="173"/>
    <n v="32.07"/>
    <x v="2"/>
    <x v="3246"/>
    <x v="3235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x v="3236"/>
    <x v="3247"/>
    <b v="1"/>
    <n v="78"/>
    <b v="1"/>
    <s v="theater/plays"/>
    <n v="172"/>
    <n v="33.03"/>
    <x v="1"/>
    <x v="3247"/>
    <x v="3236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x v="3237"/>
    <x v="3248"/>
    <b v="0"/>
    <n v="57"/>
    <b v="1"/>
    <s v="theater/plays"/>
    <n v="171"/>
    <n v="44.91"/>
    <x v="1"/>
    <x v="3248"/>
    <x v="3237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x v="3238"/>
    <x v="3249"/>
    <b v="0"/>
    <n v="33"/>
    <b v="1"/>
    <s v="music/rock"/>
    <n v="167"/>
    <n v="75.77"/>
    <x v="5"/>
    <x v="3249"/>
    <x v="3238"/>
    <x v="7"/>
  </r>
  <r>
    <n v="813"/>
    <s v="Rules of Civility and Decent Behavior"/>
    <s v="A pre order campaign to fund the pressing of our second full length vinyl LP"/>
    <n v="1500"/>
    <n v="2399.94"/>
    <x v="2"/>
    <s v="US"/>
    <s v="USD"/>
    <x v="3239"/>
    <x v="3250"/>
    <b v="0"/>
    <n v="96"/>
    <b v="1"/>
    <s v="music/rock"/>
    <n v="160"/>
    <n v="25"/>
    <x v="5"/>
    <x v="3250"/>
    <x v="3239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x v="3240"/>
    <x v="3251"/>
    <b v="0"/>
    <n v="15"/>
    <b v="1"/>
    <s v="theater/spaces"/>
    <n v="158"/>
    <n v="158"/>
    <x v="1"/>
    <x v="3251"/>
    <x v="324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x v="3241"/>
    <x v="3252"/>
    <b v="0"/>
    <n v="60"/>
    <b v="1"/>
    <s v="music/classical music"/>
    <n v="156"/>
    <n v="38.880000000000003"/>
    <x v="5"/>
    <x v="3252"/>
    <x v="3241"/>
    <x v="7"/>
  </r>
  <r>
    <n v="800"/>
    <s v="LF4 WildFire"/>
    <s v="Scotland's premier classic rock and metal festival, 3 days, 3-4 stages, family friendly,  for people of all ages"/>
    <n v="1500"/>
    <n v="2282"/>
    <x v="2"/>
    <s v="GB"/>
    <s v="GBP"/>
    <x v="3242"/>
    <x v="3253"/>
    <b v="0"/>
    <n v="56"/>
    <b v="1"/>
    <s v="music/rock"/>
    <n v="152"/>
    <n v="40.75"/>
    <x v="5"/>
    <x v="3253"/>
    <x v="3242"/>
    <x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x v="3243"/>
    <x v="3254"/>
    <b v="0"/>
    <n v="35"/>
    <b v="1"/>
    <s v="music/rock"/>
    <n v="148"/>
    <n v="63.49"/>
    <x v="5"/>
    <x v="3254"/>
    <x v="3243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x v="3244"/>
    <x v="3255"/>
    <b v="0"/>
    <n v="61"/>
    <b v="1"/>
    <s v="music/electronic music"/>
    <n v="145"/>
    <n v="35.74"/>
    <x v="5"/>
    <x v="3255"/>
    <x v="3244"/>
    <x v="7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x v="3245"/>
    <x v="3256"/>
    <b v="0"/>
    <n v="47"/>
    <b v="1"/>
    <s v="theater/plays"/>
    <n v="144"/>
    <n v="45.98"/>
    <x v="1"/>
    <x v="3256"/>
    <x v="3245"/>
    <x v="7"/>
  </r>
  <r>
    <n v="1655"/>
    <s v="Meg Porter Debut EP!"/>
    <s v="Berklee College of Music student, Meg Porter needs YOUR help to fund her very first EP!"/>
    <n v="1500"/>
    <n v="2143"/>
    <x v="2"/>
    <s v="US"/>
    <s v="USD"/>
    <x v="3246"/>
    <x v="3257"/>
    <b v="0"/>
    <n v="48"/>
    <b v="1"/>
    <s v="music/pop"/>
    <n v="143"/>
    <n v="44.65"/>
    <x v="5"/>
    <x v="3257"/>
    <x v="3246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x v="3247"/>
    <x v="3258"/>
    <b v="0"/>
    <n v="13"/>
    <b v="1"/>
    <s v="theater/plays"/>
    <n v="143"/>
    <n v="164.62"/>
    <x v="1"/>
    <x v="3258"/>
    <x v="3247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x v="3248"/>
    <x v="3259"/>
    <b v="0"/>
    <n v="34"/>
    <b v="1"/>
    <s v="theater/plays"/>
    <n v="140"/>
    <n v="61.82"/>
    <x v="1"/>
    <x v="3259"/>
    <x v="3248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x v="3249"/>
    <x v="3260"/>
    <b v="0"/>
    <n v="23"/>
    <b v="1"/>
    <s v="music/rock"/>
    <n v="137"/>
    <n v="89.42"/>
    <x v="5"/>
    <x v="3260"/>
    <x v="3249"/>
    <x v="7"/>
  </r>
  <r>
    <n v="1921"/>
    <s v="The Fine Spirits are making an album!"/>
    <s v="The Fine Spirits are making an album, but we need your help!"/>
    <n v="1500"/>
    <n v="2052"/>
    <x v="2"/>
    <s v="US"/>
    <s v="USD"/>
    <x v="3250"/>
    <x v="3261"/>
    <b v="0"/>
    <n v="38"/>
    <b v="1"/>
    <s v="music/indie rock"/>
    <n v="137"/>
    <n v="54"/>
    <x v="5"/>
    <x v="3261"/>
    <x v="3250"/>
    <x v="7"/>
  </r>
  <r>
    <n v="3159"/>
    <s v="Waxwing: A New Play"/>
    <s v="WAXWING is an exciting new world premiere of mythic (perhaps even apocalyptic!) proportions."/>
    <n v="1500"/>
    <n v="2002.22"/>
    <x v="2"/>
    <s v="US"/>
    <s v="USD"/>
    <x v="3251"/>
    <x v="3262"/>
    <b v="1"/>
    <n v="52"/>
    <b v="1"/>
    <s v="theater/plays"/>
    <n v="133"/>
    <n v="38.5"/>
    <x v="1"/>
    <x v="3262"/>
    <x v="3251"/>
    <x v="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x v="3252"/>
    <x v="3263"/>
    <b v="0"/>
    <n v="23"/>
    <b v="1"/>
    <s v="music/rock"/>
    <n v="133"/>
    <n v="86.96"/>
    <x v="5"/>
    <x v="3263"/>
    <x v="3252"/>
    <x v="7"/>
  </r>
  <r>
    <n v="2937"/>
    <s v="UCAS"/>
    <s v="UCAS is a new British musical premiering at the Edinburgh Fringe Festival 2014."/>
    <n v="1500"/>
    <n v="2000"/>
    <x v="2"/>
    <s v="GB"/>
    <s v="GBP"/>
    <x v="3253"/>
    <x v="3264"/>
    <b v="0"/>
    <n v="55"/>
    <b v="1"/>
    <s v="theater/musical"/>
    <n v="133"/>
    <n v="36.36"/>
    <x v="1"/>
    <x v="3264"/>
    <x v="325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x v="3254"/>
    <x v="3265"/>
    <b v="0"/>
    <n v="73"/>
    <b v="1"/>
    <s v="music/electronic music"/>
    <n v="133"/>
    <n v="27.3"/>
    <x v="5"/>
    <x v="3265"/>
    <x v="3254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x v="3255"/>
    <x v="3266"/>
    <b v="0"/>
    <n v="74"/>
    <b v="1"/>
    <s v="technology/space exploration"/>
    <n v="131"/>
    <n v="26.59"/>
    <x v="3"/>
    <x v="3266"/>
    <x v="3255"/>
    <x v="7"/>
  </r>
  <r>
    <n v="3271"/>
    <s v="Saxon Court at Southwark Playhouse"/>
    <s v="A razor sharp satire to darken your Christmas."/>
    <n v="1500"/>
    <n v="1950"/>
    <x v="2"/>
    <s v="GB"/>
    <s v="GBP"/>
    <x v="3256"/>
    <x v="3267"/>
    <b v="1"/>
    <n v="51"/>
    <b v="1"/>
    <s v="theater/plays"/>
    <n v="130"/>
    <n v="38.24"/>
    <x v="1"/>
    <x v="3267"/>
    <x v="3256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x v="3257"/>
    <x v="3268"/>
    <b v="0"/>
    <n v="37"/>
    <b v="1"/>
    <s v="theater/spaces"/>
    <n v="128"/>
    <n v="51.89"/>
    <x v="1"/>
    <x v="3268"/>
    <x v="3257"/>
    <x v="7"/>
  </r>
  <r>
    <n v="3479"/>
    <s v="Civil Rogues"/>
    <s v="A new comedy about what happened to a band of foolhardy actors when the Puritans closed the theatres in the 1640s."/>
    <n v="1500"/>
    <n v="1918"/>
    <x v="2"/>
    <s v="GB"/>
    <s v="GBP"/>
    <x v="3258"/>
    <x v="3269"/>
    <b v="0"/>
    <n v="56"/>
    <b v="1"/>
    <s v="theater/plays"/>
    <n v="128"/>
    <n v="34.25"/>
    <x v="1"/>
    <x v="3269"/>
    <x v="3258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x v="3259"/>
    <x v="3270"/>
    <b v="0"/>
    <n v="42"/>
    <b v="1"/>
    <s v="music/indie rock"/>
    <n v="128"/>
    <n v="45.55"/>
    <x v="5"/>
    <x v="3270"/>
    <x v="3259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x v="3260"/>
    <x v="3271"/>
    <b v="1"/>
    <n v="81"/>
    <b v="1"/>
    <s v="publishing/radio &amp; podcasts"/>
    <n v="125"/>
    <n v="23.17"/>
    <x v="2"/>
    <x v="3271"/>
    <x v="3260"/>
    <x v="7"/>
  </r>
  <r>
    <n v="1289"/>
    <s v="No Brains for Dinner"/>
    <s v="A chilling original Edwardian Comedy of errors and foolishness made for the Patrick Henry College stage."/>
    <n v="1500"/>
    <n v="1876"/>
    <x v="2"/>
    <s v="US"/>
    <s v="USD"/>
    <x v="3261"/>
    <x v="3272"/>
    <b v="0"/>
    <n v="52"/>
    <b v="1"/>
    <s v="theater/plays"/>
    <n v="125"/>
    <n v="36.08"/>
    <x v="1"/>
    <x v="3272"/>
    <x v="3261"/>
    <x v="7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x v="3262"/>
    <x v="3273"/>
    <b v="0"/>
    <n v="25"/>
    <b v="1"/>
    <s v="theater/plays"/>
    <n v="122"/>
    <n v="73.239999999999995"/>
    <x v="1"/>
    <x v="3273"/>
    <x v="3262"/>
    <x v="7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x v="3263"/>
    <x v="3274"/>
    <b v="0"/>
    <n v="26"/>
    <b v="1"/>
    <s v="theater/plays"/>
    <n v="122"/>
    <n v="70.23"/>
    <x v="1"/>
    <x v="3274"/>
    <x v="3263"/>
    <x v="7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x v="3264"/>
    <x v="3275"/>
    <b v="0"/>
    <n v="13"/>
    <b v="1"/>
    <s v="theater/plays"/>
    <n v="121"/>
    <n v="140"/>
    <x v="1"/>
    <x v="3275"/>
    <x v="3264"/>
    <x v="7"/>
  </r>
  <r>
    <n v="1473"/>
    <s v="ONE LOVES ONLY FORM"/>
    <s v="Public Radio Project"/>
    <n v="1500"/>
    <n v="1807.74"/>
    <x v="2"/>
    <s v="US"/>
    <s v="USD"/>
    <x v="3265"/>
    <x v="3276"/>
    <b v="1"/>
    <n v="47"/>
    <b v="1"/>
    <s v="publishing/radio &amp; podcasts"/>
    <n v="121"/>
    <n v="38.46"/>
    <x v="2"/>
    <x v="3276"/>
    <x v="3265"/>
    <x v="7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x v="3266"/>
    <x v="3277"/>
    <b v="0"/>
    <n v="31"/>
    <b v="1"/>
    <s v="theater/plays"/>
    <n v="120"/>
    <n v="58.06"/>
    <x v="1"/>
    <x v="3277"/>
    <x v="3266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x v="3267"/>
    <x v="3278"/>
    <b v="0"/>
    <n v="37"/>
    <b v="1"/>
    <s v="theater/plays"/>
    <n v="119"/>
    <n v="48.34"/>
    <x v="1"/>
    <x v="3278"/>
    <x v="3267"/>
    <x v="7"/>
  </r>
  <r>
    <n v="1263"/>
    <s v="New Tropic Bombs EP ~ &quot;Return to Bomber Bay&quot;"/>
    <s v="A fresh batch of chaos from Toledo, Ohio's reggae-rockers, Tropic Bombs!"/>
    <n v="1500"/>
    <n v="1785"/>
    <x v="2"/>
    <s v="US"/>
    <s v="USD"/>
    <x v="3268"/>
    <x v="3279"/>
    <b v="1"/>
    <n v="41"/>
    <b v="1"/>
    <s v="music/rock"/>
    <n v="119"/>
    <n v="43.54"/>
    <x v="5"/>
    <x v="3279"/>
    <x v="3268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x v="3269"/>
    <x v="3280"/>
    <b v="0"/>
    <n v="49"/>
    <b v="1"/>
    <s v="music/pop"/>
    <n v="118"/>
    <n v="36.24"/>
    <x v="5"/>
    <x v="3280"/>
    <x v="3269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x v="3270"/>
    <x v="3281"/>
    <b v="0"/>
    <n v="4"/>
    <b v="1"/>
    <s v="music/rock"/>
    <n v="118"/>
    <n v="443.75"/>
    <x v="5"/>
    <x v="3281"/>
    <x v="3270"/>
    <x v="7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x v="3271"/>
    <x v="3282"/>
    <b v="0"/>
    <n v="26"/>
    <b v="1"/>
    <s v="theater/plays"/>
    <n v="118"/>
    <n v="67.92"/>
    <x v="1"/>
    <x v="3282"/>
    <x v="3271"/>
    <x v="7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x v="3272"/>
    <x v="3283"/>
    <b v="0"/>
    <n v="34"/>
    <b v="1"/>
    <s v="film &amp; video/shorts"/>
    <n v="115"/>
    <n v="50.59"/>
    <x v="0"/>
    <x v="3283"/>
    <x v="3272"/>
    <x v="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x v="3273"/>
    <x v="3284"/>
    <b v="0"/>
    <n v="23"/>
    <b v="1"/>
    <s v="theater/plays"/>
    <n v="114"/>
    <n v="74.349999999999994"/>
    <x v="1"/>
    <x v="3284"/>
    <x v="327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x v="3274"/>
    <x v="3285"/>
    <b v="0"/>
    <n v="48"/>
    <b v="1"/>
    <s v="technology/wearables"/>
    <n v="112"/>
    <n v="35.130000000000003"/>
    <x v="3"/>
    <x v="3285"/>
    <x v="3274"/>
    <x v="7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x v="3275"/>
    <x v="3286"/>
    <b v="1"/>
    <n v="43"/>
    <b v="1"/>
    <s v="photography/photobooks"/>
    <n v="111"/>
    <n v="38.86"/>
    <x v="6"/>
    <x v="3286"/>
    <x v="3275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x v="3276"/>
    <x v="3287"/>
    <b v="0"/>
    <n v="35"/>
    <b v="1"/>
    <s v="theater/plays"/>
    <n v="111"/>
    <n v="47.66"/>
    <x v="1"/>
    <x v="3287"/>
    <x v="3276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x v="3277"/>
    <x v="3288"/>
    <b v="0"/>
    <n v="38"/>
    <b v="1"/>
    <s v="music/indie rock"/>
    <n v="111"/>
    <n v="43.71"/>
    <x v="5"/>
    <x v="3288"/>
    <x v="3277"/>
    <x v="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x v="3278"/>
    <x v="3289"/>
    <b v="1"/>
    <n v="20"/>
    <b v="1"/>
    <s v="theater/plays"/>
    <n v="111"/>
    <n v="83.05"/>
    <x v="1"/>
    <x v="3289"/>
    <x v="3278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x v="3279"/>
    <x v="3290"/>
    <b v="0"/>
    <n v="18"/>
    <b v="1"/>
    <s v="technology/makerspaces"/>
    <n v="111"/>
    <n v="92.22"/>
    <x v="3"/>
    <x v="3290"/>
    <x v="3279"/>
    <x v="7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x v="3280"/>
    <x v="3291"/>
    <b v="0"/>
    <n v="52"/>
    <b v="1"/>
    <s v="music/indie rock"/>
    <n v="110"/>
    <n v="31.83"/>
    <x v="5"/>
    <x v="3291"/>
    <x v="3280"/>
    <x v="7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x v="3281"/>
    <x v="3292"/>
    <b v="0"/>
    <n v="33"/>
    <b v="1"/>
    <s v="theater/plays"/>
    <n v="110"/>
    <n v="50.02"/>
    <x v="1"/>
    <x v="3292"/>
    <x v="3281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x v="3282"/>
    <x v="3293"/>
    <b v="0"/>
    <n v="18"/>
    <b v="1"/>
    <s v="theater/plays"/>
    <n v="110"/>
    <n v="91.67"/>
    <x v="1"/>
    <x v="3293"/>
    <x v="328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x v="3283"/>
    <x v="3294"/>
    <b v="0"/>
    <n v="39"/>
    <b v="1"/>
    <s v="theater/plays"/>
    <n v="109"/>
    <n v="41.92"/>
    <x v="1"/>
    <x v="3294"/>
    <x v="3283"/>
    <x v="7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x v="3284"/>
    <x v="3295"/>
    <b v="0"/>
    <n v="20"/>
    <b v="1"/>
    <s v="theater/plays"/>
    <n v="108"/>
    <n v="81.25"/>
    <x v="1"/>
    <x v="3295"/>
    <x v="3284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x v="3285"/>
    <x v="3296"/>
    <b v="0"/>
    <n v="64"/>
    <b v="1"/>
    <s v="theater/plays"/>
    <n v="108"/>
    <n v="25.25"/>
    <x v="1"/>
    <x v="3296"/>
    <x v="3285"/>
    <x v="7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x v="3286"/>
    <x v="3297"/>
    <b v="0"/>
    <n v="25"/>
    <b v="1"/>
    <s v="music/rock"/>
    <n v="107"/>
    <n v="64.44"/>
    <x v="5"/>
    <x v="3297"/>
    <x v="3286"/>
    <x v="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x v="3287"/>
    <x v="3298"/>
    <b v="0"/>
    <n v="41"/>
    <b v="1"/>
    <s v="publishing/nonfiction"/>
    <n v="107"/>
    <n v="39.049999999999997"/>
    <x v="2"/>
    <x v="3298"/>
    <x v="3287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x v="3288"/>
    <x v="3299"/>
    <b v="0"/>
    <n v="69"/>
    <b v="1"/>
    <s v="theater/plays"/>
    <n v="106"/>
    <n v="23.1"/>
    <x v="1"/>
    <x v="3299"/>
    <x v="3288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x v="3289"/>
    <x v="3300"/>
    <b v="0"/>
    <n v="39"/>
    <b v="1"/>
    <s v="film &amp; video/shorts"/>
    <n v="106"/>
    <n v="40.78"/>
    <x v="0"/>
    <x v="3300"/>
    <x v="3289"/>
    <x v="7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x v="3290"/>
    <x v="3301"/>
    <b v="0"/>
    <n v="44"/>
    <b v="1"/>
    <s v="theater/plays"/>
    <n v="106"/>
    <n v="36.07"/>
    <x v="1"/>
    <x v="3301"/>
    <x v="3290"/>
    <x v="7"/>
  </r>
  <r>
    <n v="1618"/>
    <s v="Janus Word Album"/>
    <s v="Janus Word combines hard rock with melodic acoustic music for a unique and awesome sound."/>
    <n v="1500"/>
    <n v="1576"/>
    <x v="2"/>
    <s v="US"/>
    <s v="USD"/>
    <x v="3291"/>
    <x v="3302"/>
    <b v="0"/>
    <n v="27"/>
    <b v="1"/>
    <s v="music/rock"/>
    <n v="105"/>
    <n v="58.37"/>
    <x v="5"/>
    <x v="3302"/>
    <x v="3291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x v="3292"/>
    <x v="3303"/>
    <b v="0"/>
    <n v="27"/>
    <b v="1"/>
    <s v="music/rock"/>
    <n v="105"/>
    <n v="58.33"/>
    <x v="5"/>
    <x v="3303"/>
    <x v="329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x v="3293"/>
    <x v="3304"/>
    <b v="0"/>
    <n v="29"/>
    <b v="1"/>
    <s v="theater/plays"/>
    <n v="105"/>
    <n v="54.14"/>
    <x v="1"/>
    <x v="3304"/>
    <x v="3293"/>
    <x v="7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x v="2363"/>
    <x v="3305"/>
    <b v="0"/>
    <n v="28"/>
    <b v="1"/>
    <s v="theater/plays"/>
    <n v="104"/>
    <n v="55.89"/>
    <x v="1"/>
    <x v="3305"/>
    <x v="2363"/>
    <x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x v="3294"/>
    <x v="3306"/>
    <b v="0"/>
    <n v="29"/>
    <b v="1"/>
    <s v="music/rock"/>
    <n v="104"/>
    <n v="53.83"/>
    <x v="5"/>
    <x v="3306"/>
    <x v="3294"/>
    <x v="7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x v="3295"/>
    <x v="3307"/>
    <b v="0"/>
    <n v="45"/>
    <b v="1"/>
    <s v="theater/plays"/>
    <n v="104"/>
    <n v="34.6"/>
    <x v="1"/>
    <x v="3307"/>
    <x v="3295"/>
    <x v="7"/>
  </r>
  <r>
    <n v="1370"/>
    <s v="Food On You presents Baby's First Parental Advisory"/>
    <s v="Songs about the first year of parenthood, often inappropriate for children"/>
    <n v="1500"/>
    <n v="1555"/>
    <x v="2"/>
    <s v="US"/>
    <s v="USD"/>
    <x v="3296"/>
    <x v="3308"/>
    <b v="0"/>
    <n v="20"/>
    <b v="1"/>
    <s v="music/rock"/>
    <n v="104"/>
    <n v="77.75"/>
    <x v="5"/>
    <x v="3308"/>
    <x v="3296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x v="3297"/>
    <x v="3309"/>
    <b v="0"/>
    <n v="25"/>
    <b v="1"/>
    <s v="music/indie rock"/>
    <n v="104"/>
    <n v="62.12"/>
    <x v="5"/>
    <x v="3309"/>
    <x v="3297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x v="3298"/>
    <x v="3310"/>
    <b v="0"/>
    <n v="23"/>
    <b v="1"/>
    <s v="music/indie rock"/>
    <n v="102"/>
    <n v="66.83"/>
    <x v="5"/>
    <x v="3310"/>
    <x v="3298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x v="3299"/>
    <x v="3311"/>
    <b v="0"/>
    <n v="22"/>
    <b v="1"/>
    <s v="theater/plays"/>
    <n v="102"/>
    <n v="69.819999999999993"/>
    <x v="1"/>
    <x v="3311"/>
    <x v="3299"/>
    <x v="7"/>
  </r>
  <r>
    <n v="3758"/>
    <s v="Luigi's Ladies"/>
    <s v="LUIGI'S LADIES: an original one-woman musical comedy"/>
    <n v="1500"/>
    <n v="1535"/>
    <x v="2"/>
    <s v="US"/>
    <s v="USD"/>
    <x v="3300"/>
    <x v="3312"/>
    <b v="0"/>
    <n v="26"/>
    <b v="1"/>
    <s v="theater/musical"/>
    <n v="102"/>
    <n v="59.04"/>
    <x v="1"/>
    <x v="3312"/>
    <x v="3300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x v="3301"/>
    <x v="3313"/>
    <b v="0"/>
    <n v="25"/>
    <b v="1"/>
    <s v="theater/plays"/>
    <n v="102"/>
    <n v="61.1"/>
    <x v="1"/>
    <x v="3313"/>
    <x v="3301"/>
    <x v="7"/>
  </r>
  <r>
    <n v="3324"/>
    <s v="At Swim, Two Boys"/>
    <s v="The play tells the story of Jim and Doyler and their friendship on the brink of Irish independence."/>
    <n v="1500"/>
    <n v="1525"/>
    <x v="2"/>
    <s v="IE"/>
    <s v="EUR"/>
    <x v="3302"/>
    <x v="3314"/>
    <b v="0"/>
    <n v="10"/>
    <b v="1"/>
    <s v="theater/plays"/>
    <n v="102"/>
    <n v="152.5"/>
    <x v="1"/>
    <x v="3314"/>
    <x v="330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x v="3303"/>
    <x v="3315"/>
    <b v="0"/>
    <n v="20"/>
    <b v="1"/>
    <s v="music/rock"/>
    <n v="101"/>
    <n v="76.05"/>
    <x v="5"/>
    <x v="3315"/>
    <x v="3303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x v="3304"/>
    <x v="3316"/>
    <b v="0"/>
    <n v="27"/>
    <b v="1"/>
    <s v="theater/plays"/>
    <n v="101"/>
    <n v="56.33"/>
    <x v="1"/>
    <x v="3316"/>
    <x v="3304"/>
    <x v="7"/>
  </r>
  <r>
    <n v="3511"/>
    <s v="Silent Planet"/>
    <s v="The world premiere of the first full-length play by Eve Leigh, at the intimate Finborough Theatre in London."/>
    <n v="1500"/>
    <n v="1518"/>
    <x v="2"/>
    <s v="GB"/>
    <s v="GBP"/>
    <x v="3305"/>
    <x v="3317"/>
    <b v="0"/>
    <n v="19"/>
    <b v="1"/>
    <s v="theater/plays"/>
    <n v="101"/>
    <n v="79.89"/>
    <x v="1"/>
    <x v="3317"/>
    <x v="3305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x v="3306"/>
    <x v="3318"/>
    <b v="0"/>
    <n v="39"/>
    <b v="1"/>
    <s v="music/indie rock"/>
    <n v="101"/>
    <n v="38.85"/>
    <x v="5"/>
    <x v="3318"/>
    <x v="3306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x v="3307"/>
    <x v="3319"/>
    <b v="1"/>
    <n v="7"/>
    <b v="1"/>
    <s v="film &amp; video/documentary"/>
    <n v="101"/>
    <n v="215.86"/>
    <x v="0"/>
    <x v="3319"/>
    <x v="3307"/>
    <x v="7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x v="3308"/>
    <x v="3320"/>
    <b v="0"/>
    <n v="36"/>
    <b v="1"/>
    <s v="film &amp; video/television"/>
    <n v="101"/>
    <n v="41.94"/>
    <x v="0"/>
    <x v="3320"/>
    <x v="3308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x v="3309"/>
    <x v="3321"/>
    <b v="0"/>
    <n v="42"/>
    <b v="1"/>
    <s v="theater/plays"/>
    <n v="101"/>
    <n v="35.950000000000003"/>
    <x v="1"/>
    <x v="3321"/>
    <x v="3309"/>
    <x v="7"/>
  </r>
  <r>
    <n v="3658"/>
    <s v="Mr. Marmalade"/>
    <s v="Life is hard when your own imaginary friend can't make time for you."/>
    <n v="1500"/>
    <n v="1510"/>
    <x v="2"/>
    <s v="US"/>
    <s v="USD"/>
    <x v="3310"/>
    <x v="3322"/>
    <b v="0"/>
    <n v="20"/>
    <b v="1"/>
    <s v="theater/plays"/>
    <n v="101"/>
    <n v="75.5"/>
    <x v="1"/>
    <x v="3322"/>
    <x v="3310"/>
    <x v="7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x v="3311"/>
    <x v="3323"/>
    <b v="0"/>
    <n v="39"/>
    <b v="1"/>
    <s v="theater/plays"/>
    <n v="100"/>
    <n v="38.590000000000003"/>
    <x v="1"/>
    <x v="3323"/>
    <x v="3311"/>
    <x v="7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x v="3312"/>
    <x v="3324"/>
    <b v="0"/>
    <n v="32"/>
    <b v="1"/>
    <s v="music/rock"/>
    <n v="100"/>
    <n v="46.95"/>
    <x v="5"/>
    <x v="3324"/>
    <x v="3312"/>
    <x v="7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x v="3313"/>
    <x v="3325"/>
    <b v="0"/>
    <n v="14"/>
    <b v="1"/>
    <s v="music/rock"/>
    <n v="100"/>
    <n v="107.21"/>
    <x v="5"/>
    <x v="3325"/>
    <x v="3313"/>
    <x v="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x v="3314"/>
    <x v="3326"/>
    <b v="0"/>
    <n v="38"/>
    <b v="1"/>
    <s v="music/indie rock"/>
    <n v="100"/>
    <n v="39.49"/>
    <x v="5"/>
    <x v="3326"/>
    <x v="3314"/>
    <x v="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x v="3315"/>
    <x v="3327"/>
    <b v="0"/>
    <n v="37"/>
    <b v="1"/>
    <s v="theater/plays"/>
    <n v="100"/>
    <n v="40.549999999999997"/>
    <x v="1"/>
    <x v="3327"/>
    <x v="331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x v="3316"/>
    <x v="3328"/>
    <b v="0"/>
    <n v="29"/>
    <b v="1"/>
    <s v="theater/spaces"/>
    <n v="100"/>
    <n v="51.72"/>
    <x v="1"/>
    <x v="3328"/>
    <x v="3316"/>
    <x v="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x v="3317"/>
    <x v="3329"/>
    <b v="0"/>
    <n v="29"/>
    <b v="1"/>
    <s v="theater/plays"/>
    <n v="100"/>
    <n v="51.72"/>
    <x v="1"/>
    <x v="3329"/>
    <x v="3317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x v="3318"/>
    <x v="3330"/>
    <b v="0"/>
    <n v="29"/>
    <b v="1"/>
    <s v="theater/plays"/>
    <n v="100"/>
    <n v="51.72"/>
    <x v="1"/>
    <x v="3330"/>
    <x v="3318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x v="3319"/>
    <x v="3331"/>
    <b v="0"/>
    <n v="45"/>
    <b v="1"/>
    <s v="theater/plays"/>
    <n v="100"/>
    <n v="33.33"/>
    <x v="1"/>
    <x v="3331"/>
    <x v="3319"/>
    <x v="7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x v="3320"/>
    <x v="3332"/>
    <b v="0"/>
    <n v="27"/>
    <b v="1"/>
    <s v="theater/musical"/>
    <n v="100"/>
    <n v="55.56"/>
    <x v="1"/>
    <x v="3332"/>
    <x v="3320"/>
    <x v="7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x v="3321"/>
    <x v="3333"/>
    <b v="0"/>
    <n v="16"/>
    <b v="0"/>
    <s v="theater/plays"/>
    <n v="67"/>
    <n v="63.13"/>
    <x v="1"/>
    <x v="3333"/>
    <x v="3321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x v="3322"/>
    <x v="3334"/>
    <b v="0"/>
    <n v="9"/>
    <b v="0"/>
    <s v="theater/plays"/>
    <n v="53"/>
    <n v="88.33"/>
    <x v="1"/>
    <x v="3334"/>
    <x v="3322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x v="3323"/>
    <x v="3335"/>
    <b v="0"/>
    <n v="12"/>
    <b v="0"/>
    <s v="photography/nature"/>
    <n v="45"/>
    <n v="56.42"/>
    <x v="6"/>
    <x v="3335"/>
    <x v="3323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x v="3324"/>
    <x v="3336"/>
    <b v="0"/>
    <n v="9"/>
    <b v="0"/>
    <s v="theater/musical"/>
    <n v="30"/>
    <n v="50.56"/>
    <x v="1"/>
    <x v="3336"/>
    <x v="3324"/>
    <x v="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x v="3325"/>
    <x v="3337"/>
    <b v="0"/>
    <n v="7"/>
    <b v="0"/>
    <s v="theater/plays"/>
    <n v="28"/>
    <n v="61"/>
    <x v="1"/>
    <x v="3337"/>
    <x v="3325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x v="3326"/>
    <x v="3338"/>
    <b v="0"/>
    <n v="14"/>
    <b v="0"/>
    <s v="music/indie rock"/>
    <n v="20"/>
    <n v="21.57"/>
    <x v="5"/>
    <x v="3338"/>
    <x v="3326"/>
    <x v="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x v="3327"/>
    <x v="3339"/>
    <b v="0"/>
    <n v="6"/>
    <b v="0"/>
    <s v="theater/plays"/>
    <n v="18"/>
    <n v="45"/>
    <x v="1"/>
    <x v="3339"/>
    <x v="3327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x v="3328"/>
    <x v="3340"/>
    <b v="0"/>
    <n v="7"/>
    <b v="0"/>
    <s v="theater/plays"/>
    <n v="12"/>
    <n v="24.71"/>
    <x v="1"/>
    <x v="3340"/>
    <x v="3328"/>
    <x v="7"/>
  </r>
  <r>
    <n v="4018"/>
    <s v="Time Please Fringe"/>
    <s v="Funding for a production of Time Please at the Brighton Fringe 2017... and beyond."/>
    <n v="1500"/>
    <n v="130"/>
    <x v="1"/>
    <s v="GB"/>
    <s v="GBP"/>
    <x v="3329"/>
    <x v="3341"/>
    <b v="0"/>
    <n v="4"/>
    <b v="0"/>
    <s v="theater/plays"/>
    <n v="9"/>
    <n v="32.5"/>
    <x v="1"/>
    <x v="3341"/>
    <x v="3329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x v="3330"/>
    <x v="3342"/>
    <b v="0"/>
    <n v="10"/>
    <b v="0"/>
    <s v="theater/plays"/>
    <n v="6"/>
    <n v="9.5"/>
    <x v="1"/>
    <x v="3342"/>
    <x v="3330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x v="3331"/>
    <x v="3343"/>
    <b v="0"/>
    <n v="7"/>
    <b v="0"/>
    <s v="food/food trucks"/>
    <n v="6"/>
    <n v="12.14"/>
    <x v="7"/>
    <x v="3343"/>
    <x v="3331"/>
    <x v="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x v="3332"/>
    <x v="3344"/>
    <b v="0"/>
    <n v="4"/>
    <b v="0"/>
    <s v="theater/plays"/>
    <n v="5"/>
    <n v="18.75"/>
    <x v="1"/>
    <x v="3344"/>
    <x v="3332"/>
    <x v="7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x v="3333"/>
    <x v="3345"/>
    <b v="0"/>
    <n v="2"/>
    <b v="0"/>
    <s v="film &amp; video/drama"/>
    <n v="3"/>
    <n v="25.5"/>
    <x v="0"/>
    <x v="3345"/>
    <x v="3333"/>
    <x v="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x v="3334"/>
    <x v="3346"/>
    <b v="0"/>
    <n v="3"/>
    <b v="0"/>
    <s v="film &amp; video/animation"/>
    <n v="3"/>
    <n v="16.670000000000002"/>
    <x v="0"/>
    <x v="3346"/>
    <x v="3334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x v="3335"/>
    <x v="3347"/>
    <b v="0"/>
    <n v="1"/>
    <b v="0"/>
    <s v="publishing/fiction"/>
    <n v="3"/>
    <n v="50"/>
    <x v="2"/>
    <x v="3347"/>
    <x v="3335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336"/>
    <x v="3348"/>
    <b v="0"/>
    <n v="1"/>
    <b v="0"/>
    <s v="theater/plays"/>
    <n v="3"/>
    <n v="50"/>
    <x v="1"/>
    <x v="3348"/>
    <x v="3336"/>
    <x v="7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x v="3337"/>
    <x v="3349"/>
    <b v="0"/>
    <n v="3"/>
    <b v="0"/>
    <s v="film &amp; video/science fiction"/>
    <n v="3"/>
    <n v="13.33"/>
    <x v="0"/>
    <x v="3349"/>
    <x v="3337"/>
    <x v="7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x v="3338"/>
    <x v="3350"/>
    <b v="0"/>
    <n v="3"/>
    <b v="0"/>
    <s v="theater/musical"/>
    <n v="3"/>
    <n v="13.33"/>
    <x v="1"/>
    <x v="3350"/>
    <x v="3338"/>
    <x v="7"/>
  </r>
  <r>
    <n v="3988"/>
    <s v="Folk-Tales: What Stories Do Your Folks Tell?"/>
    <s v="An evening of of stories based both in myth and truth."/>
    <n v="1500"/>
    <n v="32"/>
    <x v="1"/>
    <s v="US"/>
    <s v="USD"/>
    <x v="3339"/>
    <x v="3351"/>
    <b v="0"/>
    <n v="4"/>
    <b v="0"/>
    <s v="theater/plays"/>
    <n v="2"/>
    <n v="8"/>
    <x v="1"/>
    <x v="3351"/>
    <x v="3339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x v="3340"/>
    <x v="3352"/>
    <b v="0"/>
    <n v="2"/>
    <b v="0"/>
    <s v="food/food trucks"/>
    <n v="2"/>
    <n v="13"/>
    <x v="7"/>
    <x v="3352"/>
    <x v="334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x v="3341"/>
    <x v="3353"/>
    <b v="0"/>
    <n v="1"/>
    <b v="0"/>
    <s v="journalism/audio"/>
    <n v="1"/>
    <n v="15"/>
    <x v="8"/>
    <x v="3353"/>
    <x v="3341"/>
    <x v="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x v="3342"/>
    <x v="3354"/>
    <b v="0"/>
    <n v="1"/>
    <b v="0"/>
    <s v="technology/space exploration"/>
    <n v="1"/>
    <n v="15"/>
    <x v="3"/>
    <x v="3354"/>
    <x v="3342"/>
    <x v="7"/>
  </r>
  <r>
    <n v="2757"/>
    <s v="C is for Crooked"/>
    <s v="A children's letter book that Lampoons Hillary Clinton"/>
    <n v="1500"/>
    <n v="10"/>
    <x v="1"/>
    <s v="US"/>
    <s v="USD"/>
    <x v="3343"/>
    <x v="3355"/>
    <b v="0"/>
    <n v="2"/>
    <b v="0"/>
    <s v="publishing/children's books"/>
    <n v="1"/>
    <n v="5"/>
    <x v="2"/>
    <x v="3355"/>
    <x v="3343"/>
    <x v="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x v="3344"/>
    <x v="3356"/>
    <b v="0"/>
    <n v="1"/>
    <b v="0"/>
    <s v="theater/spaces"/>
    <n v="1"/>
    <n v="10"/>
    <x v="1"/>
    <x v="3356"/>
    <x v="3344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x v="3345"/>
    <x v="3357"/>
    <b v="0"/>
    <n v="1"/>
    <b v="0"/>
    <s v="theater/plays"/>
    <n v="1"/>
    <n v="10"/>
    <x v="1"/>
    <x v="3357"/>
    <x v="3345"/>
    <x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x v="3346"/>
    <x v="3358"/>
    <b v="0"/>
    <n v="1"/>
    <b v="0"/>
    <s v="theater/plays"/>
    <n v="0"/>
    <n v="5"/>
    <x v="1"/>
    <x v="3358"/>
    <x v="3346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x v="3347"/>
    <x v="3359"/>
    <b v="0"/>
    <n v="3"/>
    <b v="0"/>
    <s v="theater/plays"/>
    <n v="0"/>
    <n v="1"/>
    <x v="1"/>
    <x v="3359"/>
    <x v="3347"/>
    <x v="7"/>
  </r>
  <r>
    <n v="1992"/>
    <s v="The Wonderful World of Princes &amp; Princesses"/>
    <s v="A complete revamp of all the Disney Princes &amp; Princesses!"/>
    <n v="1500"/>
    <n v="2"/>
    <x v="1"/>
    <s v="US"/>
    <s v="USD"/>
    <x v="3348"/>
    <x v="3360"/>
    <b v="0"/>
    <n v="2"/>
    <b v="0"/>
    <s v="photography/people"/>
    <n v="0"/>
    <n v="1"/>
    <x v="6"/>
    <x v="3360"/>
    <x v="3348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x v="3349"/>
    <x v="3361"/>
    <b v="0"/>
    <n v="1"/>
    <b v="0"/>
    <s v="theater/plays"/>
    <n v="0"/>
    <n v="1"/>
    <x v="1"/>
    <x v="3361"/>
    <x v="3349"/>
    <x v="7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x v="3350"/>
    <x v="3362"/>
    <b v="0"/>
    <n v="0"/>
    <b v="0"/>
    <s v="film &amp; video/drama"/>
    <n v="0"/>
    <n v="0"/>
    <x v="0"/>
    <x v="3362"/>
    <x v="3350"/>
    <x v="7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x v="3351"/>
    <x v="3363"/>
    <b v="0"/>
    <n v="0"/>
    <b v="0"/>
    <s v="film &amp; video/drama"/>
    <n v="0"/>
    <n v="0"/>
    <x v="0"/>
    <x v="3363"/>
    <x v="3351"/>
    <x v="7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x v="3352"/>
    <x v="3364"/>
    <b v="0"/>
    <n v="0"/>
    <b v="0"/>
    <s v="film &amp; video/animation"/>
    <n v="0"/>
    <n v="0"/>
    <x v="0"/>
    <x v="3364"/>
    <x v="335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x v="3353"/>
    <x v="3365"/>
    <b v="0"/>
    <n v="0"/>
    <b v="0"/>
    <s v="technology/web"/>
    <n v="0"/>
    <n v="0"/>
    <x v="3"/>
    <x v="3365"/>
    <x v="3353"/>
    <x v="7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x v="3354"/>
    <x v="3366"/>
    <b v="0"/>
    <n v="0"/>
    <b v="0"/>
    <s v="music/jazz"/>
    <n v="0"/>
    <n v="0"/>
    <x v="5"/>
    <x v="3366"/>
    <x v="335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x v="3355"/>
    <x v="3367"/>
    <b v="0"/>
    <n v="0"/>
    <b v="0"/>
    <s v="publishing/translations"/>
    <n v="0"/>
    <n v="0"/>
    <x v="2"/>
    <x v="3367"/>
    <x v="3355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x v="3356"/>
    <x v="3368"/>
    <b v="0"/>
    <n v="0"/>
    <b v="0"/>
    <s v="publishing/fiction"/>
    <n v="0"/>
    <n v="0"/>
    <x v="2"/>
    <x v="3368"/>
    <x v="3356"/>
    <x v="7"/>
  </r>
  <r>
    <n v="1586"/>
    <s v="Missouri In Pictures"/>
    <s v="Show the world the beauty that is in all of our back yards!"/>
    <n v="1500"/>
    <n v="0"/>
    <x v="1"/>
    <s v="US"/>
    <s v="USD"/>
    <x v="3357"/>
    <x v="3369"/>
    <b v="0"/>
    <n v="0"/>
    <b v="0"/>
    <s v="photography/places"/>
    <n v="0"/>
    <n v="0"/>
    <x v="6"/>
    <x v="3369"/>
    <x v="3357"/>
    <x v="7"/>
  </r>
  <r>
    <n v="1766"/>
    <s v="Photographic book on Melbourne's music scene"/>
    <s v="I want to create a beautiful book which documents the Melbourne music scene."/>
    <n v="1500"/>
    <n v="0"/>
    <x v="1"/>
    <s v="AU"/>
    <s v="AUD"/>
    <x v="3358"/>
    <x v="3370"/>
    <b v="1"/>
    <n v="0"/>
    <b v="0"/>
    <s v="photography/photobooks"/>
    <n v="0"/>
    <n v="0"/>
    <x v="6"/>
    <x v="3370"/>
    <x v="3358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x v="3359"/>
    <x v="3371"/>
    <b v="0"/>
    <n v="0"/>
    <b v="0"/>
    <s v="technology/web"/>
    <n v="0"/>
    <n v="0"/>
    <x v="3"/>
    <x v="3371"/>
    <x v="3359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x v="3360"/>
    <x v="3372"/>
    <b v="0"/>
    <n v="0"/>
    <b v="0"/>
    <s v="theater/plays"/>
    <n v="0"/>
    <n v="0"/>
    <x v="1"/>
    <x v="3372"/>
    <x v="3360"/>
    <x v="7"/>
  </r>
  <r>
    <n v="3733"/>
    <s v="laughter in the hood"/>
    <s v="want to donate tickets to residents who live in the community that cant afford the 35.00 price of ticket"/>
    <n v="1500"/>
    <n v="0"/>
    <x v="1"/>
    <s v="US"/>
    <s v="USD"/>
    <x v="3361"/>
    <x v="3373"/>
    <b v="0"/>
    <n v="0"/>
    <b v="0"/>
    <s v="theater/plays"/>
    <n v="0"/>
    <n v="0"/>
    <x v="1"/>
    <x v="3373"/>
    <x v="3361"/>
    <x v="7"/>
  </r>
  <r>
    <n v="3791"/>
    <s v="Spin! at The Cumming Playhouse"/>
    <s v="Spin! is an original musical comedy-drama presented by Blue Palm Productions."/>
    <n v="1500"/>
    <n v="0"/>
    <x v="1"/>
    <s v="US"/>
    <s v="USD"/>
    <x v="3362"/>
    <x v="3374"/>
    <b v="0"/>
    <n v="0"/>
    <b v="0"/>
    <s v="theater/musical"/>
    <n v="0"/>
    <n v="0"/>
    <x v="1"/>
    <x v="3374"/>
    <x v="336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x v="3363"/>
    <x v="3375"/>
    <b v="0"/>
    <n v="0"/>
    <b v="0"/>
    <s v="theater/plays"/>
    <n v="0"/>
    <n v="0"/>
    <x v="1"/>
    <x v="3375"/>
    <x v="3363"/>
    <x v="7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x v="3364"/>
    <x v="3376"/>
    <b v="0"/>
    <n v="47"/>
    <b v="1"/>
    <s v="music/metal"/>
    <n v="103"/>
    <n v="31.91"/>
    <x v="5"/>
    <x v="3376"/>
    <x v="3364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x v="3365"/>
    <x v="3377"/>
    <b v="0"/>
    <n v="23"/>
    <b v="1"/>
    <s v="publishing/nonfiction"/>
    <n v="111"/>
    <n v="67.39"/>
    <x v="2"/>
    <x v="3377"/>
    <x v="3365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x v="3366"/>
    <x v="3378"/>
    <b v="0"/>
    <n v="21"/>
    <b v="1"/>
    <s v="film &amp; video/documentary"/>
    <n v="102"/>
    <n v="68.099999999999994"/>
    <x v="0"/>
    <x v="3378"/>
    <x v="3366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x v="3367"/>
    <x v="3379"/>
    <b v="0"/>
    <n v="3"/>
    <b v="0"/>
    <s v="theater/plays"/>
    <n v="3"/>
    <n v="15"/>
    <x v="1"/>
    <x v="3379"/>
    <x v="3367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x v="3368"/>
    <x v="3380"/>
    <b v="0"/>
    <n v="0"/>
    <b v="0"/>
    <s v="music/jazz"/>
    <n v="0"/>
    <n v="0"/>
    <x v="5"/>
    <x v="3380"/>
    <x v="3368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x v="3369"/>
    <x v="3381"/>
    <b v="0"/>
    <n v="34"/>
    <b v="1"/>
    <s v="theater/plays"/>
    <n v="100"/>
    <n v="41.03"/>
    <x v="1"/>
    <x v="3381"/>
    <x v="3369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x v="3370"/>
    <x v="3382"/>
    <b v="0"/>
    <n v="193"/>
    <b v="1"/>
    <s v="technology/hardware"/>
    <n v="506"/>
    <n v="36.33"/>
    <x v="3"/>
    <x v="3382"/>
    <x v="3370"/>
    <x v="7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x v="2333"/>
    <x v="3383"/>
    <b v="0"/>
    <n v="20"/>
    <b v="1"/>
    <s v="theater/spaces"/>
    <n v="119"/>
    <n v="80.25"/>
    <x v="1"/>
    <x v="3383"/>
    <x v="2333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x v="3371"/>
    <x v="3384"/>
    <b v="0"/>
    <n v="27"/>
    <b v="1"/>
    <s v="music/electronic music"/>
    <n v="103"/>
    <n v="50.59"/>
    <x v="5"/>
    <x v="3384"/>
    <x v="3371"/>
    <x v="7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x v="3372"/>
    <x v="3385"/>
    <b v="0"/>
    <n v="27"/>
    <b v="1"/>
    <s v="theater/plays"/>
    <n v="141"/>
    <n v="67.959999999999994"/>
    <x v="1"/>
    <x v="3385"/>
    <x v="3372"/>
    <x v="7"/>
  </r>
  <r>
    <n v="110"/>
    <s v="Earlids"/>
    <s v="Lee, an awkward teenager with sound-blocking earlids, must confront his self-isolation after a girl moves in next door."/>
    <n v="1300"/>
    <n v="1700"/>
    <x v="2"/>
    <s v="US"/>
    <s v="USD"/>
    <x v="3373"/>
    <x v="3386"/>
    <b v="0"/>
    <n v="26"/>
    <b v="1"/>
    <s v="film &amp; video/shorts"/>
    <n v="131"/>
    <n v="65.38"/>
    <x v="0"/>
    <x v="3386"/>
    <x v="3373"/>
    <x v="7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x v="3374"/>
    <x v="3387"/>
    <b v="0"/>
    <n v="41"/>
    <b v="1"/>
    <s v="film &amp; video/shorts"/>
    <n v="127"/>
    <n v="40.270000000000003"/>
    <x v="0"/>
    <x v="3387"/>
    <x v="3374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x v="3375"/>
    <x v="3388"/>
    <b v="0"/>
    <n v="31"/>
    <b v="1"/>
    <s v="music/rock"/>
    <n v="116"/>
    <n v="48.71"/>
    <x v="5"/>
    <x v="3388"/>
    <x v="3375"/>
    <x v="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x v="3376"/>
    <x v="3389"/>
    <b v="0"/>
    <n v="38"/>
    <b v="1"/>
    <s v="music/rock"/>
    <n v="107"/>
    <n v="36.61"/>
    <x v="5"/>
    <x v="3389"/>
    <x v="3376"/>
    <x v="7"/>
  </r>
  <r>
    <n v="103"/>
    <s v="I'M TWENTY SOMETHING"/>
    <s v="Three friends in their twenties are trying to do the impossible - have fun on a casual Friday night."/>
    <n v="1300"/>
    <n v="1367"/>
    <x v="2"/>
    <s v="GB"/>
    <s v="GBP"/>
    <x v="3377"/>
    <x v="3390"/>
    <b v="0"/>
    <n v="49"/>
    <b v="1"/>
    <s v="film &amp; video/shorts"/>
    <n v="105"/>
    <n v="27.9"/>
    <x v="0"/>
    <x v="3390"/>
    <x v="3377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x v="3378"/>
    <x v="3391"/>
    <b v="0"/>
    <n v="26"/>
    <b v="1"/>
    <s v="music/rock"/>
    <n v="100"/>
    <n v="50.04"/>
    <x v="5"/>
    <x v="3391"/>
    <x v="3378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x v="3379"/>
    <x v="3392"/>
    <b v="0"/>
    <n v="10"/>
    <b v="0"/>
    <s v="theater/plays"/>
    <n v="48"/>
    <n v="62"/>
    <x v="1"/>
    <x v="3392"/>
    <x v="3379"/>
    <x v="7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x v="3380"/>
    <x v="3393"/>
    <b v="0"/>
    <n v="19"/>
    <b v="1"/>
    <s v="film &amp; video/television"/>
    <n v="155"/>
    <n v="102.11"/>
    <x v="0"/>
    <x v="3393"/>
    <x v="3380"/>
    <x v="7"/>
  </r>
  <r>
    <n v="2558"/>
    <s v="Hopkins Sinfonia 2015 Season"/>
    <s v="The Hopkins Sinfonia is looking for your support to run our 2015 Season made up of five concerts."/>
    <n v="1250"/>
    <n v="1361"/>
    <x v="2"/>
    <s v="AU"/>
    <s v="AUD"/>
    <x v="3381"/>
    <x v="3394"/>
    <b v="0"/>
    <n v="18"/>
    <b v="1"/>
    <s v="music/classical music"/>
    <n v="109"/>
    <n v="75.61"/>
    <x v="5"/>
    <x v="3394"/>
    <x v="3381"/>
    <x v="7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x v="3382"/>
    <x v="3395"/>
    <b v="0"/>
    <n v="28"/>
    <b v="1"/>
    <s v="theater/musical"/>
    <n v="106"/>
    <n v="47.43"/>
    <x v="1"/>
    <x v="3395"/>
    <x v="3382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x v="3383"/>
    <x v="3396"/>
    <b v="0"/>
    <n v="28"/>
    <b v="1"/>
    <s v="theater/plays"/>
    <n v="105"/>
    <n v="47"/>
    <x v="1"/>
    <x v="3396"/>
    <x v="3383"/>
    <x v="7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x v="3384"/>
    <x v="3397"/>
    <b v="1"/>
    <n v="25"/>
    <b v="1"/>
    <s v="theater/plays"/>
    <n v="104"/>
    <n v="52"/>
    <x v="1"/>
    <x v="3397"/>
    <x v="3384"/>
    <x v="7"/>
  </r>
  <r>
    <n v="3613"/>
    <s v="HIS NAME IS ARTHUR HOLMBERG"/>
    <s v="a woman walks into a bar except she looks like a man and no one's serving drinks. one night only"/>
    <n v="1250"/>
    <n v="1250"/>
    <x v="2"/>
    <s v="US"/>
    <s v="USD"/>
    <x v="3385"/>
    <x v="3398"/>
    <b v="0"/>
    <n v="20"/>
    <b v="1"/>
    <s v="theater/plays"/>
    <n v="100"/>
    <n v="62.5"/>
    <x v="1"/>
    <x v="3398"/>
    <x v="3385"/>
    <x v="7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x v="3386"/>
    <x v="3399"/>
    <b v="0"/>
    <n v="7"/>
    <b v="0"/>
    <s v="music/faith"/>
    <n v="68"/>
    <n v="122.14"/>
    <x v="5"/>
    <x v="3399"/>
    <x v="3386"/>
    <x v="7"/>
  </r>
  <r>
    <n v="3998"/>
    <s v="Forsaken Angels-A New Play"/>
    <s v="Forsaken Angels, a powerful new play by William Leary, author of DCMTA's Best Of 2014 Play Masquerade."/>
    <n v="1250"/>
    <n v="715"/>
    <x v="1"/>
    <s v="US"/>
    <s v="USD"/>
    <x v="3387"/>
    <x v="3400"/>
    <b v="0"/>
    <n v="12"/>
    <b v="0"/>
    <s v="theater/plays"/>
    <n v="57"/>
    <n v="59.58"/>
    <x v="1"/>
    <x v="3400"/>
    <x v="3387"/>
    <x v="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x v="3388"/>
    <x v="3401"/>
    <b v="0"/>
    <n v="13"/>
    <b v="0"/>
    <s v="theater/plays"/>
    <n v="34"/>
    <n v="33.08"/>
    <x v="1"/>
    <x v="3401"/>
    <x v="3388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x v="3389"/>
    <x v="3402"/>
    <b v="0"/>
    <n v="4"/>
    <b v="0"/>
    <s v="theater/plays"/>
    <n v="2"/>
    <n v="5.75"/>
    <x v="1"/>
    <x v="3402"/>
    <x v="3389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390"/>
    <x v="3403"/>
    <b v="0"/>
    <n v="1"/>
    <b v="0"/>
    <s v="theater/plays"/>
    <n v="1"/>
    <n v="10"/>
    <x v="1"/>
    <x v="3403"/>
    <x v="3390"/>
    <x v="7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x v="3391"/>
    <x v="3404"/>
    <b v="0"/>
    <n v="88"/>
    <b v="1"/>
    <s v="games/tabletop games"/>
    <n v="503"/>
    <n v="68.63"/>
    <x v="4"/>
    <x v="3404"/>
    <x v="3391"/>
    <x v="7"/>
  </r>
  <r>
    <n v="1752"/>
    <s v="Adfectus Book"/>
    <s v="A little book of calm, in picture form, that will soothe the soul and un-furrow the brow."/>
    <n v="1200"/>
    <n v="3122"/>
    <x v="2"/>
    <s v="GB"/>
    <s v="GBP"/>
    <x v="3392"/>
    <x v="3405"/>
    <b v="0"/>
    <n v="90"/>
    <b v="1"/>
    <s v="photography/photobooks"/>
    <n v="260"/>
    <n v="34.69"/>
    <x v="6"/>
    <x v="3405"/>
    <x v="3392"/>
    <x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x v="3393"/>
    <x v="3406"/>
    <b v="1"/>
    <n v="33"/>
    <b v="1"/>
    <s v="photography/photobooks"/>
    <n v="215"/>
    <n v="78.180000000000007"/>
    <x v="6"/>
    <x v="3406"/>
    <x v="3393"/>
    <x v="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x v="3394"/>
    <x v="3407"/>
    <b v="0"/>
    <n v="24"/>
    <b v="1"/>
    <s v="film &amp; video/shorts"/>
    <n v="173"/>
    <n v="86.67"/>
    <x v="0"/>
    <x v="3407"/>
    <x v="3394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x v="3395"/>
    <x v="3408"/>
    <b v="1"/>
    <n v="50"/>
    <b v="1"/>
    <s v="music/indie rock"/>
    <n v="157"/>
    <n v="37.67"/>
    <x v="5"/>
    <x v="3408"/>
    <x v="339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x v="3396"/>
    <x v="3409"/>
    <b v="0"/>
    <n v="35"/>
    <b v="1"/>
    <s v="music/indie rock"/>
    <n v="148"/>
    <n v="50.66"/>
    <x v="5"/>
    <x v="3409"/>
    <x v="3396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x v="3397"/>
    <x v="3410"/>
    <b v="0"/>
    <n v="76"/>
    <b v="1"/>
    <s v="music/metal"/>
    <n v="144"/>
    <n v="22.74"/>
    <x v="5"/>
    <x v="3410"/>
    <x v="3397"/>
    <x v="7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x v="3398"/>
    <x v="3411"/>
    <b v="0"/>
    <n v="18"/>
    <b v="1"/>
    <s v="theater/plays"/>
    <n v="135"/>
    <n v="89.79"/>
    <x v="1"/>
    <x v="3411"/>
    <x v="3398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x v="3399"/>
    <x v="3412"/>
    <b v="0"/>
    <n v="18"/>
    <b v="1"/>
    <s v="theater/plays"/>
    <n v="130"/>
    <n v="86.94"/>
    <x v="1"/>
    <x v="3412"/>
    <x v="3399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x v="3400"/>
    <x v="3413"/>
    <b v="0"/>
    <n v="64"/>
    <b v="1"/>
    <s v="publishing/nonfiction"/>
    <n v="130"/>
    <n v="24.42"/>
    <x v="2"/>
    <x v="3413"/>
    <x v="3400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x v="3401"/>
    <x v="3414"/>
    <b v="0"/>
    <n v="24"/>
    <b v="1"/>
    <s v="theater/musical"/>
    <n v="129"/>
    <n v="64.459999999999994"/>
    <x v="1"/>
    <x v="3414"/>
    <x v="3401"/>
    <x v="7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x v="3402"/>
    <x v="3415"/>
    <b v="0"/>
    <n v="21"/>
    <b v="1"/>
    <s v="film &amp; video/shorts"/>
    <n v="126"/>
    <n v="71.709999999999994"/>
    <x v="0"/>
    <x v="3415"/>
    <x v="3402"/>
    <x v="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x v="3403"/>
    <x v="3416"/>
    <b v="0"/>
    <n v="34"/>
    <b v="1"/>
    <s v="music/rock"/>
    <n v="125"/>
    <n v="44.21"/>
    <x v="5"/>
    <x v="3416"/>
    <x v="3403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x v="3404"/>
    <x v="3417"/>
    <b v="0"/>
    <n v="30"/>
    <b v="1"/>
    <s v="theater/plays"/>
    <n v="125"/>
    <n v="50"/>
    <x v="1"/>
    <x v="3417"/>
    <x v="3404"/>
    <x v="7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x v="3405"/>
    <x v="3418"/>
    <b v="1"/>
    <n v="45"/>
    <b v="1"/>
    <s v="theater/plays"/>
    <n v="120"/>
    <n v="31.93"/>
    <x v="1"/>
    <x v="3418"/>
    <x v="3405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x v="3406"/>
    <x v="3419"/>
    <b v="0"/>
    <n v="20"/>
    <b v="1"/>
    <s v="theater/plays"/>
    <n v="117"/>
    <n v="70"/>
    <x v="1"/>
    <x v="3419"/>
    <x v="3406"/>
    <x v="7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x v="3407"/>
    <x v="3420"/>
    <b v="0"/>
    <n v="17"/>
    <b v="1"/>
    <s v="music/rock"/>
    <n v="114"/>
    <n v="80.59"/>
    <x v="5"/>
    <x v="3420"/>
    <x v="3407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x v="3408"/>
    <x v="3421"/>
    <b v="0"/>
    <n v="47"/>
    <b v="1"/>
    <s v="music/indie rock"/>
    <n v="114"/>
    <n v="29.02"/>
    <x v="5"/>
    <x v="3421"/>
    <x v="3408"/>
    <x v="7"/>
  </r>
  <r>
    <n v="1741"/>
    <s v="Caught off Guard"/>
    <s v="A photo journal documenting my experiences and travels across New Zealand"/>
    <n v="1200"/>
    <n v="1330"/>
    <x v="2"/>
    <s v="GB"/>
    <s v="GBP"/>
    <x v="3409"/>
    <x v="3422"/>
    <b v="0"/>
    <n v="52"/>
    <b v="1"/>
    <s v="photography/photobooks"/>
    <n v="111"/>
    <n v="25.58"/>
    <x v="6"/>
    <x v="3422"/>
    <x v="3409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x v="3410"/>
    <x v="3423"/>
    <b v="0"/>
    <n v="32"/>
    <b v="1"/>
    <s v="theater/plays"/>
    <n v="105"/>
    <n v="39.380000000000003"/>
    <x v="1"/>
    <x v="3423"/>
    <x v="3410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x v="3411"/>
    <x v="3424"/>
    <b v="0"/>
    <n v="9"/>
    <b v="1"/>
    <s v="theater/plays"/>
    <n v="105"/>
    <n v="139.56"/>
    <x v="1"/>
    <x v="3424"/>
    <x v="341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x v="3412"/>
    <x v="3425"/>
    <b v="1"/>
    <n v="21"/>
    <b v="1"/>
    <s v="theater/plays"/>
    <n v="104"/>
    <n v="59.52"/>
    <x v="1"/>
    <x v="3425"/>
    <x v="3412"/>
    <x v="7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x v="3413"/>
    <x v="3426"/>
    <b v="0"/>
    <n v="46"/>
    <b v="1"/>
    <s v="theater/plays"/>
    <n v="104"/>
    <n v="27.07"/>
    <x v="1"/>
    <x v="3426"/>
    <x v="3413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x v="3414"/>
    <x v="3427"/>
    <b v="0"/>
    <n v="29"/>
    <b v="1"/>
    <s v="music/indie rock"/>
    <n v="102"/>
    <n v="42.24"/>
    <x v="5"/>
    <x v="3427"/>
    <x v="3414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x v="3415"/>
    <x v="3428"/>
    <b v="0"/>
    <n v="23"/>
    <b v="1"/>
    <s v="music/rock"/>
    <n v="101"/>
    <n v="52.83"/>
    <x v="5"/>
    <x v="3428"/>
    <x v="3415"/>
    <x v="7"/>
  </r>
  <r>
    <n v="857"/>
    <s v="A Reason To Breathe - DEBUT ALBUM"/>
    <s v="Modern Post-Hardcore/Electro music (Hardstyle, EDM, Trap, Dubstep, Dembow, House)."/>
    <n v="1200"/>
    <n v="1200"/>
    <x v="2"/>
    <s v="ES"/>
    <s v="EUR"/>
    <x v="3416"/>
    <x v="3429"/>
    <b v="0"/>
    <n v="24"/>
    <b v="1"/>
    <s v="music/metal"/>
    <n v="100"/>
    <n v="50"/>
    <x v="5"/>
    <x v="3429"/>
    <x v="3416"/>
    <x v="7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x v="3417"/>
    <x v="3430"/>
    <b v="0"/>
    <n v="28"/>
    <b v="1"/>
    <s v="music/pop"/>
    <n v="100"/>
    <n v="42.86"/>
    <x v="5"/>
    <x v="3430"/>
    <x v="3417"/>
    <x v="7"/>
  </r>
  <r>
    <n v="3666"/>
    <s v="Israel LÃ³pez @ Ojai Playwrights Conference"/>
    <s v="Artistic Internship @ Ojai Playwrights Conference"/>
    <n v="1200"/>
    <n v="1200"/>
    <x v="2"/>
    <s v="US"/>
    <s v="USD"/>
    <x v="3418"/>
    <x v="3431"/>
    <b v="0"/>
    <n v="38"/>
    <b v="1"/>
    <s v="theater/plays"/>
    <n v="100"/>
    <n v="31.58"/>
    <x v="1"/>
    <x v="3431"/>
    <x v="3418"/>
    <x v="7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x v="3419"/>
    <x v="3432"/>
    <b v="0"/>
    <n v="11"/>
    <b v="0"/>
    <s v="theater/spaces"/>
    <n v="60"/>
    <n v="65"/>
    <x v="1"/>
    <x v="3432"/>
    <x v="3419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x v="1283"/>
    <x v="3433"/>
    <b v="0"/>
    <n v="14"/>
    <b v="0"/>
    <s v="theater/plays"/>
    <n v="38"/>
    <n v="32.36"/>
    <x v="1"/>
    <x v="3433"/>
    <x v="1283"/>
    <x v="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x v="3420"/>
    <x v="3434"/>
    <b v="0"/>
    <n v="13"/>
    <b v="0"/>
    <s v="film &amp; video/drama"/>
    <n v="33"/>
    <n v="30.85"/>
    <x v="0"/>
    <x v="3434"/>
    <x v="3420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x v="3421"/>
    <x v="3435"/>
    <b v="0"/>
    <n v="12"/>
    <b v="0"/>
    <s v="theater/plays"/>
    <n v="24"/>
    <n v="24.33"/>
    <x v="1"/>
    <x v="3435"/>
    <x v="3421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x v="3422"/>
    <x v="3436"/>
    <b v="0"/>
    <n v="12"/>
    <b v="0"/>
    <s v="food/food trucks"/>
    <n v="17"/>
    <n v="16.829999999999998"/>
    <x v="7"/>
    <x v="3436"/>
    <x v="3422"/>
    <x v="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x v="3423"/>
    <x v="3437"/>
    <b v="0"/>
    <n v="1"/>
    <b v="0"/>
    <s v="publishing/fiction"/>
    <n v="8"/>
    <n v="100"/>
    <x v="2"/>
    <x v="3437"/>
    <x v="342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x v="3424"/>
    <x v="3438"/>
    <b v="0"/>
    <n v="4"/>
    <b v="0"/>
    <s v="photography/photobooks"/>
    <n v="2"/>
    <n v="6.25"/>
    <x v="6"/>
    <x v="3438"/>
    <x v="3424"/>
    <x v="7"/>
  </r>
  <r>
    <n v="131"/>
    <s v="I (Canceled)"/>
    <s v="I"/>
    <n v="1200"/>
    <n v="0"/>
    <x v="0"/>
    <s v="US"/>
    <s v="USD"/>
    <x v="3425"/>
    <x v="3439"/>
    <b v="0"/>
    <n v="0"/>
    <b v="0"/>
    <s v="film &amp; video/science fiction"/>
    <n v="0"/>
    <n v="0"/>
    <x v="0"/>
    <x v="3439"/>
    <x v="3425"/>
    <x v="7"/>
  </r>
  <r>
    <n v="710"/>
    <s v="Hate York Shirt 2.0"/>
    <s v="Shirts, so technologically advanced, they connect mentally to their audience upon sight."/>
    <n v="1200"/>
    <n v="0"/>
    <x v="1"/>
    <s v="CA"/>
    <s v="CAD"/>
    <x v="3426"/>
    <x v="3440"/>
    <b v="0"/>
    <n v="0"/>
    <b v="0"/>
    <s v="technology/wearables"/>
    <n v="0"/>
    <n v="0"/>
    <x v="3"/>
    <x v="3440"/>
    <x v="342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x v="3427"/>
    <x v="3441"/>
    <b v="0"/>
    <n v="0"/>
    <b v="0"/>
    <s v="photography/places"/>
    <n v="0"/>
    <n v="0"/>
    <x v="6"/>
    <x v="3441"/>
    <x v="3427"/>
    <x v="7"/>
  </r>
  <r>
    <n v="1589"/>
    <s v="A Side Of The World In Canvas"/>
    <s v="I want to be able to have my own photography inside a canvas and have it be displayed everywhere."/>
    <n v="1200"/>
    <n v="0"/>
    <x v="1"/>
    <s v="US"/>
    <s v="USD"/>
    <x v="3428"/>
    <x v="3442"/>
    <b v="0"/>
    <n v="0"/>
    <b v="0"/>
    <s v="photography/places"/>
    <n v="0"/>
    <n v="0"/>
    <x v="6"/>
    <x v="3442"/>
    <x v="3428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x v="3429"/>
    <x v="3443"/>
    <b v="0"/>
    <n v="0"/>
    <b v="0"/>
    <s v="theater/plays"/>
    <n v="0"/>
    <n v="0"/>
    <x v="1"/>
    <x v="3443"/>
    <x v="3429"/>
    <x v="7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x v="3430"/>
    <x v="3444"/>
    <b v="0"/>
    <n v="0"/>
    <b v="0"/>
    <s v="theater/plays"/>
    <n v="0"/>
    <n v="0"/>
    <x v="1"/>
    <x v="3444"/>
    <x v="3430"/>
    <x v="7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x v="3431"/>
    <x v="3445"/>
    <b v="0"/>
    <n v="0"/>
    <b v="0"/>
    <s v="theater/plays"/>
    <n v="0"/>
    <n v="0"/>
    <x v="1"/>
    <x v="3445"/>
    <x v="3431"/>
    <x v="7"/>
  </r>
  <r>
    <n v="528"/>
    <s v="Devastated No Matter What"/>
    <s v="A Festival Backed Production of a Full-Length Play."/>
    <n v="1150"/>
    <n v="1330"/>
    <x v="2"/>
    <s v="US"/>
    <s v="USD"/>
    <x v="3432"/>
    <x v="3446"/>
    <b v="0"/>
    <n v="30"/>
    <b v="1"/>
    <s v="theater/plays"/>
    <n v="116"/>
    <n v="44.33"/>
    <x v="1"/>
    <x v="3446"/>
    <x v="3432"/>
    <x v="7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x v="3433"/>
    <x v="3447"/>
    <b v="0"/>
    <n v="0"/>
    <b v="0"/>
    <s v="food/restaurants"/>
    <n v="0"/>
    <n v="0"/>
    <x v="7"/>
    <x v="3447"/>
    <x v="3433"/>
    <x v="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x v="3434"/>
    <x v="3448"/>
    <b v="0"/>
    <n v="0"/>
    <b v="0"/>
    <s v="film &amp; video/drama"/>
    <n v="0"/>
    <n v="0"/>
    <x v="0"/>
    <x v="3448"/>
    <x v="3434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x v="3435"/>
    <x v="3449"/>
    <b v="0"/>
    <n v="191"/>
    <b v="1"/>
    <s v="technology/hardware"/>
    <n v="384"/>
    <n v="22.12"/>
    <x v="3"/>
    <x v="3449"/>
    <x v="3435"/>
    <x v="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x v="3436"/>
    <x v="3450"/>
    <b v="0"/>
    <n v="47"/>
    <b v="1"/>
    <s v="music/metal"/>
    <n v="122"/>
    <n v="28.55"/>
    <x v="5"/>
    <x v="3450"/>
    <x v="34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x v="3437"/>
    <x v="3451"/>
    <b v="0"/>
    <n v="34"/>
    <b v="1"/>
    <s v="music/pop"/>
    <n v="120"/>
    <n v="38.79"/>
    <x v="5"/>
    <x v="3451"/>
    <x v="3437"/>
    <x v="7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x v="3438"/>
    <x v="3452"/>
    <b v="0"/>
    <n v="19"/>
    <b v="1"/>
    <s v="music/indie rock"/>
    <n v="114"/>
    <n v="65.84"/>
    <x v="5"/>
    <x v="3452"/>
    <x v="3438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x v="3439"/>
    <x v="3453"/>
    <b v="0"/>
    <n v="15"/>
    <b v="1"/>
    <s v="theater/plays"/>
    <n v="108"/>
    <n v="79"/>
    <x v="1"/>
    <x v="3453"/>
    <x v="3439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x v="3440"/>
    <x v="3454"/>
    <b v="0"/>
    <n v="34"/>
    <b v="1"/>
    <s v="music/electronic music"/>
    <n v="103"/>
    <n v="33.24"/>
    <x v="5"/>
    <x v="3454"/>
    <x v="344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x v="3248"/>
    <x v="3455"/>
    <b v="0"/>
    <n v="19"/>
    <b v="1"/>
    <s v="theater/plays"/>
    <n v="102"/>
    <n v="59.21"/>
    <x v="1"/>
    <x v="3455"/>
    <x v="3248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x v="3441"/>
    <x v="3456"/>
    <b v="0"/>
    <n v="15"/>
    <b v="1"/>
    <s v="theater/musical"/>
    <n v="100"/>
    <n v="73.33"/>
    <x v="1"/>
    <x v="3456"/>
    <x v="3441"/>
    <x v="7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x v="3442"/>
    <x v="3457"/>
    <b v="0"/>
    <n v="5"/>
    <b v="0"/>
    <s v="games/video games"/>
    <n v="10"/>
    <n v="23"/>
    <x v="4"/>
    <x v="3457"/>
    <x v="3442"/>
    <x v="7"/>
  </r>
  <r>
    <n v="1059"/>
    <s v="Voice Over Artist (Canceled)"/>
    <s v="Turning myself into a vocal artist."/>
    <n v="1100"/>
    <n v="0"/>
    <x v="0"/>
    <s v="US"/>
    <s v="USD"/>
    <x v="3443"/>
    <x v="3458"/>
    <b v="0"/>
    <n v="0"/>
    <b v="0"/>
    <s v="journalism/audio"/>
    <n v="0"/>
    <n v="0"/>
    <x v="8"/>
    <x v="3458"/>
    <x v="3443"/>
    <x v="7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x v="3444"/>
    <x v="3459"/>
    <b v="0"/>
    <n v="0"/>
    <b v="0"/>
    <s v="games/video games"/>
    <n v="0"/>
    <n v="0"/>
    <x v="4"/>
    <x v="3459"/>
    <x v="3444"/>
    <x v="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x v="3445"/>
    <x v="3460"/>
    <b v="0"/>
    <n v="42"/>
    <b v="1"/>
    <s v="technology/space exploration"/>
    <n v="137"/>
    <n v="34.9"/>
    <x v="3"/>
    <x v="3460"/>
    <x v="3445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x v="3446"/>
    <x v="3461"/>
    <b v="0"/>
    <n v="30"/>
    <b v="1"/>
    <s v="theater/plays"/>
    <n v="123"/>
    <n v="43.2"/>
    <x v="1"/>
    <x v="3461"/>
    <x v="3446"/>
    <x v="7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x v="3447"/>
    <x v="3462"/>
    <b v="0"/>
    <n v="18"/>
    <b v="1"/>
    <s v="theater/plays"/>
    <n v="106"/>
    <n v="61.94"/>
    <x v="1"/>
    <x v="3462"/>
    <x v="3447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x v="3448"/>
    <x v="3463"/>
    <b v="0"/>
    <n v="1"/>
    <b v="0"/>
    <s v="film &amp; video/animation"/>
    <n v="0"/>
    <n v="1"/>
    <x v="0"/>
    <x v="3463"/>
    <x v="3448"/>
    <x v="7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x v="3449"/>
    <x v="3464"/>
    <b v="0"/>
    <n v="206"/>
    <b v="1"/>
    <s v="games/tabletop games"/>
    <n v="1867"/>
    <n v="90.64"/>
    <x v="4"/>
    <x v="3464"/>
    <x v="3449"/>
    <x v="7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x v="3450"/>
    <x v="3465"/>
    <b v="0"/>
    <n v="944"/>
    <b v="1"/>
    <s v="games/tabletop games"/>
    <n v="1357"/>
    <n v="14.37"/>
    <x v="4"/>
    <x v="3465"/>
    <x v="3450"/>
    <x v="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x v="3451"/>
    <x v="3466"/>
    <b v="0"/>
    <n v="144"/>
    <b v="1"/>
    <s v="games/tabletop games"/>
    <n v="1174"/>
    <n v="81.56"/>
    <x v="4"/>
    <x v="3466"/>
    <x v="3451"/>
    <x v="7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x v="3452"/>
    <x v="3467"/>
    <b v="0"/>
    <n v="163"/>
    <b v="1"/>
    <s v="games/tabletop games"/>
    <n v="806"/>
    <n v="49.47"/>
    <x v="4"/>
    <x v="3467"/>
    <x v="3452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x v="3453"/>
    <x v="3468"/>
    <b v="0"/>
    <n v="210"/>
    <b v="1"/>
    <s v="games/tabletop games"/>
    <n v="780"/>
    <n v="37.119999999999997"/>
    <x v="4"/>
    <x v="3468"/>
    <x v="3453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x v="3454"/>
    <x v="3469"/>
    <b v="0"/>
    <n v="50"/>
    <b v="1"/>
    <s v="technology/hardware"/>
    <n v="508"/>
    <n v="101.56"/>
    <x v="3"/>
    <x v="3469"/>
    <x v="345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x v="3455"/>
    <x v="3470"/>
    <b v="1"/>
    <n v="120"/>
    <b v="1"/>
    <s v="film &amp; video/documentary"/>
    <n v="385"/>
    <n v="32.1"/>
    <x v="0"/>
    <x v="3470"/>
    <x v="3455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x v="3456"/>
    <x v="3471"/>
    <b v="1"/>
    <n v="80"/>
    <b v="1"/>
    <s v="film &amp; video/documentary"/>
    <n v="293"/>
    <n v="36.61"/>
    <x v="0"/>
    <x v="3471"/>
    <x v="3456"/>
    <x v="7"/>
  </r>
  <r>
    <n v="3582"/>
    <s v="REALLY REALLY"/>
    <s v="A contemporary American play touching on the scorching realities of growing up in the Millennial generation."/>
    <n v="1000"/>
    <n v="2870"/>
    <x v="2"/>
    <s v="US"/>
    <s v="USD"/>
    <x v="3457"/>
    <x v="3472"/>
    <b v="0"/>
    <n v="49"/>
    <b v="1"/>
    <s v="theater/plays"/>
    <n v="287"/>
    <n v="58.57"/>
    <x v="1"/>
    <x v="3472"/>
    <x v="3457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x v="3458"/>
    <x v="3473"/>
    <b v="0"/>
    <n v="47"/>
    <b v="1"/>
    <s v="film &amp; video/shorts"/>
    <n v="220"/>
    <n v="46.7"/>
    <x v="0"/>
    <x v="3473"/>
    <x v="3458"/>
    <x v="7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x v="3459"/>
    <x v="3474"/>
    <b v="1"/>
    <n v="22"/>
    <b v="1"/>
    <s v="music/rock"/>
    <n v="211"/>
    <n v="95.93"/>
    <x v="5"/>
    <x v="3474"/>
    <x v="3459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x v="3460"/>
    <x v="3475"/>
    <b v="0"/>
    <n v="45"/>
    <b v="1"/>
    <s v="music/rock"/>
    <n v="205"/>
    <n v="45.62"/>
    <x v="5"/>
    <x v="3475"/>
    <x v="3460"/>
    <x v="7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x v="3461"/>
    <x v="3476"/>
    <b v="0"/>
    <n v="34"/>
    <b v="1"/>
    <s v="music/rock"/>
    <n v="204"/>
    <n v="59.85"/>
    <x v="5"/>
    <x v="3476"/>
    <x v="3461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x v="3462"/>
    <x v="3477"/>
    <b v="1"/>
    <n v="53"/>
    <b v="1"/>
    <s v="technology/space exploration"/>
    <n v="188"/>
    <n v="35.549999999999997"/>
    <x v="3"/>
    <x v="3477"/>
    <x v="346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x v="3463"/>
    <x v="3478"/>
    <b v="0"/>
    <n v="50"/>
    <b v="1"/>
    <s v="technology/space exploration"/>
    <n v="187"/>
    <n v="37.46"/>
    <x v="3"/>
    <x v="3478"/>
    <x v="3463"/>
    <x v="7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x v="3464"/>
    <x v="3479"/>
    <b v="0"/>
    <n v="93"/>
    <b v="1"/>
    <s v="theater/plays"/>
    <n v="187"/>
    <n v="20.12"/>
    <x v="1"/>
    <x v="3479"/>
    <x v="3464"/>
    <x v="7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x v="3465"/>
    <x v="3480"/>
    <b v="0"/>
    <n v="23"/>
    <b v="1"/>
    <s v="theater/plays"/>
    <n v="186"/>
    <n v="80.87"/>
    <x v="1"/>
    <x v="3480"/>
    <x v="3465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x v="3466"/>
    <x v="3481"/>
    <b v="0"/>
    <n v="45"/>
    <b v="1"/>
    <s v="theater/plays"/>
    <n v="186"/>
    <n v="41.22"/>
    <x v="1"/>
    <x v="3481"/>
    <x v="3466"/>
    <x v="7"/>
  </r>
  <r>
    <n v="2668"/>
    <s v="UOttawa Makermobile"/>
    <s v="Creativity on the go! |_x000a_CrÃ©ativitÃ© en mouvement !"/>
    <n v="1000"/>
    <n v="1707"/>
    <x v="2"/>
    <s v="CA"/>
    <s v="CAD"/>
    <x v="3467"/>
    <x v="3482"/>
    <b v="0"/>
    <n v="28"/>
    <b v="1"/>
    <s v="technology/makerspaces"/>
    <n v="171"/>
    <n v="60.96"/>
    <x v="3"/>
    <x v="3482"/>
    <x v="3467"/>
    <x v="7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x v="3468"/>
    <x v="3483"/>
    <b v="0"/>
    <n v="28"/>
    <b v="1"/>
    <s v="film &amp; video/television"/>
    <n v="167"/>
    <n v="59.46"/>
    <x v="0"/>
    <x v="3483"/>
    <x v="3468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x v="3469"/>
    <x v="3484"/>
    <b v="0"/>
    <n v="17"/>
    <b v="1"/>
    <s v="theater/plays"/>
    <n v="163"/>
    <n v="95.59"/>
    <x v="1"/>
    <x v="3484"/>
    <x v="3469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x v="3470"/>
    <x v="3485"/>
    <b v="0"/>
    <n v="31"/>
    <b v="1"/>
    <s v="theater/plays"/>
    <n v="162"/>
    <n v="52.35"/>
    <x v="1"/>
    <x v="3485"/>
    <x v="3470"/>
    <x v="7"/>
  </r>
  <r>
    <n v="2179"/>
    <s v="Woodhouse EP"/>
    <s v="Woodhouse is making an EP!  If you are a fan of whiskey and loud guitars, contribute to the cause!"/>
    <n v="1000"/>
    <n v="1614"/>
    <x v="2"/>
    <s v="US"/>
    <s v="USD"/>
    <x v="3471"/>
    <x v="3486"/>
    <b v="0"/>
    <n v="21"/>
    <b v="1"/>
    <s v="music/rock"/>
    <n v="161"/>
    <n v="76.86"/>
    <x v="5"/>
    <x v="3486"/>
    <x v="347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x v="3472"/>
    <x v="3487"/>
    <b v="0"/>
    <n v="28"/>
    <b v="1"/>
    <s v="theater/plays"/>
    <n v="161"/>
    <n v="57.5"/>
    <x v="1"/>
    <x v="3487"/>
    <x v="3472"/>
    <x v="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x v="3473"/>
    <x v="3488"/>
    <b v="0"/>
    <n v="32"/>
    <b v="1"/>
    <s v="games/tabletop games"/>
    <n v="154"/>
    <n v="48.06"/>
    <x v="4"/>
    <x v="3488"/>
    <x v="3473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x v="3474"/>
    <x v="3489"/>
    <b v="0"/>
    <n v="14"/>
    <b v="1"/>
    <s v="theater/plays"/>
    <n v="153"/>
    <n v="109.57"/>
    <x v="1"/>
    <x v="3489"/>
    <x v="3474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x v="3475"/>
    <x v="3490"/>
    <b v="0"/>
    <n v="37"/>
    <b v="1"/>
    <s v="theater/plays"/>
    <n v="153"/>
    <n v="41.41"/>
    <x v="1"/>
    <x v="3490"/>
    <x v="3475"/>
    <x v="7"/>
  </r>
  <r>
    <n v="3771"/>
    <s v="COME OUT SWINGIN'!"/>
    <s v="I would like to make a demo recording of six songs from COME OUT SWINGIN'!"/>
    <n v="1000"/>
    <n v="1460"/>
    <x v="2"/>
    <s v="US"/>
    <s v="USD"/>
    <x v="3476"/>
    <x v="3491"/>
    <b v="0"/>
    <n v="38"/>
    <b v="1"/>
    <s v="theater/musical"/>
    <n v="146"/>
    <n v="38.42"/>
    <x v="1"/>
    <x v="3491"/>
    <x v="3476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x v="3477"/>
    <x v="3492"/>
    <b v="1"/>
    <n v="36"/>
    <b v="1"/>
    <s v="film &amp; video/documentary"/>
    <n v="146"/>
    <n v="40.42"/>
    <x v="0"/>
    <x v="3492"/>
    <x v="3477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x v="3478"/>
    <x v="3493"/>
    <b v="0"/>
    <n v="21"/>
    <b v="1"/>
    <s v="music/indie rock"/>
    <n v="145"/>
    <n v="68.81"/>
    <x v="5"/>
    <x v="3493"/>
    <x v="3478"/>
    <x v="7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x v="3479"/>
    <x v="3494"/>
    <b v="0"/>
    <n v="17"/>
    <b v="1"/>
    <s v="theater/plays"/>
    <n v="138"/>
    <n v="81.290000000000006"/>
    <x v="1"/>
    <x v="3494"/>
    <x v="3479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x v="3480"/>
    <x v="3495"/>
    <b v="0"/>
    <n v="34"/>
    <b v="1"/>
    <s v="music/pop"/>
    <n v="137"/>
    <n v="40.42"/>
    <x v="5"/>
    <x v="3495"/>
    <x v="3480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x v="3481"/>
    <x v="3496"/>
    <b v="0"/>
    <n v="38"/>
    <b v="1"/>
    <s v="music/indie rock"/>
    <n v="136"/>
    <n v="35.79"/>
    <x v="5"/>
    <x v="3496"/>
    <x v="3481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x v="3482"/>
    <x v="3497"/>
    <b v="0"/>
    <n v="26"/>
    <b v="1"/>
    <s v="music/indie rock"/>
    <n v="135"/>
    <n v="51.96"/>
    <x v="5"/>
    <x v="3497"/>
    <x v="3482"/>
    <x v="7"/>
  </r>
  <r>
    <n v="2118"/>
    <s v="PORCHES. vs. THE U.S.A."/>
    <s v="PORCHES.  and Documentarians tour from New York to San Francisco and back."/>
    <n v="1000"/>
    <n v="1346.11"/>
    <x v="2"/>
    <s v="US"/>
    <s v="USD"/>
    <x v="3483"/>
    <x v="3498"/>
    <b v="0"/>
    <n v="17"/>
    <b v="1"/>
    <s v="music/indie rock"/>
    <n v="135"/>
    <n v="79.180000000000007"/>
    <x v="5"/>
    <x v="3498"/>
    <x v="3483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x v="3484"/>
    <x v="3499"/>
    <b v="0"/>
    <n v="42"/>
    <b v="1"/>
    <s v="publishing/nonfiction"/>
    <n v="134"/>
    <n v="31.81"/>
    <x v="2"/>
    <x v="3499"/>
    <x v="3484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x v="3485"/>
    <x v="3500"/>
    <b v="0"/>
    <n v="31"/>
    <b v="1"/>
    <s v="theater/plays"/>
    <n v="133"/>
    <n v="42.9"/>
    <x v="1"/>
    <x v="3500"/>
    <x v="3485"/>
    <x v="7"/>
  </r>
  <r>
    <n v="3751"/>
    <s v="GGC Productions 2016"/>
    <s v="I will be performing in TWO productions to kick off the 2016 season. NEED HELP TO FUND THESE GREAT SHOWS!"/>
    <n v="1000"/>
    <n v="1326"/>
    <x v="2"/>
    <s v="US"/>
    <s v="USD"/>
    <x v="3486"/>
    <x v="3501"/>
    <b v="0"/>
    <n v="11"/>
    <b v="1"/>
    <s v="theater/musical"/>
    <n v="133"/>
    <n v="120.55"/>
    <x v="1"/>
    <x v="3501"/>
    <x v="3486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x v="3487"/>
    <x v="3502"/>
    <b v="1"/>
    <n v="26"/>
    <b v="1"/>
    <s v="theater/plays"/>
    <n v="131"/>
    <n v="50.46"/>
    <x v="1"/>
    <x v="3502"/>
    <x v="3487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x v="3488"/>
    <x v="3503"/>
    <b v="0"/>
    <n v="7"/>
    <b v="1"/>
    <s v="film &amp; video/documentary"/>
    <n v="128"/>
    <n v="183.29"/>
    <x v="0"/>
    <x v="3503"/>
    <x v="3488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x v="3489"/>
    <x v="3504"/>
    <b v="0"/>
    <n v="34"/>
    <b v="1"/>
    <s v="theater/musical"/>
    <n v="128"/>
    <n v="37.65"/>
    <x v="1"/>
    <x v="3504"/>
    <x v="3489"/>
    <x v="7"/>
  </r>
  <r>
    <n v="3531"/>
    <s v="The Reinvention of Lily Johnson"/>
    <s v="A political comedy for a crazy election year"/>
    <n v="1000"/>
    <n v="1280"/>
    <x v="2"/>
    <s v="US"/>
    <s v="USD"/>
    <x v="3490"/>
    <x v="3505"/>
    <b v="0"/>
    <n v="26"/>
    <b v="1"/>
    <s v="theater/plays"/>
    <n v="128"/>
    <n v="49.23"/>
    <x v="1"/>
    <x v="3505"/>
    <x v="3490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x v="3491"/>
    <x v="3506"/>
    <b v="0"/>
    <n v="27"/>
    <b v="1"/>
    <s v="theater/plays"/>
    <n v="128"/>
    <n v="47.22"/>
    <x v="1"/>
    <x v="3506"/>
    <x v="3491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x v="3492"/>
    <x v="3507"/>
    <b v="0"/>
    <n v="28"/>
    <b v="1"/>
    <s v="music/rock"/>
    <n v="127"/>
    <n v="45.46"/>
    <x v="5"/>
    <x v="3507"/>
    <x v="3492"/>
    <x v="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x v="3493"/>
    <x v="3508"/>
    <b v="0"/>
    <n v="25"/>
    <b v="1"/>
    <s v="theater/spaces"/>
    <n v="127"/>
    <n v="50.88"/>
    <x v="1"/>
    <x v="3508"/>
    <x v="3493"/>
    <x v="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x v="3494"/>
    <x v="3509"/>
    <b v="0"/>
    <n v="26"/>
    <b v="1"/>
    <s v="music/indie rock"/>
    <n v="127"/>
    <n v="48.85"/>
    <x v="5"/>
    <x v="3509"/>
    <x v="3494"/>
    <x v="7"/>
  </r>
  <r>
    <n v="3692"/>
    <s v="An Evening With Durang"/>
    <s v="Help us independently produce two great comedies by Christopher Durang."/>
    <n v="1000"/>
    <n v="1260"/>
    <x v="2"/>
    <s v="US"/>
    <s v="USD"/>
    <x v="3495"/>
    <x v="3510"/>
    <b v="0"/>
    <n v="17"/>
    <b v="1"/>
    <s v="theater/plays"/>
    <n v="126"/>
    <n v="74.12"/>
    <x v="1"/>
    <x v="3510"/>
    <x v="3495"/>
    <x v="7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x v="3496"/>
    <x v="3511"/>
    <b v="0"/>
    <n v="49"/>
    <b v="1"/>
    <s v="theater/plays"/>
    <n v="126"/>
    <n v="25.69"/>
    <x v="1"/>
    <x v="3511"/>
    <x v="3496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x v="3497"/>
    <x v="3512"/>
    <b v="0"/>
    <n v="20"/>
    <b v="1"/>
    <s v="theater/plays"/>
    <n v="122"/>
    <n v="60.9"/>
    <x v="1"/>
    <x v="3512"/>
    <x v="3497"/>
    <x v="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x v="3498"/>
    <x v="3513"/>
    <b v="0"/>
    <n v="25"/>
    <b v="1"/>
    <s v="film &amp; video/documentary"/>
    <n v="120"/>
    <n v="48.09"/>
    <x v="0"/>
    <x v="3513"/>
    <x v="3498"/>
    <x v="7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x v="3499"/>
    <x v="3514"/>
    <b v="0"/>
    <n v="18"/>
    <b v="1"/>
    <s v="theater/plays"/>
    <n v="120"/>
    <n v="66.67"/>
    <x v="1"/>
    <x v="3514"/>
    <x v="3499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x v="3500"/>
    <x v="3515"/>
    <b v="0"/>
    <n v="38"/>
    <b v="1"/>
    <s v="theater/plays"/>
    <n v="120"/>
    <n v="31.5"/>
    <x v="1"/>
    <x v="3515"/>
    <x v="3500"/>
    <x v="7"/>
  </r>
  <r>
    <n v="2467"/>
    <s v="Nature Boy Explorer EP"/>
    <s v="We've finished our first EP and we're taking it on the road in three weeks! Help us fund manufacturing?"/>
    <n v="1000"/>
    <n v="1185"/>
    <x v="2"/>
    <s v="US"/>
    <s v="USD"/>
    <x v="3501"/>
    <x v="3516"/>
    <b v="0"/>
    <n v="43"/>
    <b v="1"/>
    <s v="music/indie rock"/>
    <n v="119"/>
    <n v="27.56"/>
    <x v="5"/>
    <x v="3516"/>
    <x v="3501"/>
    <x v="7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x v="3502"/>
    <x v="3517"/>
    <b v="0"/>
    <n v="25"/>
    <b v="1"/>
    <s v="music/rock"/>
    <n v="118"/>
    <n v="47.2"/>
    <x v="5"/>
    <x v="3517"/>
    <x v="3502"/>
    <x v="7"/>
  </r>
  <r>
    <n v="1680"/>
    <s v="Kick Out a Record"/>
    <s v="Working Musician dilemma #164: how the taxman put Kick the Record 2.0 on hold"/>
    <n v="1000"/>
    <n v="1175"/>
    <x v="2"/>
    <s v="US"/>
    <s v="USD"/>
    <x v="3503"/>
    <x v="3518"/>
    <b v="0"/>
    <n v="25"/>
    <b v="1"/>
    <s v="music/pop"/>
    <n v="118"/>
    <n v="47"/>
    <x v="5"/>
    <x v="3518"/>
    <x v="3503"/>
    <x v="7"/>
  </r>
  <r>
    <n v="3329"/>
    <s v="Jestia and Raedon"/>
    <s v="Jestia and Raedon is a brand new romantic comedy play going to the Edinburgh Fringe Festival this summer."/>
    <n v="1000"/>
    <n v="1168"/>
    <x v="2"/>
    <s v="GB"/>
    <s v="GBP"/>
    <x v="3504"/>
    <x v="3519"/>
    <b v="0"/>
    <n v="26"/>
    <b v="1"/>
    <s v="theater/plays"/>
    <n v="117"/>
    <n v="44.92"/>
    <x v="1"/>
    <x v="3519"/>
    <x v="3504"/>
    <x v="7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x v="3505"/>
    <x v="3520"/>
    <b v="0"/>
    <n v="23"/>
    <b v="1"/>
    <s v="theater/plays"/>
    <n v="115"/>
    <n v="50"/>
    <x v="1"/>
    <x v="3520"/>
    <x v="3505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x v="3506"/>
    <x v="3521"/>
    <b v="0"/>
    <n v="10"/>
    <b v="1"/>
    <s v="theater/musical"/>
    <n v="115"/>
    <n v="115"/>
    <x v="1"/>
    <x v="3521"/>
    <x v="3506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x v="3507"/>
    <x v="3522"/>
    <b v="0"/>
    <n v="27"/>
    <b v="1"/>
    <s v="photography/photobooks"/>
    <n v="115"/>
    <n v="42.48"/>
    <x v="6"/>
    <x v="3522"/>
    <x v="3507"/>
    <x v="7"/>
  </r>
  <r>
    <n v="1894"/>
    <s v="Help me release my first 3 song EP!!"/>
    <s v="Im trying to raise $1000 for a 3 song EP in a studio!"/>
    <n v="1000"/>
    <n v="1145"/>
    <x v="2"/>
    <s v="US"/>
    <s v="USD"/>
    <x v="3508"/>
    <x v="3523"/>
    <b v="0"/>
    <n v="20"/>
    <b v="1"/>
    <s v="music/indie rock"/>
    <n v="115"/>
    <n v="57.25"/>
    <x v="5"/>
    <x v="3523"/>
    <x v="3508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x v="3509"/>
    <x v="3524"/>
    <b v="0"/>
    <n v="61"/>
    <b v="1"/>
    <s v="theater/plays"/>
    <n v="115"/>
    <n v="18.77"/>
    <x v="1"/>
    <x v="3524"/>
    <x v="3509"/>
    <x v="7"/>
  </r>
  <r>
    <n v="1620"/>
    <s v="Kickstart my music career with 300 CDs"/>
    <s v="Kickstarting my music career with 300 hard copy CDs of my first release."/>
    <n v="1000"/>
    <n v="1130"/>
    <x v="2"/>
    <s v="US"/>
    <s v="USD"/>
    <x v="3510"/>
    <x v="3525"/>
    <b v="0"/>
    <n v="17"/>
    <b v="1"/>
    <s v="music/rock"/>
    <n v="113"/>
    <n v="66.47"/>
    <x v="5"/>
    <x v="3525"/>
    <x v="3510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x v="3511"/>
    <x v="3526"/>
    <b v="0"/>
    <n v="17"/>
    <b v="1"/>
    <s v="theater/plays"/>
    <n v="113"/>
    <n v="66.47"/>
    <x v="1"/>
    <x v="3526"/>
    <x v="351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x v="3512"/>
    <x v="3527"/>
    <b v="0"/>
    <n v="19"/>
    <b v="1"/>
    <s v="theater/plays"/>
    <n v="112"/>
    <n v="58.95"/>
    <x v="1"/>
    <x v="3527"/>
    <x v="351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x v="3513"/>
    <x v="3528"/>
    <b v="0"/>
    <n v="18"/>
    <b v="1"/>
    <s v="theater/plays"/>
    <n v="112"/>
    <n v="62.17"/>
    <x v="1"/>
    <x v="3528"/>
    <x v="351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x v="3514"/>
    <x v="3529"/>
    <b v="0"/>
    <n v="19"/>
    <b v="1"/>
    <s v="theater/plays"/>
    <n v="111"/>
    <n v="58.42"/>
    <x v="1"/>
    <x v="3529"/>
    <x v="3514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x v="3515"/>
    <x v="3530"/>
    <b v="0"/>
    <n v="15"/>
    <b v="1"/>
    <s v="film &amp; video/shorts"/>
    <n v="111"/>
    <n v="73.73"/>
    <x v="0"/>
    <x v="3530"/>
    <x v="3515"/>
    <x v="7"/>
  </r>
  <r>
    <n v="3598"/>
    <s v="Cinderella"/>
    <s v="River City Theatre Company needs your support as we embark on our thirteenth production, CINDERELLA!"/>
    <n v="1000"/>
    <n v="1101"/>
    <x v="2"/>
    <s v="US"/>
    <s v="USD"/>
    <x v="3516"/>
    <x v="3531"/>
    <b v="0"/>
    <n v="27"/>
    <b v="1"/>
    <s v="theater/plays"/>
    <n v="110"/>
    <n v="40.78"/>
    <x v="1"/>
    <x v="3531"/>
    <x v="3516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x v="3517"/>
    <x v="3532"/>
    <b v="0"/>
    <n v="11"/>
    <b v="1"/>
    <s v="music/classical music"/>
    <n v="110"/>
    <n v="100"/>
    <x v="5"/>
    <x v="3532"/>
    <x v="3517"/>
    <x v="7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x v="3518"/>
    <x v="3533"/>
    <b v="0"/>
    <n v="25"/>
    <b v="1"/>
    <s v="publishing/nonfiction"/>
    <n v="109"/>
    <n v="43.64"/>
    <x v="2"/>
    <x v="3533"/>
    <x v="3518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x v="3519"/>
    <x v="3534"/>
    <b v="0"/>
    <n v="41"/>
    <b v="1"/>
    <s v="theater/plays"/>
    <n v="109"/>
    <n v="26.54"/>
    <x v="1"/>
    <x v="3534"/>
    <x v="3519"/>
    <x v="7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x v="3520"/>
    <x v="3535"/>
    <b v="0"/>
    <n v="35"/>
    <b v="1"/>
    <s v="theater/plays"/>
    <n v="108"/>
    <n v="30.93"/>
    <x v="1"/>
    <x v="3535"/>
    <x v="3520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x v="3521"/>
    <x v="3536"/>
    <b v="0"/>
    <n v="25"/>
    <b v="1"/>
    <s v="theater/plays"/>
    <n v="108"/>
    <n v="43.28"/>
    <x v="1"/>
    <x v="3536"/>
    <x v="3521"/>
    <x v="7"/>
  </r>
  <r>
    <n v="1663"/>
    <s v="ghost -- a music video"/>
    <s v="music is as important to the eyes as it is to the ears. help bring ghost to life in front of your eyes."/>
    <n v="1000"/>
    <n v="1080"/>
    <x v="2"/>
    <s v="US"/>
    <s v="USD"/>
    <x v="3522"/>
    <x v="3537"/>
    <b v="0"/>
    <n v="32"/>
    <b v="1"/>
    <s v="music/pop"/>
    <n v="108"/>
    <n v="33.75"/>
    <x v="5"/>
    <x v="3537"/>
    <x v="3522"/>
    <x v="7"/>
  </r>
  <r>
    <n v="3447"/>
    <s v="The Vagabond Halfback"/>
    <s v="&quot;He was a poet, a vagrant, a philosopher, a lady's man and a hard drinker&quot;"/>
    <n v="1000"/>
    <n v="1078"/>
    <x v="2"/>
    <s v="US"/>
    <s v="USD"/>
    <x v="3523"/>
    <x v="3538"/>
    <b v="0"/>
    <n v="14"/>
    <b v="1"/>
    <s v="theater/plays"/>
    <n v="108"/>
    <n v="77"/>
    <x v="1"/>
    <x v="3538"/>
    <x v="352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x v="3524"/>
    <x v="3539"/>
    <b v="0"/>
    <n v="20"/>
    <b v="1"/>
    <s v="theater/plays"/>
    <n v="107"/>
    <n v="53.34"/>
    <x v="1"/>
    <x v="3539"/>
    <x v="3524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x v="3525"/>
    <x v="3540"/>
    <b v="0"/>
    <n v="26"/>
    <b v="1"/>
    <s v="theater/plays"/>
    <n v="106"/>
    <n v="40.92"/>
    <x v="1"/>
    <x v="3540"/>
    <x v="3525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x v="3526"/>
    <x v="3541"/>
    <b v="0"/>
    <n v="42"/>
    <b v="1"/>
    <s v="theater/plays"/>
    <n v="106"/>
    <n v="25.31"/>
    <x v="1"/>
    <x v="3541"/>
    <x v="3526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x v="3527"/>
    <x v="3542"/>
    <b v="0"/>
    <n v="20"/>
    <b v="1"/>
    <s v="music/indie rock"/>
    <n v="106"/>
    <n v="52.8"/>
    <x v="5"/>
    <x v="3542"/>
    <x v="3527"/>
    <x v="7"/>
  </r>
  <r>
    <n v="1638"/>
    <s v="Avenues EP 2013"/>
    <s v="Avenues will be going in to the studio to record a new EP with Matt Allison!"/>
    <n v="1000"/>
    <n v="1050"/>
    <x v="2"/>
    <s v="US"/>
    <s v="USD"/>
    <x v="3528"/>
    <x v="3543"/>
    <b v="0"/>
    <n v="27"/>
    <b v="1"/>
    <s v="music/rock"/>
    <n v="105"/>
    <n v="38.89"/>
    <x v="5"/>
    <x v="3543"/>
    <x v="3528"/>
    <x v="7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x v="3529"/>
    <x v="3544"/>
    <b v="0"/>
    <n v="23"/>
    <b v="1"/>
    <s v="theater/plays"/>
    <n v="105"/>
    <n v="45.48"/>
    <x v="1"/>
    <x v="3544"/>
    <x v="3529"/>
    <x v="7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x v="3530"/>
    <x v="3545"/>
    <b v="1"/>
    <n v="36"/>
    <b v="1"/>
    <s v="film &amp; video/documentary"/>
    <n v="104"/>
    <n v="28.92"/>
    <x v="0"/>
    <x v="3545"/>
    <x v="3530"/>
    <x v="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x v="3531"/>
    <x v="3546"/>
    <b v="0"/>
    <n v="27"/>
    <b v="1"/>
    <s v="music/rock"/>
    <n v="104"/>
    <n v="38.520000000000003"/>
    <x v="5"/>
    <x v="3546"/>
    <x v="3531"/>
    <x v="7"/>
  </r>
  <r>
    <n v="811"/>
    <s v="Love Water Tour"/>
    <s v="We need your financial support to cover the tour costs!  (Sound, lights, travel, stage design)"/>
    <n v="1000"/>
    <n v="1040"/>
    <x v="2"/>
    <s v="US"/>
    <s v="USD"/>
    <x v="3532"/>
    <x v="3547"/>
    <b v="0"/>
    <n v="12"/>
    <b v="1"/>
    <s v="music/rock"/>
    <n v="104"/>
    <n v="86.67"/>
    <x v="5"/>
    <x v="3547"/>
    <x v="3532"/>
    <x v="7"/>
  </r>
  <r>
    <n v="3372"/>
    <s v="All the Best, Jack"/>
    <s v="This play tells the story of the toxicity of sensationalism shown through one man's struggle with notoriety."/>
    <n v="1000"/>
    <n v="1035"/>
    <x v="2"/>
    <s v="US"/>
    <s v="USD"/>
    <x v="2441"/>
    <x v="3548"/>
    <b v="0"/>
    <n v="27"/>
    <b v="1"/>
    <s v="theater/plays"/>
    <n v="104"/>
    <n v="38.33"/>
    <x v="1"/>
    <x v="3548"/>
    <x v="244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x v="3533"/>
    <x v="3549"/>
    <b v="0"/>
    <n v="24"/>
    <b v="1"/>
    <s v="theater/plays"/>
    <n v="104"/>
    <n v="43.13"/>
    <x v="1"/>
    <x v="3549"/>
    <x v="353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x v="3534"/>
    <x v="3550"/>
    <b v="0"/>
    <n v="28"/>
    <b v="1"/>
    <s v="theater/plays"/>
    <n v="104"/>
    <n v="36.96"/>
    <x v="1"/>
    <x v="3550"/>
    <x v="3534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x v="3535"/>
    <x v="3551"/>
    <b v="0"/>
    <n v="36"/>
    <b v="1"/>
    <s v="music/indie rock"/>
    <n v="103"/>
    <n v="28.66"/>
    <x v="5"/>
    <x v="3551"/>
    <x v="3535"/>
    <x v="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x v="3536"/>
    <x v="3552"/>
    <b v="0"/>
    <n v="14"/>
    <b v="1"/>
    <s v="music/rock"/>
    <n v="103"/>
    <n v="73.569999999999993"/>
    <x v="5"/>
    <x v="3552"/>
    <x v="3536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x v="3537"/>
    <x v="3553"/>
    <b v="0"/>
    <n v="23"/>
    <b v="1"/>
    <s v="music/pop"/>
    <n v="103"/>
    <n v="44.61"/>
    <x v="5"/>
    <x v="3553"/>
    <x v="3537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x v="3538"/>
    <x v="3554"/>
    <b v="0"/>
    <n v="10"/>
    <b v="1"/>
    <s v="music/rock"/>
    <n v="103"/>
    <n v="102.5"/>
    <x v="5"/>
    <x v="3554"/>
    <x v="3538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x v="3539"/>
    <x v="3555"/>
    <b v="0"/>
    <n v="21"/>
    <b v="1"/>
    <s v="music/electronic music"/>
    <n v="102"/>
    <n v="48.62"/>
    <x v="5"/>
    <x v="3555"/>
    <x v="3539"/>
    <x v="7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x v="3540"/>
    <x v="3556"/>
    <b v="0"/>
    <n v="42"/>
    <b v="1"/>
    <s v="theater/plays"/>
    <n v="102"/>
    <n v="24.29"/>
    <x v="1"/>
    <x v="3556"/>
    <x v="3540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x v="3541"/>
    <x v="3557"/>
    <b v="0"/>
    <n v="24"/>
    <b v="1"/>
    <s v="music/electronic music"/>
    <n v="102"/>
    <n v="42.33"/>
    <x v="5"/>
    <x v="3557"/>
    <x v="3541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x v="3542"/>
    <x v="3558"/>
    <b v="0"/>
    <n v="26"/>
    <b v="1"/>
    <s v="music/rock"/>
    <n v="102"/>
    <n v="39.04"/>
    <x v="5"/>
    <x v="3558"/>
    <x v="3542"/>
    <x v="7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x v="3543"/>
    <x v="3559"/>
    <b v="0"/>
    <n v="19"/>
    <b v="1"/>
    <s v="music/electronic music"/>
    <n v="102"/>
    <n v="53.42"/>
    <x v="5"/>
    <x v="3559"/>
    <x v="3543"/>
    <x v="7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x v="3544"/>
    <x v="3560"/>
    <b v="0"/>
    <n v="6"/>
    <b v="1"/>
    <s v="photography/photobooks"/>
    <n v="101"/>
    <n v="168.5"/>
    <x v="6"/>
    <x v="3560"/>
    <x v="3544"/>
    <x v="7"/>
  </r>
  <r>
    <n v="2297"/>
    <s v="Company Company: Debut EP"/>
    <s v="New Jersey Alternative Rock band COCO needs YOUR help self-releasing debut EP!"/>
    <n v="1000"/>
    <n v="1006"/>
    <x v="2"/>
    <s v="US"/>
    <s v="USD"/>
    <x v="3545"/>
    <x v="3561"/>
    <b v="0"/>
    <n v="19"/>
    <b v="1"/>
    <s v="music/rock"/>
    <n v="101"/>
    <n v="52.95"/>
    <x v="5"/>
    <x v="3561"/>
    <x v="3545"/>
    <x v="7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x v="3546"/>
    <x v="3562"/>
    <b v="0"/>
    <n v="27"/>
    <b v="1"/>
    <s v="theater/spaces"/>
    <n v="101"/>
    <n v="37.22"/>
    <x v="1"/>
    <x v="3562"/>
    <x v="3546"/>
    <x v="7"/>
  </r>
  <r>
    <n v="3564"/>
    <s v="The Pillowman Aberdeen"/>
    <s v="Multi Award-Winng play THE PILLOWMAN coming to the Arts Centre Theatre, Aberdeen"/>
    <n v="1000"/>
    <n v="1005"/>
    <x v="2"/>
    <s v="GB"/>
    <s v="GBP"/>
    <x v="3547"/>
    <x v="3563"/>
    <b v="0"/>
    <n v="17"/>
    <b v="1"/>
    <s v="theater/plays"/>
    <n v="101"/>
    <n v="59.12"/>
    <x v="1"/>
    <x v="3563"/>
    <x v="3547"/>
    <x v="7"/>
  </r>
  <r>
    <n v="2993"/>
    <s v="TRUE WEST: Think, Dog! Productions"/>
    <s v="Help us build the Kitchen from Hell!"/>
    <n v="1000"/>
    <n v="1003"/>
    <x v="2"/>
    <s v="US"/>
    <s v="USD"/>
    <x v="3548"/>
    <x v="3564"/>
    <b v="0"/>
    <n v="22"/>
    <b v="1"/>
    <s v="theater/spaces"/>
    <n v="100"/>
    <n v="45.59"/>
    <x v="1"/>
    <x v="3564"/>
    <x v="3548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x v="1687"/>
    <x v="3565"/>
    <b v="0"/>
    <n v="28"/>
    <b v="1"/>
    <s v="music/rock"/>
    <n v="100"/>
    <n v="35.770000000000003"/>
    <x v="5"/>
    <x v="3565"/>
    <x v="1687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x v="3549"/>
    <x v="3566"/>
    <b v="0"/>
    <n v="25"/>
    <b v="1"/>
    <s v="music/rock"/>
    <n v="100"/>
    <n v="40.04"/>
    <x v="5"/>
    <x v="3566"/>
    <x v="3549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x v="3550"/>
    <x v="3567"/>
    <b v="0"/>
    <n v="25"/>
    <b v="1"/>
    <s v="music/indie rock"/>
    <n v="100"/>
    <n v="40.04"/>
    <x v="5"/>
    <x v="3567"/>
    <x v="3550"/>
    <x v="7"/>
  </r>
  <r>
    <n v="3622"/>
    <s v="Shakespeare's Pericles, Prince of Tyre"/>
    <s v="5 actors. 39 characters. 1 epic adventure. Presented by the Cradle Theatre Company."/>
    <n v="1000"/>
    <n v="1000.99"/>
    <x v="2"/>
    <s v="US"/>
    <s v="USD"/>
    <x v="3551"/>
    <x v="3568"/>
    <b v="0"/>
    <n v="21"/>
    <b v="1"/>
    <s v="theater/plays"/>
    <n v="100"/>
    <n v="47.67"/>
    <x v="1"/>
    <x v="3568"/>
    <x v="3551"/>
    <x v="7"/>
  </r>
  <r>
    <n v="3815"/>
    <s v="The Canterbury Shakespeare Festival - first season"/>
    <s v="Come and help us make the Canterbury Shakespeare Festival a reality"/>
    <n v="1000"/>
    <n v="1000.01"/>
    <x v="2"/>
    <s v="GB"/>
    <s v="GBP"/>
    <x v="3552"/>
    <x v="3569"/>
    <b v="0"/>
    <n v="20"/>
    <b v="1"/>
    <s v="theater/plays"/>
    <n v="100"/>
    <n v="50"/>
    <x v="1"/>
    <x v="3569"/>
    <x v="3552"/>
    <x v="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x v="3553"/>
    <x v="3570"/>
    <b v="0"/>
    <n v="14"/>
    <b v="1"/>
    <s v="film &amp; video/documentary"/>
    <n v="100"/>
    <n v="71.430000000000007"/>
    <x v="0"/>
    <x v="3570"/>
    <x v="3553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x v="3554"/>
    <x v="3571"/>
    <b v="0"/>
    <n v="19"/>
    <b v="1"/>
    <s v="music/rock"/>
    <n v="100"/>
    <n v="52.63"/>
    <x v="5"/>
    <x v="3571"/>
    <x v="3554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x v="3555"/>
    <x v="3572"/>
    <b v="0"/>
    <n v="13"/>
    <b v="1"/>
    <s v="music/rock"/>
    <n v="100"/>
    <n v="76.92"/>
    <x v="5"/>
    <x v="3572"/>
    <x v="3555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x v="3556"/>
    <x v="3573"/>
    <b v="0"/>
    <n v="35"/>
    <b v="1"/>
    <s v="theater/plays"/>
    <n v="100"/>
    <n v="28.57"/>
    <x v="1"/>
    <x v="3573"/>
    <x v="3556"/>
    <x v="7"/>
  </r>
  <r>
    <n v="2928"/>
    <s v="Music Theatre of Idaho Presents &quot;A Year with Frog and Toad"/>
    <s v="This is a touring production for schools in the Treasure Valley!"/>
    <n v="1000"/>
    <n v="1000"/>
    <x v="2"/>
    <s v="US"/>
    <s v="USD"/>
    <x v="3557"/>
    <x v="3574"/>
    <b v="0"/>
    <n v="24"/>
    <b v="1"/>
    <s v="theater/musical"/>
    <n v="100"/>
    <n v="41.67"/>
    <x v="1"/>
    <x v="3574"/>
    <x v="3557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x v="3558"/>
    <x v="3575"/>
    <b v="0"/>
    <n v="28"/>
    <b v="1"/>
    <s v="theater/spaces"/>
    <n v="100"/>
    <n v="35.71"/>
    <x v="1"/>
    <x v="3575"/>
    <x v="3558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x v="3559"/>
    <x v="3576"/>
    <b v="1"/>
    <n v="24"/>
    <b v="1"/>
    <s v="theater/plays"/>
    <n v="100"/>
    <n v="41.67"/>
    <x v="1"/>
    <x v="3576"/>
    <x v="3559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x v="3560"/>
    <x v="3577"/>
    <b v="0"/>
    <n v="8"/>
    <b v="1"/>
    <s v="theater/plays"/>
    <n v="100"/>
    <n v="125"/>
    <x v="1"/>
    <x v="3577"/>
    <x v="3560"/>
    <x v="7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x v="3561"/>
    <x v="3578"/>
    <b v="0"/>
    <n v="17"/>
    <b v="1"/>
    <s v="theater/plays"/>
    <n v="100"/>
    <n v="58.82"/>
    <x v="1"/>
    <x v="3578"/>
    <x v="3561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x v="3562"/>
    <x v="3579"/>
    <b v="0"/>
    <n v="24"/>
    <b v="1"/>
    <s v="theater/plays"/>
    <n v="100"/>
    <n v="41.67"/>
    <x v="1"/>
    <x v="3579"/>
    <x v="3562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x v="3563"/>
    <x v="3580"/>
    <b v="0"/>
    <n v="21"/>
    <b v="0"/>
    <s v="music/indie rock"/>
    <n v="75"/>
    <n v="35.71"/>
    <x v="5"/>
    <x v="3580"/>
    <x v="3563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x v="3564"/>
    <x v="3581"/>
    <b v="0"/>
    <n v="3"/>
    <b v="0"/>
    <s v="theater/plays"/>
    <n v="61"/>
    <n v="203.67"/>
    <x v="1"/>
    <x v="3581"/>
    <x v="3564"/>
    <x v="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x v="3565"/>
    <x v="3582"/>
    <b v="0"/>
    <n v="14"/>
    <b v="0"/>
    <s v="theater/plays"/>
    <n v="42"/>
    <n v="29.79"/>
    <x v="1"/>
    <x v="3582"/>
    <x v="3565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x v="3566"/>
    <x v="3583"/>
    <b v="0"/>
    <n v="5"/>
    <b v="0"/>
    <s v="film &amp; video/drama"/>
    <n v="40"/>
    <n v="80.2"/>
    <x v="0"/>
    <x v="3583"/>
    <x v="3566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x v="3567"/>
    <x v="3584"/>
    <b v="0"/>
    <n v="11"/>
    <b v="0"/>
    <s v="theater/plays"/>
    <n v="32"/>
    <n v="29.09"/>
    <x v="1"/>
    <x v="3584"/>
    <x v="3567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x v="3568"/>
    <x v="3585"/>
    <b v="0"/>
    <n v="11"/>
    <b v="0"/>
    <s v="photography/nature"/>
    <n v="29"/>
    <n v="26.27"/>
    <x v="6"/>
    <x v="3585"/>
    <x v="3568"/>
    <x v="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x v="3569"/>
    <x v="3586"/>
    <b v="0"/>
    <n v="5"/>
    <b v="0"/>
    <s v="film &amp; video/drama"/>
    <n v="25"/>
    <n v="50"/>
    <x v="0"/>
    <x v="3586"/>
    <x v="3569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x v="3570"/>
    <x v="3587"/>
    <b v="0"/>
    <n v="6"/>
    <b v="0"/>
    <s v="theater/musical"/>
    <n v="25"/>
    <n v="41.67"/>
    <x v="1"/>
    <x v="3587"/>
    <x v="357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571"/>
    <x v="3588"/>
    <b v="0"/>
    <n v="12"/>
    <b v="0"/>
    <s v="theater/plays"/>
    <n v="23"/>
    <n v="18.75"/>
    <x v="1"/>
    <x v="3588"/>
    <x v="3571"/>
    <x v="7"/>
  </r>
  <r>
    <n v="3972"/>
    <s v="Valkyrie Theatre Company"/>
    <s v="We're a horror based theatre company in Oklahoma City beginning our first season of shows."/>
    <n v="1000"/>
    <n v="211"/>
    <x v="1"/>
    <s v="US"/>
    <s v="USD"/>
    <x v="3572"/>
    <x v="3589"/>
    <b v="0"/>
    <n v="8"/>
    <b v="0"/>
    <s v="theater/plays"/>
    <n v="21"/>
    <n v="26.38"/>
    <x v="1"/>
    <x v="3589"/>
    <x v="3572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x v="3573"/>
    <x v="3590"/>
    <b v="0"/>
    <n v="10"/>
    <b v="0"/>
    <s v="photography/places"/>
    <n v="21"/>
    <n v="20.5"/>
    <x v="6"/>
    <x v="3590"/>
    <x v="3573"/>
    <x v="7"/>
  </r>
  <r>
    <n v="179"/>
    <s v="Sustain: A Film About Survival"/>
    <s v="A feature-length film about how three people survive in a diseased world."/>
    <n v="1000"/>
    <n v="200"/>
    <x v="1"/>
    <s v="US"/>
    <s v="USD"/>
    <x v="3574"/>
    <x v="3591"/>
    <b v="0"/>
    <n v="2"/>
    <b v="0"/>
    <s v="film &amp; video/drama"/>
    <n v="20"/>
    <n v="100"/>
    <x v="0"/>
    <x v="3591"/>
    <x v="3574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x v="3575"/>
    <x v="3592"/>
    <b v="0"/>
    <n v="3"/>
    <b v="0"/>
    <s v="music/world music"/>
    <n v="18"/>
    <n v="59.33"/>
    <x v="5"/>
    <x v="3592"/>
    <x v="3575"/>
    <x v="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x v="3576"/>
    <x v="3593"/>
    <b v="0"/>
    <n v="6"/>
    <b v="0"/>
    <s v="theater/plays"/>
    <n v="17"/>
    <n v="27.5"/>
    <x v="1"/>
    <x v="3593"/>
    <x v="357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x v="3577"/>
    <x v="3594"/>
    <b v="0"/>
    <n v="4"/>
    <b v="0"/>
    <s v="theater/plays"/>
    <n v="15"/>
    <n v="38.25"/>
    <x v="1"/>
    <x v="3594"/>
    <x v="3577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x v="3578"/>
    <x v="3595"/>
    <b v="0"/>
    <n v="7"/>
    <b v="0"/>
    <s v="theater/spaces"/>
    <n v="14"/>
    <n v="20.14"/>
    <x v="1"/>
    <x v="3595"/>
    <x v="3578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x v="3579"/>
    <x v="3596"/>
    <b v="0"/>
    <n v="2"/>
    <b v="0"/>
    <s v="film &amp; video/drama"/>
    <n v="13"/>
    <n v="65"/>
    <x v="0"/>
    <x v="3596"/>
    <x v="3579"/>
    <x v="7"/>
  </r>
  <r>
    <n v="2138"/>
    <s v="Tales Of Tameria - Dawning Light"/>
    <s v="A game with a mixture of a few genres from RPG, Simulation and to adventure elements."/>
    <n v="1000"/>
    <n v="128"/>
    <x v="1"/>
    <s v="GB"/>
    <s v="GBP"/>
    <x v="3580"/>
    <x v="3597"/>
    <b v="0"/>
    <n v="12"/>
    <b v="0"/>
    <s v="games/video games"/>
    <n v="13"/>
    <n v="10.67"/>
    <x v="4"/>
    <x v="3597"/>
    <x v="3580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x v="3581"/>
    <x v="3598"/>
    <b v="0"/>
    <n v="6"/>
    <b v="0"/>
    <s v="music/world music"/>
    <n v="12"/>
    <n v="19.329999999999998"/>
    <x v="5"/>
    <x v="3598"/>
    <x v="3581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x v="3582"/>
    <x v="3599"/>
    <b v="0"/>
    <n v="2"/>
    <b v="0"/>
    <s v="music/faith"/>
    <n v="11"/>
    <n v="55"/>
    <x v="5"/>
    <x v="3599"/>
    <x v="3582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x v="3583"/>
    <x v="3600"/>
    <b v="0"/>
    <n v="2"/>
    <b v="0"/>
    <s v="publishing/children's books"/>
    <n v="11"/>
    <n v="52.5"/>
    <x v="2"/>
    <x v="3600"/>
    <x v="3583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x v="3584"/>
    <x v="3601"/>
    <b v="0"/>
    <n v="1"/>
    <b v="0"/>
    <s v="theater/plays"/>
    <n v="10"/>
    <n v="100"/>
    <x v="1"/>
    <x v="3601"/>
    <x v="3584"/>
    <x v="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x v="3585"/>
    <x v="3602"/>
    <b v="0"/>
    <n v="6"/>
    <b v="0"/>
    <s v="theater/plays"/>
    <n v="10"/>
    <n v="16.670000000000002"/>
    <x v="1"/>
    <x v="3602"/>
    <x v="3585"/>
    <x v="7"/>
  </r>
  <r>
    <n v="1582"/>
    <s v="Scenes from New Orleans"/>
    <s v="I create canvas prints of images from in and around New Orleans"/>
    <n v="1000"/>
    <n v="93"/>
    <x v="1"/>
    <s v="US"/>
    <s v="USD"/>
    <x v="3586"/>
    <x v="3603"/>
    <b v="0"/>
    <n v="3"/>
    <b v="0"/>
    <s v="photography/places"/>
    <n v="9"/>
    <n v="31"/>
    <x v="6"/>
    <x v="3603"/>
    <x v="3586"/>
    <x v="7"/>
  </r>
  <r>
    <n v="1117"/>
    <s v="Medieval Village"/>
    <s v="Experience the Medieval in your own village. Increase your village into a city and walk through the streets."/>
    <n v="1000"/>
    <n v="83"/>
    <x v="1"/>
    <s v="DE"/>
    <s v="EUR"/>
    <x v="3587"/>
    <x v="3604"/>
    <b v="0"/>
    <n v="8"/>
    <b v="0"/>
    <s v="games/video games"/>
    <n v="8"/>
    <n v="10.38"/>
    <x v="4"/>
    <x v="3604"/>
    <x v="3587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588"/>
    <x v="3605"/>
    <b v="0"/>
    <n v="7"/>
    <b v="0"/>
    <s v="food/small batch"/>
    <n v="8"/>
    <n v="11.43"/>
    <x v="7"/>
    <x v="3605"/>
    <x v="3588"/>
    <x v="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x v="3589"/>
    <x v="3606"/>
    <b v="0"/>
    <n v="3"/>
    <b v="0"/>
    <s v="photography/people"/>
    <n v="8"/>
    <n v="26"/>
    <x v="6"/>
    <x v="3606"/>
    <x v="3589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x v="3590"/>
    <x v="3607"/>
    <b v="0"/>
    <n v="4"/>
    <b v="0"/>
    <s v="music/indie rock"/>
    <n v="7"/>
    <n v="18"/>
    <x v="5"/>
    <x v="3607"/>
    <x v="359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x v="3591"/>
    <x v="3608"/>
    <b v="0"/>
    <n v="6"/>
    <b v="0"/>
    <s v="publishing/translations"/>
    <n v="7"/>
    <n v="12"/>
    <x v="2"/>
    <x v="3608"/>
    <x v="3591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x v="3592"/>
    <x v="3609"/>
    <b v="0"/>
    <n v="4"/>
    <b v="0"/>
    <s v="theater/plays"/>
    <n v="6"/>
    <n v="15"/>
    <x v="1"/>
    <x v="3609"/>
    <x v="3592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x v="3593"/>
    <x v="3610"/>
    <b v="0"/>
    <n v="3"/>
    <b v="0"/>
    <s v="theater/musical"/>
    <n v="6"/>
    <n v="18.329999999999998"/>
    <x v="1"/>
    <x v="3610"/>
    <x v="3593"/>
    <x v="7"/>
  </r>
  <r>
    <n v="444"/>
    <s v="Discovering the Other Woman"/>
    <s v="An upcoming animated web sitcom series centered around dealing with life, love, and relationships."/>
    <n v="1000"/>
    <n v="50"/>
    <x v="1"/>
    <s v="US"/>
    <s v="USD"/>
    <x v="3594"/>
    <x v="3611"/>
    <b v="0"/>
    <n v="1"/>
    <b v="0"/>
    <s v="film &amp; video/animation"/>
    <n v="5"/>
    <n v="50"/>
    <x v="0"/>
    <x v="3611"/>
    <x v="3594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x v="3595"/>
    <x v="3612"/>
    <b v="0"/>
    <n v="1"/>
    <b v="0"/>
    <s v="games/mobile games"/>
    <n v="5"/>
    <n v="50"/>
    <x v="4"/>
    <x v="3612"/>
    <x v="3595"/>
    <x v="7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x v="3596"/>
    <x v="3613"/>
    <b v="0"/>
    <n v="1"/>
    <b v="0"/>
    <s v="theater/plays"/>
    <n v="5"/>
    <n v="50"/>
    <x v="1"/>
    <x v="3613"/>
    <x v="3596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x v="3597"/>
    <x v="3614"/>
    <b v="0"/>
    <n v="5"/>
    <b v="0"/>
    <s v="theater/plays"/>
    <n v="5"/>
    <n v="9.4"/>
    <x v="1"/>
    <x v="3614"/>
    <x v="3597"/>
    <x v="7"/>
  </r>
  <r>
    <n v="1075"/>
    <s v="Towers Of The Apocalypse"/>
    <s v="Fully 3D, post Apocalyptic themed tower defense video game. New take on the genre."/>
    <n v="1000"/>
    <n v="45"/>
    <x v="1"/>
    <s v="US"/>
    <s v="USD"/>
    <x v="3598"/>
    <x v="3615"/>
    <b v="0"/>
    <n v="3"/>
    <b v="0"/>
    <s v="games/video games"/>
    <n v="5"/>
    <n v="15"/>
    <x v="4"/>
    <x v="3615"/>
    <x v="3598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x v="3599"/>
    <x v="3616"/>
    <b v="0"/>
    <n v="3"/>
    <b v="0"/>
    <s v="publishing/translations"/>
    <n v="5"/>
    <n v="15"/>
    <x v="2"/>
    <x v="3616"/>
    <x v="3599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x v="3600"/>
    <x v="3617"/>
    <b v="0"/>
    <n v="4"/>
    <b v="0"/>
    <s v="food/food trucks"/>
    <n v="4"/>
    <n v="10.5"/>
    <x v="7"/>
    <x v="3617"/>
    <x v="3600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x v="3601"/>
    <x v="3618"/>
    <b v="0"/>
    <n v="4"/>
    <b v="0"/>
    <s v="theater/spaces"/>
    <n v="4"/>
    <n v="10.25"/>
    <x v="1"/>
    <x v="3618"/>
    <x v="3601"/>
    <x v="7"/>
  </r>
  <r>
    <n v="3850"/>
    <s v="The Vagina Monologues 2015"/>
    <s v="V-Day is a global activist movement to end violence against women and girls."/>
    <n v="1000"/>
    <n v="38"/>
    <x v="1"/>
    <s v="US"/>
    <s v="USD"/>
    <x v="3602"/>
    <x v="3619"/>
    <b v="1"/>
    <n v="4"/>
    <b v="0"/>
    <s v="theater/plays"/>
    <n v="4"/>
    <n v="9.5"/>
    <x v="1"/>
    <x v="3619"/>
    <x v="3602"/>
    <x v="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x v="3603"/>
    <x v="3620"/>
    <b v="0"/>
    <n v="3"/>
    <b v="0"/>
    <s v="theater/plays"/>
    <n v="3"/>
    <n v="10.67"/>
    <x v="1"/>
    <x v="3620"/>
    <x v="3603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x v="3604"/>
    <x v="3621"/>
    <b v="0"/>
    <n v="2"/>
    <b v="0"/>
    <s v="theater/spaces"/>
    <n v="3"/>
    <n v="12.5"/>
    <x v="1"/>
    <x v="3621"/>
    <x v="3604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x v="3605"/>
    <x v="3622"/>
    <b v="0"/>
    <n v="1"/>
    <b v="0"/>
    <s v="theater/plays"/>
    <n v="3"/>
    <n v="25"/>
    <x v="1"/>
    <x v="3622"/>
    <x v="3605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x v="3606"/>
    <x v="3623"/>
    <b v="0"/>
    <n v="5"/>
    <b v="0"/>
    <s v="film &amp; video/animation"/>
    <n v="2"/>
    <n v="4.8"/>
    <x v="0"/>
    <x v="3623"/>
    <x v="3606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x v="3607"/>
    <x v="3624"/>
    <b v="0"/>
    <n v="3"/>
    <b v="0"/>
    <s v="games/video games"/>
    <n v="2"/>
    <n v="5.33"/>
    <x v="4"/>
    <x v="3624"/>
    <x v="3607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x v="3608"/>
    <x v="3625"/>
    <b v="0"/>
    <n v="1"/>
    <b v="0"/>
    <s v="technology/web"/>
    <n v="2"/>
    <n v="15"/>
    <x v="3"/>
    <x v="3625"/>
    <x v="3608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x v="3609"/>
    <x v="3626"/>
    <b v="0"/>
    <n v="3"/>
    <b v="0"/>
    <s v="technology/gadgets"/>
    <n v="1"/>
    <n v="4"/>
    <x v="3"/>
    <x v="3626"/>
    <x v="3609"/>
    <x v="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x v="3610"/>
    <x v="3627"/>
    <b v="0"/>
    <n v="2"/>
    <b v="0"/>
    <s v="technology/web"/>
    <n v="1"/>
    <n v="5"/>
    <x v="3"/>
    <x v="3627"/>
    <x v="3610"/>
    <x v="7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x v="3611"/>
    <x v="3628"/>
    <b v="0"/>
    <n v="1"/>
    <b v="0"/>
    <s v="theater/plays"/>
    <n v="1"/>
    <n v="10"/>
    <x v="1"/>
    <x v="3628"/>
    <x v="3611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x v="3612"/>
    <x v="3629"/>
    <b v="0"/>
    <n v="8"/>
    <b v="0"/>
    <s v="technology/web"/>
    <n v="1"/>
    <n v="1"/>
    <x v="3"/>
    <x v="3629"/>
    <x v="3612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x v="3613"/>
    <x v="3630"/>
    <b v="0"/>
    <n v="1"/>
    <b v="0"/>
    <s v="games/video games"/>
    <n v="1"/>
    <n v="5"/>
    <x v="4"/>
    <x v="3630"/>
    <x v="3613"/>
    <x v="7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x v="3614"/>
    <x v="3631"/>
    <b v="0"/>
    <n v="1"/>
    <b v="0"/>
    <s v="photography/places"/>
    <n v="1"/>
    <n v="5"/>
    <x v="6"/>
    <x v="3631"/>
    <x v="3614"/>
    <x v="7"/>
  </r>
  <r>
    <n v="2583"/>
    <s v="Crazy Daisy Food Truck"/>
    <s v="Crazy Daisy will become the newest member of the food truck distributors in Kansas City, Missouri."/>
    <n v="1000"/>
    <n v="5"/>
    <x v="1"/>
    <s v="US"/>
    <s v="USD"/>
    <x v="3615"/>
    <x v="3632"/>
    <b v="0"/>
    <n v="5"/>
    <b v="0"/>
    <s v="food/food trucks"/>
    <n v="1"/>
    <n v="1"/>
    <x v="7"/>
    <x v="3632"/>
    <x v="3615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x v="3616"/>
    <x v="3633"/>
    <b v="0"/>
    <n v="2"/>
    <b v="0"/>
    <s v="theater/plays"/>
    <n v="0"/>
    <n v="2"/>
    <x v="1"/>
    <x v="3633"/>
    <x v="3616"/>
    <x v="7"/>
  </r>
  <r>
    <n v="1128"/>
    <s v="Flying Turds"/>
    <s v="#havingfunFTW"/>
    <n v="1000"/>
    <n v="1"/>
    <x v="1"/>
    <s v="GB"/>
    <s v="GBP"/>
    <x v="3617"/>
    <x v="3634"/>
    <b v="0"/>
    <n v="1"/>
    <b v="0"/>
    <s v="games/mobile games"/>
    <n v="0"/>
    <n v="1"/>
    <x v="4"/>
    <x v="3634"/>
    <x v="3617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x v="3618"/>
    <x v="3635"/>
    <b v="0"/>
    <n v="1"/>
    <b v="0"/>
    <s v="music/faith"/>
    <n v="0"/>
    <n v="1"/>
    <x v="5"/>
    <x v="3635"/>
    <x v="3618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x v="3619"/>
    <x v="3636"/>
    <b v="0"/>
    <n v="1"/>
    <b v="0"/>
    <s v="technology/web"/>
    <n v="0"/>
    <n v="1"/>
    <x v="3"/>
    <x v="3636"/>
    <x v="3619"/>
    <x v="7"/>
  </r>
  <r>
    <n v="3117"/>
    <s v="Cowes and The Sea"/>
    <s v="Performing Arts workshops, for young people aged 5 -16, exploring how the sea has shaped Cowes as a settlement."/>
    <n v="1000"/>
    <n v="1"/>
    <x v="1"/>
    <s v="GB"/>
    <s v="GBP"/>
    <x v="3620"/>
    <x v="3637"/>
    <b v="0"/>
    <n v="1"/>
    <b v="0"/>
    <s v="theater/spaces"/>
    <n v="0"/>
    <n v="1"/>
    <x v="1"/>
    <x v="3637"/>
    <x v="3620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x v="3621"/>
    <x v="3638"/>
    <b v="0"/>
    <n v="1"/>
    <b v="0"/>
    <s v="theater/musical"/>
    <n v="0"/>
    <n v="1"/>
    <x v="1"/>
    <x v="3638"/>
    <x v="3621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x v="3622"/>
    <x v="3639"/>
    <b v="0"/>
    <n v="0"/>
    <b v="0"/>
    <s v="film &amp; video/drama"/>
    <n v="0"/>
    <n v="0"/>
    <x v="0"/>
    <x v="3639"/>
    <x v="3622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x v="3623"/>
    <x v="3640"/>
    <b v="0"/>
    <n v="0"/>
    <b v="0"/>
    <s v="film &amp; video/drama"/>
    <n v="0"/>
    <n v="0"/>
    <x v="0"/>
    <x v="3640"/>
    <x v="3623"/>
    <x v="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x v="3624"/>
    <x v="3641"/>
    <b v="0"/>
    <n v="0"/>
    <b v="0"/>
    <s v="film &amp; video/animation"/>
    <n v="0"/>
    <n v="0"/>
    <x v="0"/>
    <x v="3641"/>
    <x v="3624"/>
    <x v="7"/>
  </r>
  <r>
    <n v="490"/>
    <s v="PROJECT IS CANCELLED"/>
    <s v="Cancelled"/>
    <n v="1000"/>
    <n v="0"/>
    <x v="1"/>
    <s v="US"/>
    <s v="USD"/>
    <x v="3625"/>
    <x v="3642"/>
    <b v="0"/>
    <n v="0"/>
    <b v="0"/>
    <s v="film &amp; video/animation"/>
    <n v="0"/>
    <n v="0"/>
    <x v="0"/>
    <x v="3642"/>
    <x v="3625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x v="3626"/>
    <x v="3643"/>
    <b v="0"/>
    <n v="0"/>
    <b v="0"/>
    <s v="music/indie rock"/>
    <n v="0"/>
    <n v="0"/>
    <x v="5"/>
    <x v="3643"/>
    <x v="3626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x v="3627"/>
    <x v="3644"/>
    <b v="0"/>
    <n v="0"/>
    <b v="0"/>
    <s v="journalism/audio"/>
    <n v="0"/>
    <n v="0"/>
    <x v="8"/>
    <x v="3644"/>
    <x v="3627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x v="3628"/>
    <x v="3645"/>
    <b v="0"/>
    <n v="0"/>
    <b v="0"/>
    <s v="publishing/translations"/>
    <n v="0"/>
    <n v="0"/>
    <x v="2"/>
    <x v="3645"/>
    <x v="3628"/>
    <x v="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x v="3629"/>
    <x v="3646"/>
    <b v="0"/>
    <n v="0"/>
    <b v="0"/>
    <s v="photography/nature"/>
    <n v="0"/>
    <n v="0"/>
    <x v="6"/>
    <x v="3646"/>
    <x v="3629"/>
    <x v="7"/>
  </r>
  <r>
    <n v="1731"/>
    <s v="Sam Cox Band First Christian Tour"/>
    <s v="We are a Christin Worship band looking to midwest tour. God Bless!"/>
    <n v="1000"/>
    <n v="0"/>
    <x v="1"/>
    <s v="US"/>
    <s v="USD"/>
    <x v="3630"/>
    <x v="3647"/>
    <b v="0"/>
    <n v="0"/>
    <b v="0"/>
    <s v="music/faith"/>
    <n v="0"/>
    <n v="0"/>
    <x v="5"/>
    <x v="3647"/>
    <x v="363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x v="3631"/>
    <x v="3648"/>
    <b v="0"/>
    <n v="0"/>
    <b v="0"/>
    <s v="technology/web"/>
    <n v="0"/>
    <n v="0"/>
    <x v="3"/>
    <x v="3648"/>
    <x v="3631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x v="3632"/>
    <x v="3649"/>
    <b v="0"/>
    <n v="0"/>
    <b v="0"/>
    <s v="technology/web"/>
    <n v="0"/>
    <n v="0"/>
    <x v="3"/>
    <x v="3649"/>
    <x v="3632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x v="3633"/>
    <x v="3650"/>
    <b v="0"/>
    <n v="0"/>
    <b v="0"/>
    <s v="food/food trucks"/>
    <n v="0"/>
    <n v="0"/>
    <x v="7"/>
    <x v="3650"/>
    <x v="3633"/>
    <x v="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x v="3634"/>
    <x v="3651"/>
    <b v="0"/>
    <n v="0"/>
    <b v="0"/>
    <s v="theater/plays"/>
    <n v="0"/>
    <n v="0"/>
    <x v="1"/>
    <x v="3651"/>
    <x v="3634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x v="3635"/>
    <x v="3652"/>
    <b v="0"/>
    <n v="0"/>
    <b v="0"/>
    <s v="theater/plays"/>
    <n v="0"/>
    <n v="0"/>
    <x v="1"/>
    <x v="3652"/>
    <x v="3635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x v="3636"/>
    <x v="3653"/>
    <b v="0"/>
    <n v="48"/>
    <b v="1"/>
    <s v="film &amp; video/documentary"/>
    <n v="207"/>
    <n v="43.02"/>
    <x v="0"/>
    <x v="3653"/>
    <x v="3636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x v="3637"/>
    <x v="3654"/>
    <b v="0"/>
    <n v="32"/>
    <b v="1"/>
    <s v="music/indie rock"/>
    <n v="105"/>
    <n v="32.72"/>
    <x v="5"/>
    <x v="3654"/>
    <x v="3637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x v="3638"/>
    <x v="3655"/>
    <b v="0"/>
    <n v="27"/>
    <b v="1"/>
    <s v="theater/plays"/>
    <n v="124"/>
    <n v="45.04"/>
    <x v="1"/>
    <x v="3655"/>
    <x v="3638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x v="3639"/>
    <x v="3656"/>
    <b v="0"/>
    <n v="27"/>
    <b v="1"/>
    <s v="theater/plays"/>
    <n v="119"/>
    <n v="42.3"/>
    <x v="1"/>
    <x v="3656"/>
    <x v="3639"/>
    <x v="7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x v="3640"/>
    <x v="3657"/>
    <b v="0"/>
    <n v="25"/>
    <b v="1"/>
    <s v="technology/space exploration"/>
    <n v="106"/>
    <n v="39.44"/>
    <x v="3"/>
    <x v="3657"/>
    <x v="3640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x v="3641"/>
    <x v="3658"/>
    <b v="0"/>
    <n v="1"/>
    <b v="0"/>
    <s v="music/world music"/>
    <n v="1"/>
    <n v="5"/>
    <x v="5"/>
    <x v="3658"/>
    <x v="3641"/>
    <x v="7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x v="3642"/>
    <x v="3659"/>
    <b v="0"/>
    <n v="26"/>
    <b v="1"/>
    <s v="music/classical music"/>
    <n v="156"/>
    <n v="54.15"/>
    <x v="5"/>
    <x v="3659"/>
    <x v="3642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x v="3643"/>
    <x v="3660"/>
    <b v="0"/>
    <n v="25"/>
    <b v="1"/>
    <s v="theater/spaces"/>
    <n v="143"/>
    <n v="51.6"/>
    <x v="1"/>
    <x v="3660"/>
    <x v="3643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x v="3644"/>
    <x v="3661"/>
    <b v="0"/>
    <n v="42"/>
    <b v="1"/>
    <s v="music/indie rock"/>
    <n v="133"/>
    <n v="28.57"/>
    <x v="5"/>
    <x v="3661"/>
    <x v="3644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x v="3645"/>
    <x v="3662"/>
    <b v="0"/>
    <n v="12"/>
    <b v="1"/>
    <s v="theater/plays"/>
    <n v="131"/>
    <n v="97.92"/>
    <x v="1"/>
    <x v="3662"/>
    <x v="3645"/>
    <x v="7"/>
  </r>
  <r>
    <n v="2557"/>
    <s v="European Tour"/>
    <s v="Raising money for our concert tour of Switzerland and Germany in June/July 2014"/>
    <n v="900"/>
    <n v="1066"/>
    <x v="2"/>
    <s v="GB"/>
    <s v="GBP"/>
    <x v="3646"/>
    <x v="3663"/>
    <b v="0"/>
    <n v="36"/>
    <b v="1"/>
    <s v="music/classical music"/>
    <n v="118"/>
    <n v="29.61"/>
    <x v="5"/>
    <x v="3663"/>
    <x v="3646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x v="3647"/>
    <x v="3664"/>
    <b v="0"/>
    <n v="32"/>
    <b v="1"/>
    <s v="photography/photobooks"/>
    <n v="115"/>
    <n v="32.340000000000003"/>
    <x v="6"/>
    <x v="3664"/>
    <x v="3647"/>
    <x v="7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x v="3009"/>
    <x v="3665"/>
    <b v="0"/>
    <n v="27"/>
    <b v="1"/>
    <s v="theater/plays"/>
    <n v="114"/>
    <n v="37.96"/>
    <x v="1"/>
    <x v="3665"/>
    <x v="3009"/>
    <x v="7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x v="3648"/>
    <x v="3666"/>
    <b v="0"/>
    <n v="13"/>
    <b v="1"/>
    <s v="music/rock"/>
    <n v="109"/>
    <n v="75.38"/>
    <x v="5"/>
    <x v="3666"/>
    <x v="3648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x v="3649"/>
    <x v="3667"/>
    <b v="0"/>
    <n v="15"/>
    <b v="1"/>
    <s v="theater/plays"/>
    <n v="101"/>
    <n v="60.33"/>
    <x v="1"/>
    <x v="3667"/>
    <x v="3649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x v="3650"/>
    <x v="3668"/>
    <b v="0"/>
    <n v="18"/>
    <b v="1"/>
    <s v="film &amp; video/shorts"/>
    <n v="100"/>
    <n v="50"/>
    <x v="0"/>
    <x v="3668"/>
    <x v="3650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x v="3651"/>
    <x v="3669"/>
    <b v="0"/>
    <n v="5"/>
    <b v="0"/>
    <s v="music/jazz"/>
    <n v="38"/>
    <n v="69"/>
    <x v="5"/>
    <x v="3669"/>
    <x v="3651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x v="3652"/>
    <x v="3670"/>
    <b v="0"/>
    <n v="0"/>
    <b v="0"/>
    <s v="publishing/translations"/>
    <n v="0"/>
    <n v="0"/>
    <x v="2"/>
    <x v="3670"/>
    <x v="3652"/>
    <x v="7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x v="3653"/>
    <x v="3671"/>
    <b v="0"/>
    <n v="46"/>
    <b v="1"/>
    <s v="theater/plays"/>
    <n v="339"/>
    <n v="62.59"/>
    <x v="1"/>
    <x v="3671"/>
    <x v="3653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x v="3654"/>
    <x v="3672"/>
    <b v="0"/>
    <n v="22"/>
    <b v="1"/>
    <s v="film &amp; video/television"/>
    <n v="145"/>
    <n v="56.14"/>
    <x v="0"/>
    <x v="3672"/>
    <x v="3654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x v="3655"/>
    <x v="3673"/>
    <b v="0"/>
    <n v="23"/>
    <b v="1"/>
    <s v="theater/plays"/>
    <n v="141"/>
    <n v="52.17"/>
    <x v="1"/>
    <x v="3673"/>
    <x v="3655"/>
    <x v="7"/>
  </r>
  <r>
    <n v="2293"/>
    <s v="&quot;Hurt N' Wrong&quot; New Album Fundraiser!"/>
    <s v="Donate here to be a part of the upcoming album. Every little bit helps!"/>
    <n v="850"/>
    <n v="920"/>
    <x v="2"/>
    <s v="US"/>
    <s v="USD"/>
    <x v="3656"/>
    <x v="3674"/>
    <b v="0"/>
    <n v="27"/>
    <b v="1"/>
    <s v="music/rock"/>
    <n v="108"/>
    <n v="34.07"/>
    <x v="5"/>
    <x v="3674"/>
    <x v="3656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x v="3657"/>
    <x v="3675"/>
    <b v="0"/>
    <n v="21"/>
    <b v="1"/>
    <s v="theater/plays"/>
    <n v="100"/>
    <n v="40.479999999999997"/>
    <x v="1"/>
    <x v="3675"/>
    <x v="3657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x v="3658"/>
    <x v="3676"/>
    <b v="0"/>
    <n v="5"/>
    <b v="0"/>
    <s v="theater/plays"/>
    <n v="20"/>
    <n v="34"/>
    <x v="1"/>
    <x v="3676"/>
    <x v="3658"/>
    <x v="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x v="3659"/>
    <x v="3677"/>
    <b v="0"/>
    <n v="4"/>
    <b v="0"/>
    <s v="theater/plays"/>
    <n v="15"/>
    <n v="32.75"/>
    <x v="1"/>
    <x v="3677"/>
    <x v="3659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x v="3660"/>
    <x v="3678"/>
    <b v="0"/>
    <n v="0"/>
    <b v="0"/>
    <s v="technology/wearables"/>
    <n v="0"/>
    <n v="0"/>
    <x v="3"/>
    <x v="3678"/>
    <x v="3660"/>
    <x v="7"/>
  </r>
  <r>
    <n v="2628"/>
    <s v="Pie In Space!"/>
    <s v="A high school freshman is sending pie into space and you can be a part of it.  GO SCIENCE!!!"/>
    <n v="839"/>
    <n v="926"/>
    <x v="2"/>
    <s v="US"/>
    <s v="USD"/>
    <x v="3661"/>
    <x v="3679"/>
    <b v="0"/>
    <n v="21"/>
    <b v="1"/>
    <s v="technology/space exploration"/>
    <n v="110"/>
    <n v="44.1"/>
    <x v="3"/>
    <x v="3679"/>
    <x v="3661"/>
    <x v="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x v="3662"/>
    <x v="3680"/>
    <b v="0"/>
    <n v="58"/>
    <b v="1"/>
    <s v="theater/plays"/>
    <n v="211"/>
    <n v="29.07"/>
    <x v="1"/>
    <x v="3680"/>
    <x v="3662"/>
    <x v="7"/>
  </r>
  <r>
    <n v="823"/>
    <s v="Debut Album"/>
    <s v="Eyes For Fire is finally ready to release their Debut Album but we need YOU to help us put the final touches on it."/>
    <n v="800"/>
    <n v="1436"/>
    <x v="2"/>
    <s v="US"/>
    <s v="USD"/>
    <x v="3663"/>
    <x v="3681"/>
    <b v="0"/>
    <n v="33"/>
    <b v="1"/>
    <s v="music/rock"/>
    <n v="180"/>
    <n v="43.52"/>
    <x v="5"/>
    <x v="3681"/>
    <x v="3663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x v="3664"/>
    <x v="3682"/>
    <b v="0"/>
    <n v="20"/>
    <b v="1"/>
    <s v="theater/plays"/>
    <n v="171"/>
    <n v="68.25"/>
    <x v="1"/>
    <x v="3682"/>
    <x v="3664"/>
    <x v="7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x v="3665"/>
    <x v="3683"/>
    <b v="0"/>
    <n v="21"/>
    <b v="1"/>
    <s v="theater/plays"/>
    <n v="170"/>
    <n v="64.760000000000005"/>
    <x v="1"/>
    <x v="3683"/>
    <x v="3665"/>
    <x v="7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x v="3666"/>
    <x v="3684"/>
    <b v="0"/>
    <n v="24"/>
    <b v="1"/>
    <s v="theater/plays"/>
    <n v="156"/>
    <n v="51.92"/>
    <x v="1"/>
    <x v="3684"/>
    <x v="3666"/>
    <x v="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x v="3667"/>
    <x v="3685"/>
    <b v="0"/>
    <n v="25"/>
    <b v="1"/>
    <s v="music/rock"/>
    <n v="133"/>
    <n v="42.61"/>
    <x v="5"/>
    <x v="3685"/>
    <x v="3667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x v="3668"/>
    <x v="3686"/>
    <b v="0"/>
    <n v="27"/>
    <b v="1"/>
    <s v="technology/wearables"/>
    <n v="132"/>
    <n v="39.07"/>
    <x v="3"/>
    <x v="3686"/>
    <x v="3668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x v="3669"/>
    <x v="3687"/>
    <b v="0"/>
    <n v="37"/>
    <b v="1"/>
    <s v="music/indie rock"/>
    <n v="130"/>
    <n v="28"/>
    <x v="5"/>
    <x v="3687"/>
    <x v="3669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x v="3670"/>
    <x v="3688"/>
    <b v="0"/>
    <n v="16"/>
    <b v="1"/>
    <s v="theater/plays"/>
    <n v="129"/>
    <n v="64.38"/>
    <x v="1"/>
    <x v="3688"/>
    <x v="3670"/>
    <x v="7"/>
  </r>
  <r>
    <n v="1611"/>
    <s v="Skelton-Luns CD/7&quot;             No Big Deal."/>
    <s v="Skelton-Luns CD/7&quot; No Big Deal."/>
    <n v="800"/>
    <n v="1001"/>
    <x v="2"/>
    <s v="US"/>
    <s v="USD"/>
    <x v="3671"/>
    <x v="3689"/>
    <b v="0"/>
    <n v="27"/>
    <b v="1"/>
    <s v="music/rock"/>
    <n v="125"/>
    <n v="37.07"/>
    <x v="5"/>
    <x v="3689"/>
    <x v="3671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x v="3672"/>
    <x v="3690"/>
    <b v="0"/>
    <n v="11"/>
    <b v="1"/>
    <s v="technology/makerspaces"/>
    <n v="125"/>
    <n v="91"/>
    <x v="3"/>
    <x v="3690"/>
    <x v="3672"/>
    <x v="7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x v="3673"/>
    <x v="3691"/>
    <b v="0"/>
    <n v="21"/>
    <b v="1"/>
    <s v="theater/plays"/>
    <n v="116"/>
    <n v="44"/>
    <x v="1"/>
    <x v="3691"/>
    <x v="3673"/>
    <x v="7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x v="3674"/>
    <x v="3692"/>
    <b v="0"/>
    <n v="14"/>
    <b v="1"/>
    <s v="theater/plays"/>
    <n v="113"/>
    <n v="64.290000000000006"/>
    <x v="1"/>
    <x v="3692"/>
    <x v="3674"/>
    <x v="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x v="3675"/>
    <x v="3693"/>
    <b v="0"/>
    <n v="25"/>
    <b v="1"/>
    <s v="music/classical music"/>
    <n v="111"/>
    <n v="35.6"/>
    <x v="5"/>
    <x v="3693"/>
    <x v="3675"/>
    <x v="7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x v="3676"/>
    <x v="3694"/>
    <b v="0"/>
    <n v="19"/>
    <b v="1"/>
    <s v="theater/plays"/>
    <n v="109"/>
    <n v="46.05"/>
    <x v="1"/>
    <x v="3694"/>
    <x v="3676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x v="3677"/>
    <x v="3695"/>
    <b v="0"/>
    <n v="47"/>
    <b v="1"/>
    <s v="theater/plays"/>
    <n v="105"/>
    <n v="17.829999999999998"/>
    <x v="1"/>
    <x v="3695"/>
    <x v="367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x v="3678"/>
    <x v="3696"/>
    <b v="0"/>
    <n v="14"/>
    <b v="1"/>
    <s v="music/rock"/>
    <n v="102"/>
    <n v="58.21"/>
    <x v="5"/>
    <x v="3696"/>
    <x v="367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x v="3679"/>
    <x v="3697"/>
    <b v="0"/>
    <n v="7"/>
    <b v="1"/>
    <s v="music/rock"/>
    <n v="101"/>
    <n v="115.71"/>
    <x v="5"/>
    <x v="3697"/>
    <x v="3679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x v="3680"/>
    <x v="3698"/>
    <b v="0"/>
    <n v="33"/>
    <b v="1"/>
    <s v="theater/plays"/>
    <n v="101"/>
    <n v="24.55"/>
    <x v="1"/>
    <x v="3698"/>
    <x v="3680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x v="3681"/>
    <x v="3699"/>
    <b v="1"/>
    <n v="23"/>
    <b v="1"/>
    <s v="technology/hardware"/>
    <n v="101"/>
    <n v="35"/>
    <x v="3"/>
    <x v="3699"/>
    <x v="3681"/>
    <x v="7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x v="3682"/>
    <x v="3700"/>
    <b v="0"/>
    <n v="27"/>
    <b v="1"/>
    <s v="theater/plays"/>
    <n v="100"/>
    <n v="29.63"/>
    <x v="1"/>
    <x v="3700"/>
    <x v="3682"/>
    <x v="7"/>
  </r>
  <r>
    <n v="3891"/>
    <s v="Out of the Box: A Mime Story"/>
    <s v="A comedy about a mime who dreams of becoming a stand up comedian."/>
    <n v="800"/>
    <n v="260"/>
    <x v="1"/>
    <s v="US"/>
    <s v="USD"/>
    <x v="3683"/>
    <x v="3701"/>
    <b v="0"/>
    <n v="7"/>
    <b v="0"/>
    <s v="theater/plays"/>
    <n v="33"/>
    <n v="37.14"/>
    <x v="1"/>
    <x v="3701"/>
    <x v="368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x v="3684"/>
    <x v="3702"/>
    <b v="0"/>
    <n v="5"/>
    <b v="0"/>
    <s v="film &amp; video/animation"/>
    <n v="18"/>
    <n v="28.2"/>
    <x v="0"/>
    <x v="3702"/>
    <x v="3684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x v="3685"/>
    <x v="3703"/>
    <b v="0"/>
    <n v="1"/>
    <b v="0"/>
    <s v="theater/plays"/>
    <n v="1"/>
    <n v="10"/>
    <x v="1"/>
    <x v="3703"/>
    <x v="3685"/>
    <x v="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x v="3686"/>
    <x v="3704"/>
    <b v="0"/>
    <n v="2"/>
    <b v="0"/>
    <s v="publishing/children's books"/>
    <n v="0"/>
    <n v="1"/>
    <x v="2"/>
    <x v="3704"/>
    <x v="3686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x v="3687"/>
    <x v="3705"/>
    <b v="0"/>
    <n v="1"/>
    <b v="0"/>
    <s v="photography/places"/>
    <n v="0"/>
    <n v="1"/>
    <x v="6"/>
    <x v="3705"/>
    <x v="3687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x v="3688"/>
    <x v="3706"/>
    <b v="0"/>
    <n v="1"/>
    <b v="0"/>
    <s v="technology/web"/>
    <n v="1"/>
    <n v="5"/>
    <x v="3"/>
    <x v="3706"/>
    <x v="3688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689"/>
    <x v="3707"/>
    <b v="0"/>
    <n v="7"/>
    <b v="0"/>
    <s v="theater/plays"/>
    <n v="21"/>
    <n v="23.14"/>
    <x v="1"/>
    <x v="3707"/>
    <x v="3689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x v="3690"/>
    <x v="3708"/>
    <b v="0"/>
    <n v="20"/>
    <b v="1"/>
    <s v="theater/plays"/>
    <n v="100"/>
    <n v="38.65"/>
    <x v="1"/>
    <x v="3708"/>
    <x v="3690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x v="3691"/>
    <x v="3709"/>
    <b v="0"/>
    <n v="269"/>
    <b v="1"/>
    <s v="technology/hardware"/>
    <n v="1462"/>
    <n v="40.76"/>
    <x v="3"/>
    <x v="3709"/>
    <x v="369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x v="3692"/>
    <x v="3710"/>
    <b v="0"/>
    <n v="339"/>
    <b v="1"/>
    <s v="technology/hardware"/>
    <n v="978"/>
    <n v="21.64"/>
    <x v="3"/>
    <x v="3710"/>
    <x v="3692"/>
    <x v="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x v="3693"/>
    <x v="3711"/>
    <b v="0"/>
    <n v="28"/>
    <b v="1"/>
    <s v="film &amp; video/shorts"/>
    <n v="198"/>
    <n v="53.04"/>
    <x v="0"/>
    <x v="3711"/>
    <x v="3693"/>
    <x v="7"/>
  </r>
  <r>
    <n v="2282"/>
    <s v="Sage King's Debut Album"/>
    <s v="Sage King is recording his debut album and wants YOU to be a part of the creation process"/>
    <n v="750"/>
    <n v="1390"/>
    <x v="2"/>
    <s v="US"/>
    <s v="USD"/>
    <x v="3694"/>
    <x v="3712"/>
    <b v="0"/>
    <n v="12"/>
    <b v="1"/>
    <s v="music/rock"/>
    <n v="185"/>
    <n v="115.83"/>
    <x v="5"/>
    <x v="3712"/>
    <x v="3694"/>
    <x v="7"/>
  </r>
  <r>
    <n v="2477"/>
    <s v="Debut Album"/>
    <s v="Releasing my first album in August, and I need your help in order to get it done!"/>
    <n v="750"/>
    <n v="1285"/>
    <x v="2"/>
    <s v="US"/>
    <s v="USD"/>
    <x v="3695"/>
    <x v="3713"/>
    <b v="0"/>
    <n v="41"/>
    <b v="1"/>
    <s v="music/indie rock"/>
    <n v="171"/>
    <n v="31.34"/>
    <x v="5"/>
    <x v="3713"/>
    <x v="3695"/>
    <x v="7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x v="3650"/>
    <x v="3714"/>
    <b v="1"/>
    <n v="21"/>
    <b v="1"/>
    <s v="theater/plays"/>
    <n v="163"/>
    <n v="58.1"/>
    <x v="1"/>
    <x v="3714"/>
    <x v="3650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x v="3696"/>
    <x v="3715"/>
    <b v="0"/>
    <n v="27"/>
    <b v="1"/>
    <s v="music/electronic music"/>
    <n v="152"/>
    <n v="42.22"/>
    <x v="5"/>
    <x v="3715"/>
    <x v="3696"/>
    <x v="7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x v="3697"/>
    <x v="3716"/>
    <b v="0"/>
    <n v="23"/>
    <b v="1"/>
    <s v="theater/plays"/>
    <n v="139"/>
    <n v="45.35"/>
    <x v="1"/>
    <x v="3716"/>
    <x v="3697"/>
    <x v="7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x v="3698"/>
    <x v="3717"/>
    <b v="0"/>
    <n v="19"/>
    <b v="1"/>
    <s v="music/rock"/>
    <n v="133"/>
    <n v="52.68"/>
    <x v="5"/>
    <x v="3717"/>
    <x v="3698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x v="3699"/>
    <x v="3718"/>
    <b v="0"/>
    <n v="16"/>
    <b v="1"/>
    <s v="theater/plays"/>
    <n v="129"/>
    <n v="60.69"/>
    <x v="1"/>
    <x v="3718"/>
    <x v="3699"/>
    <x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x v="3700"/>
    <x v="3719"/>
    <b v="0"/>
    <n v="17"/>
    <b v="1"/>
    <s v="music/rock"/>
    <n v="122"/>
    <n v="53.88"/>
    <x v="5"/>
    <x v="3719"/>
    <x v="3700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x v="3701"/>
    <x v="3720"/>
    <b v="0"/>
    <n v="25"/>
    <b v="1"/>
    <s v="games/tabletop games"/>
    <n v="120"/>
    <n v="35.92"/>
    <x v="4"/>
    <x v="3720"/>
    <x v="370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x v="3702"/>
    <x v="3721"/>
    <b v="0"/>
    <n v="30"/>
    <b v="1"/>
    <s v="theater/plays"/>
    <n v="119"/>
    <n v="29.67"/>
    <x v="1"/>
    <x v="3721"/>
    <x v="3702"/>
    <x v="7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x v="3703"/>
    <x v="3722"/>
    <b v="0"/>
    <n v="25"/>
    <b v="1"/>
    <s v="music/indie rock"/>
    <n v="113"/>
    <n v="34"/>
    <x v="5"/>
    <x v="3722"/>
    <x v="3703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x v="3704"/>
    <x v="3723"/>
    <b v="0"/>
    <n v="9"/>
    <b v="1"/>
    <s v="theater/musical"/>
    <n v="106"/>
    <n v="88.33"/>
    <x v="1"/>
    <x v="3723"/>
    <x v="3704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x v="3705"/>
    <x v="3724"/>
    <b v="0"/>
    <n v="8"/>
    <b v="1"/>
    <s v="theater/plays"/>
    <n v="104"/>
    <n v="97.5"/>
    <x v="1"/>
    <x v="3724"/>
    <x v="3705"/>
    <x v="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x v="3706"/>
    <x v="3725"/>
    <b v="0"/>
    <n v="18"/>
    <b v="1"/>
    <s v="music/rock"/>
    <n v="101"/>
    <n v="42.11"/>
    <x v="5"/>
    <x v="3725"/>
    <x v="3706"/>
    <x v="7"/>
  </r>
  <r>
    <n v="452"/>
    <s v="Lost in the Shadows"/>
    <s v="A man must find his way out of the depths of the shadows by using the aid of a little girl."/>
    <n v="750"/>
    <n v="480"/>
    <x v="1"/>
    <s v="US"/>
    <s v="USD"/>
    <x v="3707"/>
    <x v="3726"/>
    <b v="0"/>
    <n v="12"/>
    <b v="0"/>
    <s v="film &amp; video/animation"/>
    <n v="64"/>
    <n v="40"/>
    <x v="0"/>
    <x v="3726"/>
    <x v="3707"/>
    <x v="7"/>
  </r>
  <r>
    <n v="3116"/>
    <s v="CoreCon Asylum"/>
    <s v="Creating a consuite for CoreCon. A focus on the insanity of asylums and early medical practices from history."/>
    <n v="750"/>
    <n v="430"/>
    <x v="1"/>
    <s v="US"/>
    <s v="USD"/>
    <x v="3708"/>
    <x v="3727"/>
    <b v="0"/>
    <n v="10"/>
    <b v="0"/>
    <s v="theater/spaces"/>
    <n v="57"/>
    <n v="43"/>
    <x v="1"/>
    <x v="3727"/>
    <x v="3708"/>
    <x v="7"/>
  </r>
  <r>
    <n v="899"/>
    <s v="Lets get 48/14 pressed!!!"/>
    <s v="Lets get 48/14 pressed and in your cd players,ipods,blogs, and facebook status'. Lets get it everywhere!"/>
    <n v="750"/>
    <n v="280"/>
    <x v="1"/>
    <s v="US"/>
    <s v="USD"/>
    <x v="3709"/>
    <x v="3728"/>
    <b v="0"/>
    <n v="8"/>
    <b v="0"/>
    <s v="music/indie rock"/>
    <n v="37"/>
    <n v="35"/>
    <x v="5"/>
    <x v="3728"/>
    <x v="3709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x v="3710"/>
    <x v="3729"/>
    <b v="0"/>
    <n v="4"/>
    <b v="0"/>
    <s v="theater/plays"/>
    <n v="34"/>
    <n v="63"/>
    <x v="1"/>
    <x v="3729"/>
    <x v="3710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x v="3711"/>
    <x v="3730"/>
    <b v="0"/>
    <n v="7"/>
    <b v="0"/>
    <s v="photography/nature"/>
    <n v="13"/>
    <n v="14.43"/>
    <x v="6"/>
    <x v="3730"/>
    <x v="3711"/>
    <x v="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x v="3712"/>
    <x v="3731"/>
    <b v="0"/>
    <n v="4"/>
    <b v="0"/>
    <s v="theater/plays"/>
    <n v="9"/>
    <n v="16.25"/>
    <x v="1"/>
    <x v="3731"/>
    <x v="371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x v="3713"/>
    <x v="3732"/>
    <b v="0"/>
    <n v="6"/>
    <b v="0"/>
    <s v="theater/plays"/>
    <n v="8"/>
    <n v="10.17"/>
    <x v="1"/>
    <x v="3732"/>
    <x v="3713"/>
    <x v="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x v="3714"/>
    <x v="3733"/>
    <b v="0"/>
    <n v="3"/>
    <b v="0"/>
    <s v="photography/nature"/>
    <n v="5"/>
    <n v="11.67"/>
    <x v="6"/>
    <x v="3733"/>
    <x v="3714"/>
    <x v="7"/>
  </r>
  <r>
    <n v="1073"/>
    <s v="Rainbow Ball to the Iphone"/>
    <s v="We want to bring our Game Rainbow Ball to the iphone and to do that we need a little help"/>
    <n v="750"/>
    <n v="10"/>
    <x v="1"/>
    <s v="US"/>
    <s v="USD"/>
    <x v="3715"/>
    <x v="3734"/>
    <b v="0"/>
    <n v="1"/>
    <b v="0"/>
    <s v="games/video games"/>
    <n v="1"/>
    <n v="10"/>
    <x v="4"/>
    <x v="3734"/>
    <x v="3715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x v="3716"/>
    <x v="3735"/>
    <b v="0"/>
    <n v="2"/>
    <b v="0"/>
    <s v="theater/plays"/>
    <n v="1"/>
    <n v="3"/>
    <x v="1"/>
    <x v="3735"/>
    <x v="3716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x v="3717"/>
    <x v="3736"/>
    <b v="0"/>
    <n v="0"/>
    <b v="0"/>
    <s v="technology/web"/>
    <n v="0"/>
    <n v="0"/>
    <x v="3"/>
    <x v="3736"/>
    <x v="3717"/>
    <x v="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x v="3718"/>
    <x v="3737"/>
    <b v="0"/>
    <n v="0"/>
    <b v="0"/>
    <s v="photography/nature"/>
    <n v="0"/>
    <n v="0"/>
    <x v="6"/>
    <x v="3737"/>
    <x v="3718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x v="3719"/>
    <x v="3738"/>
    <b v="0"/>
    <n v="34"/>
    <b v="1"/>
    <s v="music/classical music"/>
    <n v="106"/>
    <n v="23.12"/>
    <x v="5"/>
    <x v="3738"/>
    <x v="3719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x v="3720"/>
    <x v="3739"/>
    <b v="0"/>
    <n v="51"/>
    <b v="1"/>
    <s v="theater/plays"/>
    <n v="119"/>
    <n v="17.25"/>
    <x v="1"/>
    <x v="3739"/>
    <x v="3720"/>
    <x v="7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x v="3721"/>
    <x v="3740"/>
    <b v="0"/>
    <n v="39"/>
    <b v="1"/>
    <s v="theater/plays"/>
    <n v="300"/>
    <n v="53.85"/>
    <x v="1"/>
    <x v="3740"/>
    <x v="3721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x v="3722"/>
    <x v="3741"/>
    <b v="0"/>
    <n v="26"/>
    <b v="1"/>
    <s v="music/rock"/>
    <n v="250"/>
    <n v="67.31"/>
    <x v="5"/>
    <x v="3741"/>
    <x v="3722"/>
    <x v="7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x v="3723"/>
    <x v="3742"/>
    <b v="0"/>
    <n v="48"/>
    <b v="1"/>
    <s v="music/indie rock"/>
    <n v="180"/>
    <n v="26.27"/>
    <x v="5"/>
    <x v="3742"/>
    <x v="3723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x v="3724"/>
    <x v="3743"/>
    <b v="0"/>
    <n v="18"/>
    <b v="1"/>
    <s v="theater/plays"/>
    <n v="175"/>
    <n v="68.06"/>
    <x v="1"/>
    <x v="3743"/>
    <x v="3724"/>
    <x v="7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x v="3725"/>
    <x v="3744"/>
    <b v="0"/>
    <n v="23"/>
    <b v="1"/>
    <s v="theater/plays"/>
    <n v="171"/>
    <n v="52.17"/>
    <x v="1"/>
    <x v="3744"/>
    <x v="3725"/>
    <x v="7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x v="3726"/>
    <x v="3745"/>
    <b v="0"/>
    <n v="34"/>
    <b v="1"/>
    <s v="theater/plays"/>
    <n v="138"/>
    <n v="28.41"/>
    <x v="1"/>
    <x v="3745"/>
    <x v="3726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x v="3727"/>
    <x v="3746"/>
    <b v="0"/>
    <n v="22"/>
    <b v="1"/>
    <s v="publishing/nonfiction"/>
    <n v="118"/>
    <n v="37.450000000000003"/>
    <x v="2"/>
    <x v="3746"/>
    <x v="3727"/>
    <x v="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x v="3728"/>
    <x v="3747"/>
    <b v="0"/>
    <n v="33"/>
    <b v="1"/>
    <s v="music/rock"/>
    <n v="116"/>
    <n v="24.58"/>
    <x v="5"/>
    <x v="3747"/>
    <x v="3728"/>
    <x v="7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x v="3729"/>
    <x v="3748"/>
    <b v="0"/>
    <n v="20"/>
    <b v="1"/>
    <s v="theater/plays"/>
    <n v="104"/>
    <n v="36.5"/>
    <x v="1"/>
    <x v="3748"/>
    <x v="3729"/>
    <x v="7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x v="3730"/>
    <x v="3749"/>
    <b v="0"/>
    <n v="13"/>
    <b v="1"/>
    <s v="music/classical music"/>
    <n v="104"/>
    <n v="55.77"/>
    <x v="5"/>
    <x v="3749"/>
    <x v="3730"/>
    <x v="7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x v="3731"/>
    <x v="3750"/>
    <b v="0"/>
    <n v="6"/>
    <b v="1"/>
    <s v="theater/spaces"/>
    <n v="103"/>
    <n v="120.17"/>
    <x v="1"/>
    <x v="3750"/>
    <x v="3731"/>
    <x v="7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x v="3732"/>
    <x v="3751"/>
    <b v="0"/>
    <n v="27"/>
    <b v="1"/>
    <s v="theater/plays"/>
    <n v="103"/>
    <n v="26.67"/>
    <x v="1"/>
    <x v="3751"/>
    <x v="373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x v="3733"/>
    <x v="3752"/>
    <b v="0"/>
    <n v="21"/>
    <b v="1"/>
    <s v="theater/plays"/>
    <n v="101"/>
    <n v="33.57"/>
    <x v="1"/>
    <x v="3752"/>
    <x v="3733"/>
    <x v="7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x v="3734"/>
    <x v="3753"/>
    <b v="0"/>
    <n v="14"/>
    <b v="1"/>
    <s v="music/rock"/>
    <n v="100"/>
    <n v="50"/>
    <x v="5"/>
    <x v="3753"/>
    <x v="3734"/>
    <x v="7"/>
  </r>
  <r>
    <n v="3737"/>
    <s v="Measure For Measure"/>
    <s v="The ASU Theatre and Shakespeare Club presents Measure For Measure directed by Jordyn Ochser."/>
    <n v="700"/>
    <n v="150"/>
    <x v="1"/>
    <s v="US"/>
    <s v="USD"/>
    <x v="3735"/>
    <x v="3754"/>
    <b v="0"/>
    <n v="4"/>
    <b v="0"/>
    <s v="theater/plays"/>
    <n v="21"/>
    <n v="37.5"/>
    <x v="1"/>
    <x v="3754"/>
    <x v="3735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x v="3736"/>
    <x v="3755"/>
    <b v="0"/>
    <n v="2"/>
    <b v="0"/>
    <s v="theater/plays"/>
    <n v="11"/>
    <n v="40"/>
    <x v="1"/>
    <x v="3755"/>
    <x v="3736"/>
    <x v="7"/>
  </r>
  <r>
    <n v="1548"/>
    <s v="Change the World through Color"/>
    <s v="Beauty is in the eye of the beholder and I want to inspire conservation through color."/>
    <n v="700"/>
    <n v="60"/>
    <x v="1"/>
    <s v="US"/>
    <s v="USD"/>
    <x v="3737"/>
    <x v="3756"/>
    <b v="0"/>
    <n v="1"/>
    <b v="0"/>
    <s v="photography/nature"/>
    <n v="9"/>
    <n v="60"/>
    <x v="6"/>
    <x v="3756"/>
    <x v="3737"/>
    <x v="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x v="3738"/>
    <x v="3757"/>
    <b v="0"/>
    <n v="2"/>
    <b v="0"/>
    <s v="theater/musical"/>
    <n v="2"/>
    <n v="7.5"/>
    <x v="1"/>
    <x v="3757"/>
    <x v="3738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739"/>
    <x v="3758"/>
    <b v="0"/>
    <n v="0"/>
    <b v="0"/>
    <s v="theater/plays"/>
    <n v="0"/>
    <n v="0"/>
    <x v="1"/>
    <x v="3758"/>
    <x v="3739"/>
    <x v="7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x v="3740"/>
    <x v="3759"/>
    <b v="0"/>
    <n v="0"/>
    <b v="0"/>
    <s v="theater/plays"/>
    <n v="0"/>
    <n v="0"/>
    <x v="1"/>
    <x v="3759"/>
    <x v="3740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x v="3741"/>
    <x v="3760"/>
    <b v="0"/>
    <n v="0"/>
    <b v="0"/>
    <s v="theater/plays"/>
    <n v="0"/>
    <n v="0"/>
    <x v="1"/>
    <x v="3760"/>
    <x v="3741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x v="3742"/>
    <x v="3761"/>
    <b v="0"/>
    <n v="28"/>
    <b v="1"/>
    <s v="theater/plays"/>
    <n v="180"/>
    <n v="43.5"/>
    <x v="1"/>
    <x v="3761"/>
    <x v="3742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x v="3743"/>
    <x v="3762"/>
    <b v="0"/>
    <n v="2"/>
    <b v="0"/>
    <s v="technology/gadgets"/>
    <n v="9"/>
    <n v="30"/>
    <x v="3"/>
    <x v="3762"/>
    <x v="3743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x v="3744"/>
    <x v="3763"/>
    <b v="0"/>
    <n v="19"/>
    <b v="1"/>
    <s v="publishing/nonfiction"/>
    <n v="116"/>
    <n v="40.21"/>
    <x v="2"/>
    <x v="3763"/>
    <x v="3744"/>
    <x v="7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x v="3745"/>
    <x v="3764"/>
    <b v="0"/>
    <n v="79"/>
    <b v="1"/>
    <s v="games/tabletop games"/>
    <n v="408"/>
    <n v="33.549999999999997"/>
    <x v="4"/>
    <x v="3764"/>
    <x v="3745"/>
    <x v="7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x v="3746"/>
    <x v="3765"/>
    <b v="0"/>
    <n v="31"/>
    <b v="1"/>
    <s v="music/indie rock"/>
    <n v="171"/>
    <n v="35.840000000000003"/>
    <x v="5"/>
    <x v="3765"/>
    <x v="3746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x v="3747"/>
    <x v="3766"/>
    <b v="1"/>
    <n v="34"/>
    <b v="1"/>
    <s v="music/rock"/>
    <n v="166"/>
    <n v="31.82"/>
    <x v="5"/>
    <x v="3766"/>
    <x v="3747"/>
    <x v="7"/>
  </r>
  <r>
    <n v="2824"/>
    <s v="The Rooftop"/>
    <s v="I wrote a One Act play called The Rooftop for a Female Playwright's festival. Every little bit helps!"/>
    <n v="650"/>
    <n v="760"/>
    <x v="2"/>
    <s v="US"/>
    <s v="USD"/>
    <x v="3748"/>
    <x v="3767"/>
    <b v="0"/>
    <n v="15"/>
    <b v="1"/>
    <s v="theater/plays"/>
    <n v="117"/>
    <n v="50.67"/>
    <x v="1"/>
    <x v="3767"/>
    <x v="3748"/>
    <x v="7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x v="3749"/>
    <x v="3768"/>
    <b v="0"/>
    <n v="16"/>
    <b v="1"/>
    <s v="theater/plays"/>
    <n v="101"/>
    <n v="41.13"/>
    <x v="1"/>
    <x v="3768"/>
    <x v="3749"/>
    <x v="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x v="3750"/>
    <x v="3769"/>
    <b v="0"/>
    <n v="7"/>
    <b v="0"/>
    <s v="film &amp; video/drama"/>
    <n v="58"/>
    <n v="54.29"/>
    <x v="0"/>
    <x v="3769"/>
    <x v="375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x v="3751"/>
    <x v="3770"/>
    <b v="0"/>
    <n v="1"/>
    <b v="0"/>
    <s v="journalism/audio"/>
    <n v="2"/>
    <n v="10"/>
    <x v="8"/>
    <x v="3770"/>
    <x v="3751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x v="3752"/>
    <x v="3771"/>
    <b v="0"/>
    <n v="14"/>
    <b v="1"/>
    <s v="theater/plays"/>
    <n v="115"/>
    <n v="51"/>
    <x v="1"/>
    <x v="3771"/>
    <x v="3752"/>
    <x v="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x v="3753"/>
    <x v="3772"/>
    <b v="0"/>
    <n v="0"/>
    <b v="0"/>
    <s v="theater/musical"/>
    <n v="0"/>
    <n v="0"/>
    <x v="1"/>
    <x v="3772"/>
    <x v="3753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x v="3754"/>
    <x v="3773"/>
    <b v="0"/>
    <n v="30"/>
    <b v="1"/>
    <s v="music/rock"/>
    <n v="307"/>
    <n v="61.37"/>
    <x v="5"/>
    <x v="3773"/>
    <x v="3754"/>
    <x v="7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x v="3755"/>
    <x v="3774"/>
    <b v="0"/>
    <n v="24"/>
    <b v="1"/>
    <s v="music/electronic music"/>
    <n v="293"/>
    <n v="73.13"/>
    <x v="5"/>
    <x v="3774"/>
    <x v="3755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x v="3756"/>
    <x v="3775"/>
    <b v="0"/>
    <n v="22"/>
    <b v="1"/>
    <s v="film &amp; video/documentary"/>
    <n v="256"/>
    <n v="69.77"/>
    <x v="0"/>
    <x v="3775"/>
    <x v="375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x v="3757"/>
    <x v="3776"/>
    <b v="1"/>
    <n v="94"/>
    <b v="1"/>
    <s v="food/small batch"/>
    <n v="212"/>
    <n v="13.54"/>
    <x v="7"/>
    <x v="3776"/>
    <x v="3757"/>
    <x v="7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x v="3758"/>
    <x v="3777"/>
    <b v="0"/>
    <n v="29"/>
    <b v="1"/>
    <s v="music/indie rock"/>
    <n v="187"/>
    <n v="38.74"/>
    <x v="5"/>
    <x v="3777"/>
    <x v="3758"/>
    <x v="7"/>
  </r>
  <r>
    <n v="3007"/>
    <s v="Bethlem"/>
    <s v="Consuite for 2015 CoreCon.  An adventure into insanity."/>
    <n v="600"/>
    <n v="1080"/>
    <x v="2"/>
    <s v="US"/>
    <s v="USD"/>
    <x v="3759"/>
    <x v="3778"/>
    <b v="0"/>
    <n v="20"/>
    <b v="1"/>
    <s v="theater/spaces"/>
    <n v="180"/>
    <n v="54"/>
    <x v="1"/>
    <x v="3778"/>
    <x v="3759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x v="3760"/>
    <x v="3779"/>
    <b v="0"/>
    <n v="33"/>
    <b v="1"/>
    <s v="music/rock"/>
    <n v="152"/>
    <n v="27.61"/>
    <x v="5"/>
    <x v="3779"/>
    <x v="3760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x v="3761"/>
    <x v="3780"/>
    <b v="1"/>
    <n v="25"/>
    <b v="1"/>
    <s v="publishing/radio &amp; podcasts"/>
    <n v="148"/>
    <n v="35.44"/>
    <x v="2"/>
    <x v="3780"/>
    <x v="3761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x v="3762"/>
    <x v="3781"/>
    <b v="0"/>
    <n v="27"/>
    <b v="1"/>
    <s v="music/indie rock"/>
    <n v="137"/>
    <n v="30.37"/>
    <x v="5"/>
    <x v="3781"/>
    <x v="3762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x v="3763"/>
    <x v="3782"/>
    <b v="0"/>
    <n v="15"/>
    <b v="1"/>
    <s v="food/small batch"/>
    <n v="134"/>
    <n v="53.4"/>
    <x v="7"/>
    <x v="3782"/>
    <x v="3763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x v="3764"/>
    <x v="3783"/>
    <b v="0"/>
    <n v="14"/>
    <b v="1"/>
    <s v="film &amp; video/television"/>
    <n v="133"/>
    <n v="57.14"/>
    <x v="0"/>
    <x v="3783"/>
    <x v="3764"/>
    <x v="7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x v="3765"/>
    <x v="3784"/>
    <b v="0"/>
    <n v="33"/>
    <b v="1"/>
    <s v="theater/plays"/>
    <n v="130"/>
    <n v="23.64"/>
    <x v="1"/>
    <x v="3784"/>
    <x v="3765"/>
    <x v="7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x v="3766"/>
    <x v="3785"/>
    <b v="0"/>
    <n v="27"/>
    <b v="1"/>
    <s v="theater/plays"/>
    <n v="130"/>
    <n v="28.89"/>
    <x v="1"/>
    <x v="3785"/>
    <x v="3766"/>
    <x v="7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x v="3767"/>
    <x v="3786"/>
    <b v="0"/>
    <n v="36"/>
    <b v="1"/>
    <s v="film &amp; video/shorts"/>
    <n v="127"/>
    <n v="21.19"/>
    <x v="0"/>
    <x v="3786"/>
    <x v="3767"/>
    <x v="7"/>
  </r>
  <r>
    <n v="2492"/>
    <s v="SUPER NICE EP 2012"/>
    <s v="We're a band from Hawaii trying to produce our first EP and we need help!"/>
    <n v="600"/>
    <n v="750"/>
    <x v="2"/>
    <s v="US"/>
    <s v="USD"/>
    <x v="3768"/>
    <x v="3787"/>
    <b v="0"/>
    <n v="27"/>
    <b v="1"/>
    <s v="music/indie rock"/>
    <n v="125"/>
    <n v="27.78"/>
    <x v="5"/>
    <x v="3787"/>
    <x v="3768"/>
    <x v="7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x v="3769"/>
    <x v="3788"/>
    <b v="0"/>
    <n v="13"/>
    <b v="1"/>
    <s v="theater/plays"/>
    <n v="120"/>
    <n v="55.23"/>
    <x v="1"/>
    <x v="3788"/>
    <x v="3769"/>
    <x v="7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x v="3770"/>
    <x v="3789"/>
    <b v="0"/>
    <n v="26"/>
    <b v="1"/>
    <s v="theater/plays"/>
    <n v="119"/>
    <n v="27.5"/>
    <x v="1"/>
    <x v="3789"/>
    <x v="3770"/>
    <x v="7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x v="3771"/>
    <x v="3790"/>
    <b v="0"/>
    <n v="24"/>
    <b v="1"/>
    <s v="theater/plays"/>
    <n v="118"/>
    <n v="29.58"/>
    <x v="1"/>
    <x v="3790"/>
    <x v="3771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x v="3772"/>
    <x v="3791"/>
    <b v="0"/>
    <n v="29"/>
    <b v="1"/>
    <s v="music/indie rock"/>
    <n v="113"/>
    <n v="23.45"/>
    <x v="5"/>
    <x v="3791"/>
    <x v="3772"/>
    <x v="7"/>
  </r>
  <r>
    <n v="3050"/>
    <s v="The Black Pearl Consuite at CoreCon VIII: On Ancient Seas"/>
    <s v="Help fund The Black Pearl Consuite at CoreCon VIII: On Ancient Seas!"/>
    <n v="600"/>
    <n v="636"/>
    <x v="2"/>
    <s v="US"/>
    <s v="USD"/>
    <x v="3773"/>
    <x v="3792"/>
    <b v="0"/>
    <n v="9"/>
    <b v="1"/>
    <s v="theater/spaces"/>
    <n v="106"/>
    <n v="70.67"/>
    <x v="1"/>
    <x v="3792"/>
    <x v="3773"/>
    <x v="7"/>
  </r>
  <r>
    <n v="1927"/>
    <s v="GBS Detroit Presents Hampshire"/>
    <s v="Hampshire is headed to GBS Detroit."/>
    <n v="600"/>
    <n v="620"/>
    <x v="2"/>
    <s v="US"/>
    <s v="USD"/>
    <x v="3774"/>
    <x v="3793"/>
    <b v="0"/>
    <n v="11"/>
    <b v="1"/>
    <s v="music/indie rock"/>
    <n v="103"/>
    <n v="56.36"/>
    <x v="5"/>
    <x v="3793"/>
    <x v="3774"/>
    <x v="7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x v="3775"/>
    <x v="3794"/>
    <b v="0"/>
    <n v="3"/>
    <b v="1"/>
    <s v="technology/hardware"/>
    <n v="103"/>
    <n v="205"/>
    <x v="3"/>
    <x v="3794"/>
    <x v="3775"/>
    <x v="7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x v="3776"/>
    <x v="3795"/>
    <b v="0"/>
    <n v="14"/>
    <b v="1"/>
    <s v="music/indie rock"/>
    <n v="102"/>
    <n v="43.57"/>
    <x v="5"/>
    <x v="3795"/>
    <x v="3776"/>
    <x v="7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x v="3777"/>
    <x v="3796"/>
    <b v="0"/>
    <n v="13"/>
    <b v="1"/>
    <s v="film &amp; video/documentary"/>
    <n v="100"/>
    <n v="46.23"/>
    <x v="0"/>
    <x v="3796"/>
    <x v="3777"/>
    <x v="7"/>
  </r>
  <r>
    <n v="50"/>
    <s v="The Love Lounge"/>
    <s v="A brand new dating show which helps one lucky lady find her Mr Right with difficult decisions to make along the way."/>
    <n v="600"/>
    <n v="600"/>
    <x v="2"/>
    <s v="GB"/>
    <s v="GBP"/>
    <x v="3778"/>
    <x v="3797"/>
    <b v="0"/>
    <n v="22"/>
    <b v="1"/>
    <s v="film &amp; video/television"/>
    <n v="100"/>
    <n v="27.27"/>
    <x v="0"/>
    <x v="3797"/>
    <x v="3778"/>
    <x v="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x v="3779"/>
    <x v="3798"/>
    <b v="0"/>
    <n v="5"/>
    <b v="0"/>
    <s v="theater/plays"/>
    <n v="50"/>
    <n v="60"/>
    <x v="1"/>
    <x v="3798"/>
    <x v="3779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x v="3780"/>
    <x v="3799"/>
    <b v="0"/>
    <n v="4"/>
    <b v="0"/>
    <s v="theater/plays"/>
    <n v="38"/>
    <n v="56.25"/>
    <x v="1"/>
    <x v="3799"/>
    <x v="3780"/>
    <x v="7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x v="3781"/>
    <x v="3800"/>
    <b v="0"/>
    <n v="3"/>
    <b v="0"/>
    <s v="theater/plays"/>
    <n v="17"/>
    <n v="33.33"/>
    <x v="1"/>
    <x v="3800"/>
    <x v="3781"/>
    <x v="7"/>
  </r>
  <r>
    <n v="2919"/>
    <s v="While the Stars Fall"/>
    <s v="A full staged reading of a new play about a boy who learns how to be happy from the most unexpected person."/>
    <n v="600"/>
    <n v="51"/>
    <x v="1"/>
    <s v="US"/>
    <s v="USD"/>
    <x v="3782"/>
    <x v="3801"/>
    <b v="0"/>
    <n v="6"/>
    <b v="0"/>
    <s v="theater/plays"/>
    <n v="9"/>
    <n v="8.5"/>
    <x v="1"/>
    <x v="3801"/>
    <x v="3782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x v="3783"/>
    <x v="3802"/>
    <b v="0"/>
    <n v="5"/>
    <b v="0"/>
    <s v="games/video games"/>
    <n v="8"/>
    <n v="9"/>
    <x v="4"/>
    <x v="3802"/>
    <x v="3783"/>
    <x v="7"/>
  </r>
  <r>
    <n v="3795"/>
    <s v="Duodeca"/>
    <s v="Poppin Productions are currently entering the development stage of their very first production -  &quot;Duodeca&quot;."/>
    <n v="600"/>
    <n v="10"/>
    <x v="1"/>
    <s v="GB"/>
    <s v="GBP"/>
    <x v="3784"/>
    <x v="3803"/>
    <b v="0"/>
    <n v="2"/>
    <b v="0"/>
    <s v="theater/musical"/>
    <n v="2"/>
    <n v="5"/>
    <x v="1"/>
    <x v="3803"/>
    <x v="3784"/>
    <x v="7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x v="3785"/>
    <x v="3804"/>
    <b v="0"/>
    <n v="0"/>
    <b v="0"/>
    <s v="film &amp; video/science fiction"/>
    <n v="0"/>
    <n v="0"/>
    <x v="0"/>
    <x v="3804"/>
    <x v="3785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x v="3786"/>
    <x v="3805"/>
    <b v="0"/>
    <n v="0"/>
    <b v="0"/>
    <s v="theater/plays"/>
    <n v="0"/>
    <n v="0"/>
    <x v="1"/>
    <x v="3805"/>
    <x v="3786"/>
    <x v="7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x v="3787"/>
    <x v="3806"/>
    <b v="0"/>
    <n v="0"/>
    <b v="0"/>
    <s v="theater/plays"/>
    <n v="0"/>
    <n v="0"/>
    <x v="1"/>
    <x v="3806"/>
    <x v="3787"/>
    <x v="7"/>
  </r>
  <r>
    <n v="2215"/>
    <s v="&quot;Something to See, Not to Say&quot; - Anemometer's First EP Album"/>
    <s v="Ambient Electro Grind-fest!"/>
    <n v="550"/>
    <n v="860"/>
    <x v="2"/>
    <s v="US"/>
    <s v="USD"/>
    <x v="3788"/>
    <x v="3807"/>
    <b v="0"/>
    <n v="33"/>
    <b v="1"/>
    <s v="music/electronic music"/>
    <n v="156"/>
    <n v="26.06"/>
    <x v="5"/>
    <x v="3807"/>
    <x v="3788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x v="3789"/>
    <x v="3808"/>
    <b v="0"/>
    <n v="15"/>
    <b v="1"/>
    <s v="publishing/nonfiction"/>
    <n v="148"/>
    <n v="54.27"/>
    <x v="2"/>
    <x v="3808"/>
    <x v="3789"/>
    <x v="7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x v="3790"/>
    <x v="3809"/>
    <b v="0"/>
    <n v="27"/>
    <b v="1"/>
    <s v="theater/plays"/>
    <n v="142"/>
    <n v="29"/>
    <x v="1"/>
    <x v="3809"/>
    <x v="3790"/>
    <x v="7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x v="3791"/>
    <x v="3810"/>
    <b v="0"/>
    <n v="28"/>
    <b v="1"/>
    <s v="theater/musical"/>
    <n v="130"/>
    <n v="25.46"/>
    <x v="1"/>
    <x v="3810"/>
    <x v="3791"/>
    <x v="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x v="3792"/>
    <x v="3811"/>
    <b v="0"/>
    <n v="21"/>
    <b v="1"/>
    <s v="theater/plays"/>
    <n v="108"/>
    <n v="28.19"/>
    <x v="1"/>
    <x v="3811"/>
    <x v="3792"/>
    <x v="7"/>
  </r>
  <r>
    <n v="3607"/>
    <s v="E15 at The Pleasance and CPT"/>
    <s v="'E15' is a verbatim project that looks at the story of the Focus E15 Campaign"/>
    <n v="550"/>
    <n v="580"/>
    <x v="2"/>
    <s v="GB"/>
    <s v="GBP"/>
    <x v="3793"/>
    <x v="3812"/>
    <b v="0"/>
    <n v="20"/>
    <b v="1"/>
    <s v="theater/plays"/>
    <n v="105"/>
    <n v="29"/>
    <x v="1"/>
    <x v="3812"/>
    <x v="3793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x v="3794"/>
    <x v="3813"/>
    <b v="0"/>
    <n v="5"/>
    <b v="0"/>
    <s v="music/jazz"/>
    <n v="22"/>
    <n v="24.6"/>
    <x v="5"/>
    <x v="3813"/>
    <x v="3794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x v="3795"/>
    <x v="3814"/>
    <b v="0"/>
    <n v="1"/>
    <b v="0"/>
    <s v="theater/plays"/>
    <n v="5"/>
    <n v="30"/>
    <x v="1"/>
    <x v="3814"/>
    <x v="3795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x v="3796"/>
    <x v="3815"/>
    <b v="0"/>
    <n v="0"/>
    <b v="0"/>
    <s v="film &amp; video/animation"/>
    <n v="0"/>
    <n v="0"/>
    <x v="0"/>
    <x v="3815"/>
    <x v="3796"/>
    <x v="7"/>
  </r>
  <r>
    <n v="1084"/>
    <s v="My own channel"/>
    <s v="I want to start my own channel for gaming"/>
    <n v="550"/>
    <n v="0"/>
    <x v="1"/>
    <s v="US"/>
    <s v="USD"/>
    <x v="3797"/>
    <x v="3816"/>
    <b v="0"/>
    <n v="0"/>
    <b v="0"/>
    <s v="games/video games"/>
    <n v="0"/>
    <n v="0"/>
    <x v="4"/>
    <x v="3816"/>
    <x v="3797"/>
    <x v="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x v="3798"/>
    <x v="3817"/>
    <b v="0"/>
    <n v="1"/>
    <b v="0"/>
    <s v="publishing/children's books"/>
    <n v="0"/>
    <n v="1"/>
    <x v="2"/>
    <x v="3817"/>
    <x v="3798"/>
    <x v="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x v="3799"/>
    <x v="3818"/>
    <b v="0"/>
    <n v="0"/>
    <b v="0"/>
    <s v="theater/plays"/>
    <n v="0"/>
    <n v="0"/>
    <x v="1"/>
    <x v="3818"/>
    <x v="3799"/>
    <x v="7"/>
  </r>
  <r>
    <n v="1588"/>
    <s v="The Right Side of Texas"/>
    <s v="Southeast Texas as seen through the lens of a cell phone camera"/>
    <n v="516"/>
    <n v="0"/>
    <x v="1"/>
    <s v="US"/>
    <s v="USD"/>
    <x v="3800"/>
    <x v="3819"/>
    <b v="0"/>
    <n v="0"/>
    <b v="0"/>
    <s v="photography/places"/>
    <n v="0"/>
    <n v="0"/>
    <x v="6"/>
    <x v="3819"/>
    <x v="380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x v="3801"/>
    <x v="3820"/>
    <b v="0"/>
    <n v="0"/>
    <b v="0"/>
    <s v="technology/web"/>
    <n v="0"/>
    <n v="0"/>
    <x v="3"/>
    <x v="3820"/>
    <x v="3801"/>
    <x v="7"/>
  </r>
  <r>
    <n v="465"/>
    <s v="&quot;Amp&quot; A Story About a Robot"/>
    <s v="&quot;Amp&quot; is a short film about a robot with needs."/>
    <n v="512"/>
    <n v="138"/>
    <x v="1"/>
    <s v="US"/>
    <s v="USD"/>
    <x v="3802"/>
    <x v="3821"/>
    <b v="0"/>
    <n v="8"/>
    <b v="0"/>
    <s v="film &amp; video/animation"/>
    <n v="27"/>
    <n v="17.25"/>
    <x v="0"/>
    <x v="3821"/>
    <x v="3802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x v="3803"/>
    <x v="3822"/>
    <b v="1"/>
    <n v="159"/>
    <b v="1"/>
    <s v="technology/space exploration"/>
    <n v="878"/>
    <n v="27.6"/>
    <x v="3"/>
    <x v="3822"/>
    <x v="380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x v="3804"/>
    <x v="3823"/>
    <b v="1"/>
    <n v="151"/>
    <b v="1"/>
    <s v="technology/space exploration"/>
    <n v="661"/>
    <n v="21.9"/>
    <x v="3"/>
    <x v="3823"/>
    <x v="3804"/>
    <x v="7"/>
  </r>
  <r>
    <n v="2254"/>
    <s v="Green Couch Games Limited: FrogFlip!"/>
    <s v="A dexterity microgame by father/daughter team, Jason and Claire Kotarski. Make 100 project."/>
    <n v="500"/>
    <n v="2299"/>
    <x v="2"/>
    <s v="US"/>
    <s v="USD"/>
    <x v="3805"/>
    <x v="3824"/>
    <b v="0"/>
    <n v="197"/>
    <b v="1"/>
    <s v="games/tabletop games"/>
    <n v="460"/>
    <n v="11.67"/>
    <x v="4"/>
    <x v="3824"/>
    <x v="3805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x v="3806"/>
    <x v="3825"/>
    <b v="0"/>
    <n v="44"/>
    <b v="1"/>
    <s v="theater/plays"/>
    <n v="315"/>
    <n v="35.799999999999997"/>
    <x v="1"/>
    <x v="3825"/>
    <x v="3806"/>
    <x v="7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x v="3807"/>
    <x v="3826"/>
    <b v="1"/>
    <n v="17"/>
    <b v="1"/>
    <s v="technology/hardware"/>
    <n v="312"/>
    <n v="91.76"/>
    <x v="3"/>
    <x v="3826"/>
    <x v="3807"/>
    <x v="7"/>
  </r>
  <r>
    <n v="3718"/>
    <s v="PUNK ROCK"/>
    <s v="William Carlisle has the world at his feet but its weight on his shoulders. He is intelligent, articulate and fucked."/>
    <n v="500"/>
    <n v="1197"/>
    <x v="2"/>
    <s v="GB"/>
    <s v="GBP"/>
    <x v="3808"/>
    <x v="3827"/>
    <b v="0"/>
    <n v="46"/>
    <b v="1"/>
    <s v="theater/plays"/>
    <n v="239"/>
    <n v="26.02"/>
    <x v="1"/>
    <x v="3827"/>
    <x v="3808"/>
    <x v="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x v="3809"/>
    <x v="3828"/>
    <b v="0"/>
    <n v="18"/>
    <b v="1"/>
    <s v="theater/plays"/>
    <n v="223"/>
    <n v="61.94"/>
    <x v="1"/>
    <x v="3828"/>
    <x v="3809"/>
    <x v="7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x v="3810"/>
    <x v="3829"/>
    <b v="0"/>
    <n v="18"/>
    <b v="1"/>
    <s v="theater/plays"/>
    <n v="221"/>
    <n v="61.39"/>
    <x v="1"/>
    <x v="3829"/>
    <x v="3810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x v="3811"/>
    <x v="3830"/>
    <b v="0"/>
    <n v="20"/>
    <b v="1"/>
    <s v="theater/plays"/>
    <n v="218"/>
    <n v="54.5"/>
    <x v="1"/>
    <x v="3830"/>
    <x v="3811"/>
    <x v="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x v="3812"/>
    <x v="3831"/>
    <b v="0"/>
    <n v="30"/>
    <b v="1"/>
    <s v="theater/plays"/>
    <n v="215"/>
    <n v="35.770000000000003"/>
    <x v="1"/>
    <x v="3831"/>
    <x v="3812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x v="3813"/>
    <x v="3832"/>
    <b v="0"/>
    <n v="32"/>
    <b v="1"/>
    <s v="theater/spaces"/>
    <n v="213"/>
    <n v="33.31"/>
    <x v="1"/>
    <x v="3832"/>
    <x v="381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x v="3814"/>
    <x v="3833"/>
    <b v="0"/>
    <n v="18"/>
    <b v="1"/>
    <s v="theater/plays"/>
    <n v="211"/>
    <n v="58.61"/>
    <x v="1"/>
    <x v="3833"/>
    <x v="3814"/>
    <x v="7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x v="3815"/>
    <x v="3834"/>
    <b v="0"/>
    <n v="17"/>
    <b v="1"/>
    <s v="theater/plays"/>
    <n v="202"/>
    <n v="59.41"/>
    <x v="1"/>
    <x v="3834"/>
    <x v="3815"/>
    <x v="7"/>
  </r>
  <r>
    <n v="3460"/>
    <s v="Pushers"/>
    <s v="'Pushers' is an exciting new play and the first project for brand new theatre company, Ain't Got No Home Productions."/>
    <n v="500"/>
    <n v="950"/>
    <x v="2"/>
    <s v="GB"/>
    <s v="GBP"/>
    <x v="3816"/>
    <x v="3835"/>
    <b v="0"/>
    <n v="19"/>
    <b v="1"/>
    <s v="theater/plays"/>
    <n v="190"/>
    <n v="50"/>
    <x v="1"/>
    <x v="3835"/>
    <x v="3816"/>
    <x v="7"/>
  </r>
  <r>
    <n v="3395"/>
    <s v="MIRAMAR"/>
    <s v="Miramar is a a darkly funny play exploring what it is we call â€˜homeâ€™."/>
    <n v="500"/>
    <n v="920"/>
    <x v="2"/>
    <s v="GB"/>
    <s v="GBP"/>
    <x v="3817"/>
    <x v="3836"/>
    <b v="0"/>
    <n v="38"/>
    <b v="1"/>
    <s v="theater/plays"/>
    <n v="184"/>
    <n v="24.21"/>
    <x v="1"/>
    <x v="3836"/>
    <x v="3817"/>
    <x v="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x v="3818"/>
    <x v="3837"/>
    <b v="0"/>
    <n v="29"/>
    <b v="1"/>
    <s v="music/rock"/>
    <n v="181"/>
    <n v="31.14"/>
    <x v="5"/>
    <x v="3837"/>
    <x v="3818"/>
    <x v="7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x v="3819"/>
    <x v="3838"/>
    <b v="0"/>
    <n v="26"/>
    <b v="1"/>
    <s v="technology/space exploration"/>
    <n v="166"/>
    <n v="31.96"/>
    <x v="3"/>
    <x v="3838"/>
    <x v="3819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x v="3820"/>
    <x v="3839"/>
    <b v="0"/>
    <n v="30"/>
    <b v="1"/>
    <s v="games/tabletop games"/>
    <n v="163"/>
    <n v="27.1"/>
    <x v="4"/>
    <x v="3839"/>
    <x v="3820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x v="3821"/>
    <x v="3840"/>
    <b v="0"/>
    <n v="10"/>
    <b v="1"/>
    <s v="theater/plays"/>
    <n v="158"/>
    <n v="79.099999999999994"/>
    <x v="1"/>
    <x v="3840"/>
    <x v="3821"/>
    <x v="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x v="3822"/>
    <x v="3841"/>
    <b v="0"/>
    <n v="39"/>
    <b v="1"/>
    <s v="theater/plays"/>
    <n v="152"/>
    <n v="19.489999999999998"/>
    <x v="1"/>
    <x v="3841"/>
    <x v="3822"/>
    <x v="7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x v="3823"/>
    <x v="3842"/>
    <b v="0"/>
    <n v="15"/>
    <b v="1"/>
    <s v="music/electronic music"/>
    <n v="151"/>
    <n v="50.27"/>
    <x v="5"/>
    <x v="3842"/>
    <x v="3823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x v="3824"/>
    <x v="3843"/>
    <b v="0"/>
    <n v="20"/>
    <b v="1"/>
    <s v="theater/spaces"/>
    <n v="149"/>
    <n v="37.25"/>
    <x v="1"/>
    <x v="3843"/>
    <x v="3824"/>
    <x v="7"/>
  </r>
  <r>
    <n v="1389"/>
    <s v="Pre-order DANCEHALL's first record!!!"/>
    <s v="Help fund the pressing of DANCEHALL's first record by pre-ordering it in advance!!!"/>
    <n v="500"/>
    <n v="727"/>
    <x v="2"/>
    <s v="GB"/>
    <s v="GBP"/>
    <x v="3825"/>
    <x v="3844"/>
    <b v="0"/>
    <n v="34"/>
    <b v="1"/>
    <s v="music/rock"/>
    <n v="145"/>
    <n v="21.38"/>
    <x v="5"/>
    <x v="3844"/>
    <x v="3825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x v="3826"/>
    <x v="3845"/>
    <b v="0"/>
    <n v="12"/>
    <b v="1"/>
    <s v="theater/plays"/>
    <n v="139"/>
    <n v="57.92"/>
    <x v="1"/>
    <x v="3845"/>
    <x v="3826"/>
    <x v="7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x v="3827"/>
    <x v="3846"/>
    <b v="0"/>
    <n v="15"/>
    <b v="1"/>
    <s v="film &amp; video/documentary"/>
    <n v="137"/>
    <n v="45.6"/>
    <x v="0"/>
    <x v="3846"/>
    <x v="3827"/>
    <x v="7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x v="3828"/>
    <x v="3847"/>
    <b v="0"/>
    <n v="26"/>
    <b v="1"/>
    <s v="music/indie rock"/>
    <n v="137"/>
    <n v="26.27"/>
    <x v="5"/>
    <x v="3847"/>
    <x v="3828"/>
    <x v="7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x v="3829"/>
    <x v="3848"/>
    <b v="0"/>
    <n v="13"/>
    <b v="1"/>
    <s v="photography/photobooks"/>
    <n v="135"/>
    <n v="51.92"/>
    <x v="6"/>
    <x v="3848"/>
    <x v="3829"/>
    <x v="7"/>
  </r>
  <r>
    <n v="2801"/>
    <s v="A Dream Play"/>
    <s v="Arise Theatre Company's production of August Strindberg's expressionist masterpiece 'A Dream Play'."/>
    <n v="500"/>
    <n v="666"/>
    <x v="2"/>
    <s v="AU"/>
    <s v="AUD"/>
    <x v="3830"/>
    <x v="3849"/>
    <b v="0"/>
    <n v="13"/>
    <b v="1"/>
    <s v="theater/plays"/>
    <n v="133"/>
    <n v="51.23"/>
    <x v="1"/>
    <x v="3849"/>
    <x v="383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x v="3831"/>
    <x v="3850"/>
    <b v="0"/>
    <n v="25"/>
    <b v="1"/>
    <s v="theater/plays"/>
    <n v="133"/>
    <n v="26.61"/>
    <x v="1"/>
    <x v="3850"/>
    <x v="383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x v="3832"/>
    <x v="3851"/>
    <b v="0"/>
    <n v="18"/>
    <b v="1"/>
    <s v="theater/plays"/>
    <n v="132"/>
    <n v="36.67"/>
    <x v="1"/>
    <x v="3851"/>
    <x v="383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x v="3833"/>
    <x v="3852"/>
    <b v="0"/>
    <n v="13"/>
    <b v="1"/>
    <s v="theater/plays"/>
    <n v="130"/>
    <n v="50"/>
    <x v="1"/>
    <x v="3852"/>
    <x v="3833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x v="3834"/>
    <x v="3853"/>
    <b v="0"/>
    <n v="14"/>
    <b v="1"/>
    <s v="theater/plays"/>
    <n v="130"/>
    <n v="46.43"/>
    <x v="1"/>
    <x v="3853"/>
    <x v="3834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x v="3835"/>
    <x v="3854"/>
    <b v="0"/>
    <n v="30"/>
    <b v="1"/>
    <s v="music/electronic music"/>
    <n v="128"/>
    <n v="21.37"/>
    <x v="5"/>
    <x v="3854"/>
    <x v="3835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x v="3836"/>
    <x v="3855"/>
    <b v="0"/>
    <n v="17"/>
    <b v="1"/>
    <s v="music/indie rock"/>
    <n v="128"/>
    <n v="37.65"/>
    <x v="5"/>
    <x v="3855"/>
    <x v="3836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837"/>
    <x v="3856"/>
    <b v="0"/>
    <n v="22"/>
    <b v="0"/>
    <s v="theater/plays"/>
    <n v="128"/>
    <n v="29.05"/>
    <x v="1"/>
    <x v="3856"/>
    <x v="3837"/>
    <x v="7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x v="3838"/>
    <x v="3857"/>
    <b v="0"/>
    <n v="17"/>
    <b v="1"/>
    <s v="film &amp; video/shorts"/>
    <n v="127"/>
    <n v="37.409999999999997"/>
    <x v="0"/>
    <x v="3857"/>
    <x v="3838"/>
    <x v="7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x v="3839"/>
    <x v="3858"/>
    <b v="0"/>
    <n v="28"/>
    <b v="1"/>
    <s v="theater/plays"/>
    <n v="127"/>
    <n v="22.61"/>
    <x v="1"/>
    <x v="3858"/>
    <x v="3839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x v="3840"/>
    <x v="3859"/>
    <b v="0"/>
    <n v="36"/>
    <b v="1"/>
    <s v="theater/plays"/>
    <n v="126"/>
    <n v="17.53"/>
    <x v="1"/>
    <x v="3859"/>
    <x v="3840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x v="3841"/>
    <x v="3860"/>
    <b v="0"/>
    <n v="8"/>
    <b v="1"/>
    <s v="theater/plays"/>
    <n v="126"/>
    <n v="78.88"/>
    <x v="1"/>
    <x v="3860"/>
    <x v="3841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x v="3842"/>
    <x v="3861"/>
    <b v="0"/>
    <n v="20"/>
    <b v="1"/>
    <s v="film &amp; video/television"/>
    <n v="126"/>
    <n v="31.5"/>
    <x v="0"/>
    <x v="3861"/>
    <x v="3842"/>
    <x v="7"/>
  </r>
  <r>
    <n v="1372"/>
    <s v="Ted Lukas &amp; the Misled new CD - &quot;FEED&quot;"/>
    <s v="Please help us raise funds to press our new CD!"/>
    <n v="500"/>
    <n v="620"/>
    <x v="2"/>
    <s v="US"/>
    <s v="USD"/>
    <x v="3843"/>
    <x v="3862"/>
    <b v="0"/>
    <n v="16"/>
    <b v="1"/>
    <s v="music/rock"/>
    <n v="124"/>
    <n v="38.75"/>
    <x v="5"/>
    <x v="3862"/>
    <x v="3843"/>
    <x v="7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x v="3844"/>
    <x v="3863"/>
    <b v="0"/>
    <n v="21"/>
    <b v="1"/>
    <s v="theater/plays"/>
    <n v="124"/>
    <n v="29.43"/>
    <x v="1"/>
    <x v="3863"/>
    <x v="3844"/>
    <x v="7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x v="3845"/>
    <x v="3864"/>
    <b v="0"/>
    <n v="22"/>
    <b v="1"/>
    <s v="theater/plays"/>
    <n v="122"/>
    <n v="27.73"/>
    <x v="1"/>
    <x v="3864"/>
    <x v="3845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x v="3846"/>
    <x v="3865"/>
    <b v="0"/>
    <n v="3"/>
    <b v="1"/>
    <s v="theater/plays"/>
    <n v="122"/>
    <n v="203.33"/>
    <x v="1"/>
    <x v="3865"/>
    <x v="3846"/>
    <x v="7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x v="3847"/>
    <x v="3866"/>
    <b v="0"/>
    <n v="16"/>
    <b v="1"/>
    <s v="music/indie rock"/>
    <n v="121"/>
    <n v="37.94"/>
    <x v="5"/>
    <x v="3866"/>
    <x v="3847"/>
    <x v="7"/>
  </r>
  <r>
    <n v="3700"/>
    <s v="Generations (Senior Project)"/>
    <s v="Help me produce the play I have written for my senior project!"/>
    <n v="500"/>
    <n v="606"/>
    <x v="2"/>
    <s v="US"/>
    <s v="USD"/>
    <x v="3848"/>
    <x v="3867"/>
    <b v="0"/>
    <n v="18"/>
    <b v="1"/>
    <s v="theater/plays"/>
    <n v="121"/>
    <n v="33.67"/>
    <x v="1"/>
    <x v="3867"/>
    <x v="3848"/>
    <x v="7"/>
  </r>
  <r>
    <n v="104"/>
    <s v="Good 'Ol Trumpet"/>
    <s v="UCF short film about an old man, his love for music, and his misplaced trumpet.  "/>
    <n v="500"/>
    <n v="600"/>
    <x v="2"/>
    <s v="US"/>
    <s v="USD"/>
    <x v="3849"/>
    <x v="3868"/>
    <b v="0"/>
    <n v="10"/>
    <b v="1"/>
    <s v="film &amp; video/shorts"/>
    <n v="120"/>
    <n v="60"/>
    <x v="0"/>
    <x v="3868"/>
    <x v="3849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x v="3850"/>
    <x v="3869"/>
    <b v="0"/>
    <n v="14"/>
    <b v="1"/>
    <s v="film &amp; video/documentary"/>
    <n v="120"/>
    <n v="42.86"/>
    <x v="0"/>
    <x v="3869"/>
    <x v="3850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x v="3851"/>
    <x v="3870"/>
    <b v="0"/>
    <n v="14"/>
    <b v="1"/>
    <s v="theater/plays"/>
    <n v="114"/>
    <n v="40.71"/>
    <x v="1"/>
    <x v="3870"/>
    <x v="3851"/>
    <x v="7"/>
  </r>
  <r>
    <n v="3711"/>
    <s v="The Youth Shakespeare Project 2014"/>
    <s v="Two teachers and twenty kids bring one of Shakespeare's plays to life!"/>
    <n v="500"/>
    <n v="570"/>
    <x v="2"/>
    <s v="US"/>
    <s v="USD"/>
    <x v="3852"/>
    <x v="3871"/>
    <b v="0"/>
    <n v="21"/>
    <b v="1"/>
    <s v="theater/plays"/>
    <n v="114"/>
    <n v="27.14"/>
    <x v="1"/>
    <x v="3871"/>
    <x v="3852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x v="3853"/>
    <x v="3872"/>
    <b v="0"/>
    <n v="15"/>
    <b v="1"/>
    <s v="theater/musical"/>
    <n v="113"/>
    <n v="37.67"/>
    <x v="1"/>
    <x v="3872"/>
    <x v="3853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x v="3854"/>
    <x v="3873"/>
    <b v="0"/>
    <n v="29"/>
    <b v="1"/>
    <s v="film &amp; video/shorts"/>
    <n v="113"/>
    <n v="19.47"/>
    <x v="0"/>
    <x v="3873"/>
    <x v="3854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x v="3855"/>
    <x v="3874"/>
    <b v="0"/>
    <n v="45"/>
    <b v="1"/>
    <s v="music/pop"/>
    <n v="113"/>
    <n v="12.53"/>
    <x v="5"/>
    <x v="3874"/>
    <x v="3855"/>
    <x v="7"/>
  </r>
  <r>
    <n v="1391"/>
    <s v="Rules and Regulations"/>
    <s v="With the money donated through this project we intend on investing in sound equipment for live shows"/>
    <n v="500"/>
    <n v="551"/>
    <x v="2"/>
    <s v="US"/>
    <s v="USD"/>
    <x v="3856"/>
    <x v="3875"/>
    <b v="0"/>
    <n v="13"/>
    <b v="1"/>
    <s v="music/rock"/>
    <n v="110"/>
    <n v="42.38"/>
    <x v="5"/>
    <x v="3875"/>
    <x v="3856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x v="3857"/>
    <x v="3876"/>
    <b v="0"/>
    <n v="11"/>
    <b v="1"/>
    <s v="music/rock"/>
    <n v="110"/>
    <n v="50"/>
    <x v="5"/>
    <x v="3876"/>
    <x v="3857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x v="3858"/>
    <x v="3877"/>
    <b v="0"/>
    <n v="10"/>
    <b v="1"/>
    <s v="theater/plays"/>
    <n v="110"/>
    <n v="55"/>
    <x v="1"/>
    <x v="3877"/>
    <x v="3858"/>
    <x v="7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x v="3852"/>
    <x v="3878"/>
    <b v="1"/>
    <n v="15"/>
    <b v="1"/>
    <s v="theater/plays"/>
    <n v="109"/>
    <n v="36.33"/>
    <x v="1"/>
    <x v="3878"/>
    <x v="385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859"/>
    <x v="3879"/>
    <b v="0"/>
    <n v="16"/>
    <b v="0"/>
    <s v="theater/plays"/>
    <n v="108"/>
    <n v="33.75"/>
    <x v="1"/>
    <x v="3879"/>
    <x v="3859"/>
    <x v="7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x v="3860"/>
    <x v="3880"/>
    <b v="0"/>
    <n v="16"/>
    <b v="1"/>
    <s v="theater/plays"/>
    <n v="108"/>
    <n v="33.75"/>
    <x v="1"/>
    <x v="3880"/>
    <x v="3860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x v="3861"/>
    <x v="3881"/>
    <b v="0"/>
    <n v="15"/>
    <b v="1"/>
    <s v="theater/plays"/>
    <n v="107"/>
    <n v="35.799999999999997"/>
    <x v="1"/>
    <x v="3881"/>
    <x v="386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x v="3862"/>
    <x v="3882"/>
    <b v="0"/>
    <n v="9"/>
    <b v="1"/>
    <s v="theater/plays"/>
    <n v="106"/>
    <n v="58.9"/>
    <x v="1"/>
    <x v="3882"/>
    <x v="386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x v="3060"/>
    <x v="3883"/>
    <b v="0"/>
    <n v="7"/>
    <b v="1"/>
    <s v="theater/plays"/>
    <n v="106"/>
    <n v="75.709999999999994"/>
    <x v="1"/>
    <x v="3883"/>
    <x v="306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x v="3863"/>
    <x v="3884"/>
    <b v="0"/>
    <n v="25"/>
    <b v="1"/>
    <s v="theater/plays"/>
    <n v="105"/>
    <n v="21.1"/>
    <x v="1"/>
    <x v="3884"/>
    <x v="3863"/>
    <x v="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x v="3864"/>
    <x v="3885"/>
    <b v="0"/>
    <n v="35"/>
    <b v="1"/>
    <s v="film &amp; video/television"/>
    <n v="105"/>
    <n v="15"/>
    <x v="0"/>
    <x v="3885"/>
    <x v="3864"/>
    <x v="7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x v="3865"/>
    <x v="3886"/>
    <b v="0"/>
    <n v="7"/>
    <b v="1"/>
    <s v="theater/musical"/>
    <n v="105"/>
    <n v="75"/>
    <x v="1"/>
    <x v="3886"/>
    <x v="3865"/>
    <x v="7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x v="3866"/>
    <x v="3887"/>
    <b v="0"/>
    <n v="16"/>
    <b v="1"/>
    <s v="music/rock"/>
    <n v="104"/>
    <n v="32.5"/>
    <x v="5"/>
    <x v="3887"/>
    <x v="3866"/>
    <x v="7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x v="3867"/>
    <x v="3888"/>
    <b v="0"/>
    <n v="11"/>
    <b v="1"/>
    <s v="music/rock"/>
    <n v="104"/>
    <n v="47.27"/>
    <x v="5"/>
    <x v="3888"/>
    <x v="386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x v="3868"/>
    <x v="3889"/>
    <b v="0"/>
    <n v="9"/>
    <b v="1"/>
    <s v="theater/plays"/>
    <n v="104"/>
    <n v="57.78"/>
    <x v="1"/>
    <x v="3889"/>
    <x v="3868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x v="3869"/>
    <x v="3890"/>
    <b v="0"/>
    <n v="15"/>
    <b v="1"/>
    <s v="music/rock"/>
    <n v="104"/>
    <n v="34.6"/>
    <x v="5"/>
    <x v="3890"/>
    <x v="386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x v="3870"/>
    <x v="3891"/>
    <b v="0"/>
    <n v="10"/>
    <b v="1"/>
    <s v="music/indie rock"/>
    <n v="103"/>
    <n v="51.6"/>
    <x v="5"/>
    <x v="3891"/>
    <x v="387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x v="3871"/>
    <x v="3892"/>
    <b v="0"/>
    <n v="20"/>
    <b v="1"/>
    <s v="theater/plays"/>
    <n v="101"/>
    <n v="25.16"/>
    <x v="1"/>
    <x v="3892"/>
    <x v="3871"/>
    <x v="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x v="3872"/>
    <x v="3893"/>
    <b v="0"/>
    <n v="16"/>
    <b v="1"/>
    <s v="film &amp; video/shorts"/>
    <n v="100"/>
    <n v="31.38"/>
    <x v="0"/>
    <x v="3893"/>
    <x v="3872"/>
    <x v="7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x v="3873"/>
    <x v="3894"/>
    <b v="0"/>
    <n v="8"/>
    <b v="1"/>
    <s v="theater/plays"/>
    <n v="100"/>
    <n v="62.63"/>
    <x v="1"/>
    <x v="3894"/>
    <x v="3873"/>
    <x v="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x v="3874"/>
    <x v="3895"/>
    <b v="0"/>
    <n v="7"/>
    <b v="1"/>
    <s v="film &amp; video/shorts"/>
    <n v="100"/>
    <n v="71.430000000000007"/>
    <x v="0"/>
    <x v="3895"/>
    <x v="3874"/>
    <x v="7"/>
  </r>
  <r>
    <n v="139"/>
    <s v="Roman Dead (Canceled)"/>
    <s v="When  Rome is infected with a zombie plague, Lucius Agrippa and a small group fights for survival"/>
    <n v="500"/>
    <n v="500"/>
    <x v="0"/>
    <s v="US"/>
    <s v="USD"/>
    <x v="3875"/>
    <x v="3896"/>
    <b v="0"/>
    <n v="1"/>
    <b v="0"/>
    <s v="film &amp; video/science fiction"/>
    <n v="100"/>
    <n v="500"/>
    <x v="0"/>
    <x v="3896"/>
    <x v="3875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x v="3876"/>
    <x v="3897"/>
    <b v="0"/>
    <n v="6"/>
    <b v="1"/>
    <s v="theater/musical"/>
    <n v="100"/>
    <n v="83.33"/>
    <x v="1"/>
    <x v="3897"/>
    <x v="3876"/>
    <x v="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x v="3877"/>
    <x v="3898"/>
    <b v="0"/>
    <n v="8"/>
    <b v="1"/>
    <s v="theater/spaces"/>
    <n v="100"/>
    <n v="62.5"/>
    <x v="1"/>
    <x v="3898"/>
    <x v="3877"/>
    <x v="7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x v="3878"/>
    <x v="3899"/>
    <b v="0"/>
    <n v="12"/>
    <b v="1"/>
    <s v="theater/plays"/>
    <n v="100"/>
    <n v="41.67"/>
    <x v="1"/>
    <x v="3899"/>
    <x v="3878"/>
    <x v="7"/>
  </r>
  <r>
    <n v="3572"/>
    <s v="Monster"/>
    <s v="A darkly comic one woman show by Abram Rooney as part of The Camden Fringe 2015."/>
    <n v="500"/>
    <n v="500"/>
    <x v="2"/>
    <s v="GB"/>
    <s v="GBP"/>
    <x v="3879"/>
    <x v="3900"/>
    <b v="0"/>
    <n v="9"/>
    <b v="1"/>
    <s v="theater/plays"/>
    <n v="100"/>
    <n v="55.56"/>
    <x v="1"/>
    <x v="3900"/>
    <x v="3879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x v="3880"/>
    <x v="3901"/>
    <b v="0"/>
    <n v="14"/>
    <b v="1"/>
    <s v="theater/plays"/>
    <n v="100"/>
    <n v="35.71"/>
    <x v="1"/>
    <x v="3901"/>
    <x v="3880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x v="3881"/>
    <x v="3902"/>
    <b v="0"/>
    <n v="17"/>
    <b v="1"/>
    <s v="theater/plays"/>
    <n v="100"/>
    <n v="29.41"/>
    <x v="1"/>
    <x v="3902"/>
    <x v="3881"/>
    <x v="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x v="3882"/>
    <x v="3903"/>
    <b v="0"/>
    <n v="3"/>
    <b v="1"/>
    <s v="theater/musical"/>
    <n v="100"/>
    <n v="166.67"/>
    <x v="1"/>
    <x v="3903"/>
    <x v="3882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x v="3883"/>
    <x v="3904"/>
    <b v="0"/>
    <n v="9"/>
    <b v="0"/>
    <s v="publishing/fiction"/>
    <n v="70"/>
    <n v="39"/>
    <x v="2"/>
    <x v="3904"/>
    <x v="3883"/>
    <x v="7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x v="3884"/>
    <x v="3905"/>
    <b v="0"/>
    <n v="5"/>
    <b v="0"/>
    <s v="theater/plays"/>
    <n v="60"/>
    <n v="60"/>
    <x v="1"/>
    <x v="3905"/>
    <x v="3884"/>
    <x v="7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x v="3885"/>
    <x v="3906"/>
    <b v="0"/>
    <n v="15"/>
    <b v="0"/>
    <s v="publishing/children's books"/>
    <n v="52"/>
    <n v="17.329999999999998"/>
    <x v="2"/>
    <x v="3906"/>
    <x v="3885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886"/>
    <x v="3907"/>
    <b v="0"/>
    <n v="8"/>
    <b v="0"/>
    <s v="theater/plays"/>
    <n v="52"/>
    <n v="32.25"/>
    <x v="1"/>
    <x v="3907"/>
    <x v="3886"/>
    <x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x v="3887"/>
    <x v="3908"/>
    <b v="0"/>
    <n v="8"/>
    <b v="0"/>
    <s v="technology/gadgets"/>
    <n v="47"/>
    <n v="29.63"/>
    <x v="3"/>
    <x v="3908"/>
    <x v="3887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x v="3888"/>
    <x v="3909"/>
    <b v="0"/>
    <n v="7"/>
    <b v="0"/>
    <s v="music/indie rock"/>
    <n v="41"/>
    <n v="29.29"/>
    <x v="5"/>
    <x v="3909"/>
    <x v="3888"/>
    <x v="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x v="3889"/>
    <x v="3910"/>
    <b v="0"/>
    <n v="6"/>
    <b v="0"/>
    <s v="photography/nature"/>
    <n v="34"/>
    <n v="28.33"/>
    <x v="6"/>
    <x v="3910"/>
    <x v="3889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x v="3890"/>
    <x v="3911"/>
    <b v="0"/>
    <n v="4"/>
    <b v="0"/>
    <s v="publishing/children's books"/>
    <n v="28"/>
    <n v="35"/>
    <x v="2"/>
    <x v="3911"/>
    <x v="3890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x v="3891"/>
    <x v="3912"/>
    <b v="0"/>
    <n v="6"/>
    <b v="0"/>
    <s v="theater/plays"/>
    <n v="27"/>
    <n v="22.83"/>
    <x v="1"/>
    <x v="3912"/>
    <x v="3891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x v="3892"/>
    <x v="3913"/>
    <b v="0"/>
    <n v="10"/>
    <b v="0"/>
    <s v="games/video games"/>
    <n v="26"/>
    <n v="13"/>
    <x v="4"/>
    <x v="3913"/>
    <x v="389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x v="3893"/>
    <x v="3914"/>
    <b v="0"/>
    <n v="7"/>
    <b v="0"/>
    <s v="technology/web"/>
    <n v="23"/>
    <n v="16.43"/>
    <x v="3"/>
    <x v="3914"/>
    <x v="389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x v="3894"/>
    <x v="3915"/>
    <b v="0"/>
    <n v="2"/>
    <b v="0"/>
    <s v="theater/plays"/>
    <n v="22"/>
    <n v="55"/>
    <x v="1"/>
    <x v="3915"/>
    <x v="3894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x v="3895"/>
    <x v="3916"/>
    <b v="0"/>
    <n v="1"/>
    <b v="0"/>
    <s v="theater/musical"/>
    <n v="20"/>
    <n v="100"/>
    <x v="1"/>
    <x v="3916"/>
    <x v="3895"/>
    <x v="7"/>
  </r>
  <r>
    <n v="3991"/>
    <s v="NTACTheatre - North Texas Actor's Collaborative Theatre"/>
    <s v="North Texas first actor-driven theatre company needs your help"/>
    <n v="500"/>
    <n v="100"/>
    <x v="1"/>
    <s v="US"/>
    <s v="USD"/>
    <x v="3896"/>
    <x v="3917"/>
    <b v="0"/>
    <n v="1"/>
    <b v="0"/>
    <s v="theater/plays"/>
    <n v="20"/>
    <n v="100"/>
    <x v="1"/>
    <x v="3917"/>
    <x v="3896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x v="3897"/>
    <x v="3918"/>
    <b v="0"/>
    <n v="6"/>
    <b v="0"/>
    <s v="film &amp; video/science fiction"/>
    <n v="14"/>
    <n v="11.67"/>
    <x v="0"/>
    <x v="3918"/>
    <x v="3897"/>
    <x v="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x v="3898"/>
    <x v="3919"/>
    <b v="0"/>
    <n v="7"/>
    <b v="0"/>
    <s v="theater/plays"/>
    <n v="14"/>
    <n v="10"/>
    <x v="1"/>
    <x v="3919"/>
    <x v="3898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x v="3899"/>
    <x v="3920"/>
    <b v="0"/>
    <n v="5"/>
    <b v="0"/>
    <s v="games/video games"/>
    <n v="10"/>
    <n v="10"/>
    <x v="4"/>
    <x v="3920"/>
    <x v="3899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x v="3900"/>
    <x v="3921"/>
    <b v="0"/>
    <n v="2"/>
    <b v="0"/>
    <s v="theater/musical"/>
    <n v="6"/>
    <n v="15"/>
    <x v="1"/>
    <x v="3921"/>
    <x v="39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x v="3901"/>
    <x v="3922"/>
    <b v="0"/>
    <n v="3"/>
    <b v="0"/>
    <s v="games/video games"/>
    <n v="5"/>
    <n v="8.33"/>
    <x v="4"/>
    <x v="3922"/>
    <x v="3901"/>
    <x v="7"/>
  </r>
  <r>
    <n v="3881"/>
    <s v="My Real Mother's Name is... (Canceled)"/>
    <s v="A musical journey coming to the Blue Venue at the 2017 Orlando Fringe Festival!"/>
    <n v="500"/>
    <n v="25"/>
    <x v="0"/>
    <s v="US"/>
    <s v="USD"/>
    <x v="3902"/>
    <x v="3923"/>
    <b v="0"/>
    <n v="1"/>
    <b v="0"/>
    <s v="theater/musical"/>
    <n v="5"/>
    <n v="25"/>
    <x v="1"/>
    <x v="3923"/>
    <x v="390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x v="3903"/>
    <x v="3924"/>
    <b v="0"/>
    <n v="4"/>
    <b v="0"/>
    <s v="theater/plays"/>
    <n v="5"/>
    <n v="5.75"/>
    <x v="1"/>
    <x v="3924"/>
    <x v="3903"/>
    <x v="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x v="3904"/>
    <x v="3925"/>
    <b v="0"/>
    <n v="1"/>
    <b v="0"/>
    <s v="photography/nature"/>
    <n v="4"/>
    <n v="20"/>
    <x v="6"/>
    <x v="3925"/>
    <x v="3904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x v="3905"/>
    <x v="3926"/>
    <b v="0"/>
    <n v="1"/>
    <b v="0"/>
    <s v="theater/plays"/>
    <n v="2"/>
    <n v="10"/>
    <x v="1"/>
    <x v="3926"/>
    <x v="3905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x v="3906"/>
    <x v="3927"/>
    <b v="0"/>
    <n v="4"/>
    <b v="0"/>
    <s v="technology/gadgets"/>
    <n v="2"/>
    <n v="2"/>
    <x v="3"/>
    <x v="3927"/>
    <x v="3906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x v="3907"/>
    <x v="3928"/>
    <b v="0"/>
    <n v="2"/>
    <b v="0"/>
    <s v="technology/web"/>
    <n v="1"/>
    <n v="3"/>
    <x v="3"/>
    <x v="3928"/>
    <x v="3907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x v="3908"/>
    <x v="3929"/>
    <b v="0"/>
    <n v="1"/>
    <b v="0"/>
    <s v="theater/plays"/>
    <n v="1"/>
    <n v="5"/>
    <x v="1"/>
    <x v="3929"/>
    <x v="3908"/>
    <x v="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x v="3909"/>
    <x v="3930"/>
    <b v="0"/>
    <n v="1"/>
    <b v="0"/>
    <s v="publishing/fiction"/>
    <n v="0"/>
    <n v="2"/>
    <x v="2"/>
    <x v="3930"/>
    <x v="3909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x v="3910"/>
    <x v="3931"/>
    <b v="0"/>
    <n v="1"/>
    <b v="0"/>
    <s v="publishing/translations"/>
    <n v="0"/>
    <n v="1"/>
    <x v="2"/>
    <x v="3931"/>
    <x v="3910"/>
    <x v="7"/>
  </r>
  <r>
    <n v="2422"/>
    <s v="Help starting a family owned food truck"/>
    <s v="Family owned business serving BBQ and seafood to the public"/>
    <n v="500"/>
    <n v="1"/>
    <x v="1"/>
    <s v="US"/>
    <s v="USD"/>
    <x v="3911"/>
    <x v="3932"/>
    <b v="0"/>
    <n v="1"/>
    <b v="0"/>
    <s v="food/food trucks"/>
    <n v="0"/>
    <n v="1"/>
    <x v="7"/>
    <x v="3932"/>
    <x v="3911"/>
    <x v="7"/>
  </r>
  <r>
    <n v="4004"/>
    <s v="South Florida Tours"/>
    <s v="Help Launch The Queen Into South Florida!"/>
    <n v="500"/>
    <n v="1"/>
    <x v="1"/>
    <s v="US"/>
    <s v="USD"/>
    <x v="3912"/>
    <x v="3933"/>
    <b v="0"/>
    <n v="1"/>
    <b v="0"/>
    <s v="theater/plays"/>
    <n v="0"/>
    <n v="1"/>
    <x v="1"/>
    <x v="3933"/>
    <x v="3912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x v="3913"/>
    <x v="3934"/>
    <b v="0"/>
    <n v="0"/>
    <b v="0"/>
    <s v="music/jazz"/>
    <n v="0"/>
    <n v="0"/>
    <x v="5"/>
    <x v="3934"/>
    <x v="3913"/>
    <x v="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x v="3914"/>
    <x v="3935"/>
    <b v="0"/>
    <n v="0"/>
    <b v="0"/>
    <s v="journalism/audio"/>
    <n v="0"/>
    <n v="0"/>
    <x v="8"/>
    <x v="3935"/>
    <x v="3914"/>
    <x v="7"/>
  </r>
  <r>
    <n v="1141"/>
    <s v="Arena Z - Zombie Survival"/>
    <s v="I think this will be a great game!"/>
    <n v="500"/>
    <n v="0"/>
    <x v="1"/>
    <s v="DE"/>
    <s v="EUR"/>
    <x v="3915"/>
    <x v="3936"/>
    <b v="0"/>
    <n v="0"/>
    <b v="0"/>
    <s v="games/mobile games"/>
    <n v="0"/>
    <n v="0"/>
    <x v="4"/>
    <x v="3936"/>
    <x v="3915"/>
    <x v="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x v="3916"/>
    <x v="3937"/>
    <b v="0"/>
    <n v="0"/>
    <b v="0"/>
    <s v="photography/places"/>
    <n v="0"/>
    <n v="0"/>
    <x v="6"/>
    <x v="3937"/>
    <x v="3916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x v="3917"/>
    <x v="3938"/>
    <b v="0"/>
    <n v="0"/>
    <b v="0"/>
    <s v="theater/musical"/>
    <n v="0"/>
    <n v="0"/>
    <x v="1"/>
    <x v="3938"/>
    <x v="3917"/>
    <x v="7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x v="3918"/>
    <x v="3939"/>
    <b v="0"/>
    <n v="0"/>
    <b v="0"/>
    <s v="theater/plays"/>
    <n v="0"/>
    <n v="0"/>
    <x v="1"/>
    <x v="3939"/>
    <x v="3918"/>
    <x v="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x v="3919"/>
    <x v="3940"/>
    <b v="0"/>
    <n v="0"/>
    <b v="0"/>
    <s v="theater/plays"/>
    <n v="0"/>
    <n v="0"/>
    <x v="1"/>
    <x v="3940"/>
    <x v="3919"/>
    <x v="7"/>
  </r>
  <r>
    <n v="2067"/>
    <s v="Luminite (LED lighting)"/>
    <s v="The next generation of premium quality LED lighting. Extreme power efficiency in a small package."/>
    <n v="495"/>
    <n v="628"/>
    <x v="2"/>
    <s v="GB"/>
    <s v="GBP"/>
    <x v="3920"/>
    <x v="3941"/>
    <b v="0"/>
    <n v="10"/>
    <b v="1"/>
    <s v="technology/hardware"/>
    <n v="127"/>
    <n v="62.8"/>
    <x v="3"/>
    <x v="3941"/>
    <x v="3920"/>
    <x v="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x v="3921"/>
    <x v="3942"/>
    <b v="0"/>
    <n v="50"/>
    <b v="1"/>
    <s v="games/tabletop games"/>
    <n v="223"/>
    <n v="21.38"/>
    <x v="4"/>
    <x v="3942"/>
    <x v="3921"/>
    <x v="7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x v="3922"/>
    <x v="3943"/>
    <b v="0"/>
    <n v="13"/>
    <b v="1"/>
    <s v="music/indie rock"/>
    <n v="124"/>
    <n v="43"/>
    <x v="5"/>
    <x v="3943"/>
    <x v="3922"/>
    <x v="7"/>
  </r>
  <r>
    <n v="115"/>
    <s v="The World's Greatest Lover"/>
    <s v="Never judge a book (or a lover) by their cover."/>
    <n v="450"/>
    <n v="632"/>
    <x v="2"/>
    <s v="US"/>
    <s v="USD"/>
    <x v="3923"/>
    <x v="3944"/>
    <b v="0"/>
    <n v="22"/>
    <b v="1"/>
    <s v="film &amp; video/shorts"/>
    <n v="140"/>
    <n v="28.73"/>
    <x v="0"/>
    <x v="3944"/>
    <x v="3923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x v="3924"/>
    <x v="3945"/>
    <b v="0"/>
    <n v="11"/>
    <b v="1"/>
    <s v="theater/plays"/>
    <n v="108"/>
    <n v="44.09"/>
    <x v="1"/>
    <x v="3945"/>
    <x v="3924"/>
    <x v="7"/>
  </r>
  <r>
    <n v="177"/>
    <s v="The Good Samaritan"/>
    <s v="I'm making a modern day version of the bible story &quot; The Good Samaritan&quot;"/>
    <n v="450"/>
    <n v="180"/>
    <x v="1"/>
    <s v="US"/>
    <s v="USD"/>
    <x v="3925"/>
    <x v="3946"/>
    <b v="0"/>
    <n v="7"/>
    <b v="0"/>
    <s v="film &amp; video/drama"/>
    <n v="40"/>
    <n v="25.71"/>
    <x v="0"/>
    <x v="3946"/>
    <x v="3925"/>
    <x v="7"/>
  </r>
  <r>
    <n v="1810"/>
    <s v="Film Speed"/>
    <s v="Film Speed is a series of Zines focusing on architecture shot completely on 35 and 120mm film."/>
    <n v="450"/>
    <n v="15"/>
    <x v="1"/>
    <s v="US"/>
    <s v="USD"/>
    <x v="3926"/>
    <x v="3947"/>
    <b v="0"/>
    <n v="2"/>
    <b v="0"/>
    <s v="photography/photobooks"/>
    <n v="3"/>
    <n v="7.5"/>
    <x v="6"/>
    <x v="3947"/>
    <x v="3926"/>
    <x v="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x v="3927"/>
    <x v="3948"/>
    <b v="0"/>
    <n v="0"/>
    <b v="0"/>
    <s v="film &amp; video/animation"/>
    <n v="0"/>
    <n v="0"/>
    <x v="0"/>
    <x v="3948"/>
    <x v="3927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x v="3928"/>
    <x v="3949"/>
    <b v="0"/>
    <n v="9"/>
    <b v="1"/>
    <s v="music/electronic music"/>
    <n v="101"/>
    <n v="47.22"/>
    <x v="5"/>
    <x v="3949"/>
    <x v="3928"/>
    <x v="7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x v="3929"/>
    <x v="3950"/>
    <b v="0"/>
    <n v="2"/>
    <b v="0"/>
    <s v="technology/web"/>
    <n v="29"/>
    <n v="60"/>
    <x v="3"/>
    <x v="3950"/>
    <x v="3929"/>
    <x v="7"/>
  </r>
  <r>
    <n v="77"/>
    <s v="Jonah and the Crab"/>
    <s v="A short film about a boy searching for companionship in a hermit crab he finds on the beach."/>
    <n v="400"/>
    <n v="1570"/>
    <x v="2"/>
    <s v="US"/>
    <s v="USD"/>
    <x v="3930"/>
    <x v="3951"/>
    <b v="0"/>
    <n v="26"/>
    <b v="1"/>
    <s v="film &amp; video/shorts"/>
    <n v="393"/>
    <n v="60.38"/>
    <x v="0"/>
    <x v="3951"/>
    <x v="393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x v="3931"/>
    <x v="3952"/>
    <b v="0"/>
    <n v="25"/>
    <b v="1"/>
    <s v="music/rock"/>
    <n v="263"/>
    <n v="42"/>
    <x v="5"/>
    <x v="3952"/>
    <x v="3931"/>
    <x v="7"/>
  </r>
  <r>
    <n v="1386"/>
    <s v="MALTESE CROSS: The First Album"/>
    <s v="We are a classic hard rock/heavy metal band just trying to keep rock alive!"/>
    <n v="400"/>
    <n v="875"/>
    <x v="2"/>
    <s v="US"/>
    <s v="USD"/>
    <x v="3932"/>
    <x v="3953"/>
    <b v="0"/>
    <n v="14"/>
    <b v="1"/>
    <s v="music/rock"/>
    <n v="219"/>
    <n v="62.5"/>
    <x v="5"/>
    <x v="3953"/>
    <x v="3932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x v="3933"/>
    <x v="3954"/>
    <b v="0"/>
    <n v="17"/>
    <b v="1"/>
    <s v="music/rock"/>
    <n v="170"/>
    <n v="39.97"/>
    <x v="5"/>
    <x v="3954"/>
    <x v="3933"/>
    <x v="7"/>
  </r>
  <r>
    <n v="2161"/>
    <s v="CallMeGhost DEBUT ALBUM preorder!"/>
    <s v="We're trying to fund hard copies of our debut album!"/>
    <n v="400"/>
    <n v="463"/>
    <x v="2"/>
    <s v="US"/>
    <s v="USD"/>
    <x v="3934"/>
    <x v="3955"/>
    <b v="0"/>
    <n v="13"/>
    <b v="1"/>
    <s v="music/rock"/>
    <n v="116"/>
    <n v="35.619999999999997"/>
    <x v="5"/>
    <x v="3955"/>
    <x v="3934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x v="3935"/>
    <x v="3956"/>
    <b v="0"/>
    <n v="15"/>
    <b v="1"/>
    <s v="theater/plays"/>
    <n v="113"/>
    <n v="30"/>
    <x v="1"/>
    <x v="3956"/>
    <x v="3935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x v="3936"/>
    <x v="3957"/>
    <b v="0"/>
    <n v="18"/>
    <b v="1"/>
    <s v="theater/plays"/>
    <n v="110"/>
    <n v="24.44"/>
    <x v="1"/>
    <x v="3957"/>
    <x v="3936"/>
    <x v="7"/>
  </r>
  <r>
    <n v="819"/>
    <s v="Winter Tour"/>
    <s v="We are touring the Southeast in support of our new EP"/>
    <n v="400"/>
    <n v="435"/>
    <x v="2"/>
    <s v="US"/>
    <s v="USD"/>
    <x v="3937"/>
    <x v="3958"/>
    <b v="0"/>
    <n v="14"/>
    <b v="1"/>
    <s v="music/rock"/>
    <n v="109"/>
    <n v="31.07"/>
    <x v="5"/>
    <x v="3958"/>
    <x v="393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x v="3938"/>
    <x v="3959"/>
    <b v="0"/>
    <n v="9"/>
    <b v="1"/>
    <s v="food/small batch"/>
    <n v="108"/>
    <n v="47.78"/>
    <x v="7"/>
    <x v="3959"/>
    <x v="3938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x v="3939"/>
    <x v="3960"/>
    <b v="0"/>
    <n v="8"/>
    <b v="1"/>
    <s v="film &amp; video/shorts"/>
    <n v="106"/>
    <n v="53.13"/>
    <x v="0"/>
    <x v="3960"/>
    <x v="3939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x v="3940"/>
    <x v="3961"/>
    <b v="1"/>
    <n v="22"/>
    <b v="1"/>
    <s v="music/indie rock"/>
    <n v="104"/>
    <n v="18.91"/>
    <x v="5"/>
    <x v="3961"/>
    <x v="394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x v="3941"/>
    <x v="3962"/>
    <b v="0"/>
    <n v="13"/>
    <b v="1"/>
    <s v="theater/plays"/>
    <n v="100"/>
    <n v="30.77"/>
    <x v="1"/>
    <x v="3962"/>
    <x v="3941"/>
    <x v="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x v="3942"/>
    <x v="3963"/>
    <b v="0"/>
    <n v="7"/>
    <b v="0"/>
    <s v="games/video games"/>
    <n v="41"/>
    <n v="23.57"/>
    <x v="4"/>
    <x v="3963"/>
    <x v="3942"/>
    <x v="7"/>
  </r>
  <r>
    <n v="3987"/>
    <s v="Write Now 5"/>
    <s v="Write Now 5 is a new writing festival in south east London promoting new work from emerging playwrights."/>
    <n v="400"/>
    <n v="151"/>
    <x v="1"/>
    <s v="GB"/>
    <s v="GBP"/>
    <x v="3943"/>
    <x v="3964"/>
    <b v="0"/>
    <n v="13"/>
    <b v="0"/>
    <s v="theater/plays"/>
    <n v="38"/>
    <n v="11.62"/>
    <x v="1"/>
    <x v="3964"/>
    <x v="3943"/>
    <x v="7"/>
  </r>
  <r>
    <n v="2885"/>
    <s v="The Wedding"/>
    <s v="An historic and proud work of Polish nationalistic literature performed on stage."/>
    <n v="400"/>
    <n v="130"/>
    <x v="1"/>
    <s v="US"/>
    <s v="USD"/>
    <x v="3944"/>
    <x v="3965"/>
    <b v="0"/>
    <n v="5"/>
    <b v="0"/>
    <s v="theater/plays"/>
    <n v="33"/>
    <n v="26"/>
    <x v="1"/>
    <x v="3965"/>
    <x v="3944"/>
    <x v="7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x v="3945"/>
    <x v="3966"/>
    <b v="0"/>
    <n v="0"/>
    <b v="0"/>
    <s v="film &amp; video/animation"/>
    <n v="0"/>
    <n v="0"/>
    <x v="0"/>
    <x v="3966"/>
    <x v="3945"/>
    <x v="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x v="3946"/>
    <x v="3967"/>
    <b v="0"/>
    <n v="0"/>
    <b v="0"/>
    <s v="technology/web"/>
    <n v="0"/>
    <n v="0"/>
    <x v="3"/>
    <x v="3967"/>
    <x v="3946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x v="3947"/>
    <x v="3968"/>
    <b v="0"/>
    <n v="0"/>
    <b v="0"/>
    <s v="technology/web"/>
    <n v="0"/>
    <n v="0"/>
    <x v="3"/>
    <x v="3968"/>
    <x v="3947"/>
    <x v="7"/>
  </r>
  <r>
    <n v="2170"/>
    <s v="STETSON'S NEW EP"/>
    <s v="We are a hard rock band from Northern California trying to raise $350 for our next EP. Be a part of our journey!"/>
    <n v="350"/>
    <n v="633"/>
    <x v="2"/>
    <s v="US"/>
    <s v="USD"/>
    <x v="3948"/>
    <x v="3969"/>
    <b v="0"/>
    <n v="19"/>
    <b v="1"/>
    <s v="music/rock"/>
    <n v="181"/>
    <n v="33.32"/>
    <x v="5"/>
    <x v="3969"/>
    <x v="3948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x v="3949"/>
    <x v="3970"/>
    <b v="0"/>
    <n v="13"/>
    <b v="1"/>
    <s v="theater/plays"/>
    <n v="169"/>
    <n v="45.62"/>
    <x v="1"/>
    <x v="3970"/>
    <x v="3949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x v="3950"/>
    <x v="3971"/>
    <b v="0"/>
    <n v="34"/>
    <b v="1"/>
    <s v="music/rock"/>
    <n v="167"/>
    <n v="17.239999999999998"/>
    <x v="5"/>
    <x v="3971"/>
    <x v="3950"/>
    <x v="7"/>
  </r>
  <r>
    <n v="3309"/>
    <s v="Collision Course"/>
    <s v="Two unlikely friends, a garage, tinned beans &amp; the end of the world."/>
    <n v="350"/>
    <n v="558"/>
    <x v="2"/>
    <s v="GB"/>
    <s v="GBP"/>
    <x v="3951"/>
    <x v="3972"/>
    <b v="0"/>
    <n v="31"/>
    <b v="1"/>
    <s v="theater/plays"/>
    <n v="159"/>
    <n v="18"/>
    <x v="1"/>
    <x v="3972"/>
    <x v="3951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x v="3952"/>
    <x v="3973"/>
    <b v="0"/>
    <n v="19"/>
    <b v="1"/>
    <s v="music/rock"/>
    <n v="156"/>
    <n v="28.68"/>
    <x v="5"/>
    <x v="3973"/>
    <x v="3952"/>
    <x v="7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x v="3953"/>
    <x v="3974"/>
    <b v="0"/>
    <n v="22"/>
    <b v="1"/>
    <s v="theater/plays"/>
    <n v="144"/>
    <n v="22.91"/>
    <x v="1"/>
    <x v="3974"/>
    <x v="3953"/>
    <x v="7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x v="3954"/>
    <x v="3975"/>
    <b v="0"/>
    <n v="20"/>
    <b v="1"/>
    <s v="music/rock"/>
    <n v="143"/>
    <n v="25"/>
    <x v="5"/>
    <x v="3975"/>
    <x v="3954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x v="3955"/>
    <x v="3976"/>
    <b v="0"/>
    <n v="17"/>
    <b v="1"/>
    <s v="theater/plays"/>
    <n v="138"/>
    <n v="28.32"/>
    <x v="1"/>
    <x v="3976"/>
    <x v="3955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x v="3956"/>
    <x v="3977"/>
    <b v="0"/>
    <n v="21"/>
    <b v="1"/>
    <s v="film &amp; video/shorts"/>
    <n v="131"/>
    <n v="21.9"/>
    <x v="0"/>
    <x v="3977"/>
    <x v="3956"/>
    <x v="7"/>
  </r>
  <r>
    <n v="22"/>
    <s v="CREATURES OF HABIT!"/>
    <s v="Meet Gary, and Troy: Two unlikely friends that investigate &quot;strange phenomenon&quot;."/>
    <n v="350"/>
    <n v="410"/>
    <x v="2"/>
    <s v="US"/>
    <s v="USD"/>
    <x v="3957"/>
    <x v="3978"/>
    <b v="0"/>
    <n v="8"/>
    <b v="1"/>
    <s v="film &amp; video/television"/>
    <n v="117"/>
    <n v="51.25"/>
    <x v="0"/>
    <x v="3978"/>
    <x v="3957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3958"/>
    <x v="3979"/>
    <b v="0"/>
    <n v="15"/>
    <b v="0"/>
    <s v="music/faith"/>
    <n v="103"/>
    <n v="24"/>
    <x v="5"/>
    <x v="3979"/>
    <x v="3958"/>
    <x v="7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x v="3959"/>
    <x v="3980"/>
    <b v="0"/>
    <n v="6"/>
    <b v="1"/>
    <s v="theater/plays"/>
    <n v="101"/>
    <n v="59.17"/>
    <x v="1"/>
    <x v="3980"/>
    <x v="3959"/>
    <x v="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x v="1808"/>
    <x v="3981"/>
    <b v="0"/>
    <n v="10"/>
    <b v="1"/>
    <s v="theater/musical"/>
    <n v="100"/>
    <n v="35.1"/>
    <x v="1"/>
    <x v="3981"/>
    <x v="1808"/>
    <x v="7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x v="3960"/>
    <x v="3982"/>
    <b v="0"/>
    <n v="14"/>
    <b v="1"/>
    <s v="technology/space exploration"/>
    <n v="102"/>
    <n v="25.21"/>
    <x v="3"/>
    <x v="3982"/>
    <x v="3960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x v="3961"/>
    <x v="3983"/>
    <b v="0"/>
    <n v="14"/>
    <b v="1"/>
    <s v="theater/plays"/>
    <n v="129"/>
    <n v="30.71"/>
    <x v="1"/>
    <x v="3983"/>
    <x v="396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x v="3962"/>
    <x v="3984"/>
    <b v="0"/>
    <n v="31"/>
    <b v="1"/>
    <s v="theater/plays"/>
    <n v="149"/>
    <n v="15.13"/>
    <x v="1"/>
    <x v="3984"/>
    <x v="396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x v="3963"/>
    <x v="3985"/>
    <b v="0"/>
    <n v="59"/>
    <b v="1"/>
    <s v="theater/spaces"/>
    <n v="458"/>
    <n v="23.28"/>
    <x v="1"/>
    <x v="3985"/>
    <x v="3963"/>
    <x v="7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x v="3964"/>
    <x v="3986"/>
    <b v="0"/>
    <n v="14"/>
    <b v="1"/>
    <s v="music/rock"/>
    <n v="350"/>
    <n v="75.040000000000006"/>
    <x v="5"/>
    <x v="3986"/>
    <x v="3964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x v="3965"/>
    <x v="3987"/>
    <b v="0"/>
    <n v="20"/>
    <b v="1"/>
    <s v="theater/plays"/>
    <n v="289"/>
    <n v="43.35"/>
    <x v="1"/>
    <x v="3987"/>
    <x v="3965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x v="3966"/>
    <x v="3988"/>
    <b v="0"/>
    <n v="30"/>
    <b v="1"/>
    <s v="music/indie rock"/>
    <n v="266"/>
    <n v="26.57"/>
    <x v="5"/>
    <x v="3988"/>
    <x v="3966"/>
    <x v="7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x v="3967"/>
    <x v="3989"/>
    <b v="0"/>
    <n v="17"/>
    <b v="1"/>
    <s v="theater/plays"/>
    <n v="251"/>
    <n v="44.24"/>
    <x v="1"/>
    <x v="3989"/>
    <x v="3967"/>
    <x v="7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x v="3968"/>
    <x v="3990"/>
    <b v="0"/>
    <n v="11"/>
    <b v="1"/>
    <s v="music/rock"/>
    <n v="185"/>
    <n v="50.45"/>
    <x v="5"/>
    <x v="3990"/>
    <x v="3968"/>
    <x v="7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x v="3969"/>
    <x v="3991"/>
    <b v="0"/>
    <n v="16"/>
    <b v="1"/>
    <s v="food/small batch"/>
    <n v="182"/>
    <n v="34.130000000000003"/>
    <x v="7"/>
    <x v="3991"/>
    <x v="3969"/>
    <x v="7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x v="3970"/>
    <x v="3992"/>
    <b v="1"/>
    <n v="18"/>
    <b v="1"/>
    <s v="theater/plays"/>
    <n v="175"/>
    <n v="29.17"/>
    <x v="1"/>
    <x v="3992"/>
    <x v="3970"/>
    <x v="7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x v="3971"/>
    <x v="3993"/>
    <b v="0"/>
    <n v="49"/>
    <b v="1"/>
    <s v="technology/space exploration"/>
    <n v="164"/>
    <n v="10.039999999999999"/>
    <x v="3"/>
    <x v="3993"/>
    <x v="3971"/>
    <x v="7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x v="3972"/>
    <x v="3994"/>
    <b v="0"/>
    <n v="15"/>
    <b v="1"/>
    <s v="film &amp; video/shorts"/>
    <n v="153"/>
    <n v="30.67"/>
    <x v="0"/>
    <x v="3994"/>
    <x v="3972"/>
    <x v="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x v="3973"/>
    <x v="3995"/>
    <b v="0"/>
    <n v="20"/>
    <b v="1"/>
    <s v="theater/plays"/>
    <n v="143"/>
    <n v="21.5"/>
    <x v="1"/>
    <x v="3995"/>
    <x v="3973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x v="3974"/>
    <x v="3996"/>
    <b v="0"/>
    <n v="27"/>
    <b v="1"/>
    <s v="theater/plays"/>
    <n v="136"/>
    <n v="15.15"/>
    <x v="1"/>
    <x v="3996"/>
    <x v="3974"/>
    <x v="7"/>
  </r>
  <r>
    <n v="2479"/>
    <s v="FUEL FAKE NATIVES"/>
    <s v="Fake Natives is headed on tour this summer. Help them fill their tank with fossil fuels."/>
    <n v="300"/>
    <n v="400.33"/>
    <x v="2"/>
    <s v="US"/>
    <s v="USD"/>
    <x v="3975"/>
    <x v="3997"/>
    <b v="0"/>
    <n v="16"/>
    <b v="1"/>
    <s v="music/indie rock"/>
    <n v="133"/>
    <n v="25.02"/>
    <x v="5"/>
    <x v="3997"/>
    <x v="3975"/>
    <x v="7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x v="3976"/>
    <x v="3998"/>
    <b v="0"/>
    <n v="14"/>
    <b v="1"/>
    <s v="theater/plays"/>
    <n v="128"/>
    <n v="27.5"/>
    <x v="1"/>
    <x v="3998"/>
    <x v="3976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x v="3977"/>
    <x v="3999"/>
    <b v="0"/>
    <n v="15"/>
    <b v="1"/>
    <s v="theater/plays"/>
    <n v="127"/>
    <n v="25.4"/>
    <x v="1"/>
    <x v="3999"/>
    <x v="3977"/>
    <x v="7"/>
  </r>
  <r>
    <n v="372"/>
    <s v="Wild Equus"/>
    <s v="A short documentary exploring the uses of 'Natural Horsemanship' across Europe"/>
    <n v="300"/>
    <n v="376"/>
    <x v="2"/>
    <s v="GB"/>
    <s v="GBP"/>
    <x v="3978"/>
    <x v="4000"/>
    <b v="0"/>
    <n v="9"/>
    <b v="1"/>
    <s v="film &amp; video/documentary"/>
    <n v="125"/>
    <n v="41.78"/>
    <x v="0"/>
    <x v="4000"/>
    <x v="3978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x v="3979"/>
    <x v="4001"/>
    <b v="0"/>
    <n v="7"/>
    <b v="1"/>
    <s v="publishing/nonfiction"/>
    <n v="125"/>
    <n v="53.57"/>
    <x v="2"/>
    <x v="4001"/>
    <x v="3979"/>
    <x v="7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x v="3980"/>
    <x v="4002"/>
    <b v="0"/>
    <n v="25"/>
    <b v="1"/>
    <s v="theater/spaces"/>
    <n v="124"/>
    <n v="14.84"/>
    <x v="1"/>
    <x v="4002"/>
    <x v="3980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x v="3981"/>
    <x v="4003"/>
    <b v="0"/>
    <n v="8"/>
    <b v="1"/>
    <s v="theater/plays"/>
    <n v="123"/>
    <n v="46.13"/>
    <x v="1"/>
    <x v="4003"/>
    <x v="3981"/>
    <x v="7"/>
  </r>
  <r>
    <n v="3475"/>
    <s v="Score"/>
    <s v="Score is a musical play inspired by true stories of parents who have recovered from addiction and regained their children."/>
    <n v="300"/>
    <n v="340"/>
    <x v="2"/>
    <s v="GB"/>
    <s v="GBP"/>
    <x v="3982"/>
    <x v="4004"/>
    <b v="0"/>
    <n v="17"/>
    <b v="1"/>
    <s v="theater/plays"/>
    <n v="113"/>
    <n v="20"/>
    <x v="1"/>
    <x v="4004"/>
    <x v="3982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x v="3983"/>
    <x v="4005"/>
    <b v="0"/>
    <n v="14"/>
    <b v="1"/>
    <s v="music/electronic music"/>
    <n v="106"/>
    <n v="22.64"/>
    <x v="5"/>
    <x v="4005"/>
    <x v="3983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x v="3984"/>
    <x v="4006"/>
    <b v="0"/>
    <n v="6"/>
    <b v="1"/>
    <s v="theater/plays"/>
    <n v="104"/>
    <n v="52"/>
    <x v="1"/>
    <x v="4006"/>
    <x v="3984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x v="3985"/>
    <x v="4007"/>
    <b v="0"/>
    <n v="11"/>
    <b v="1"/>
    <s v="music/rock"/>
    <n v="103"/>
    <n v="28.18"/>
    <x v="5"/>
    <x v="4007"/>
    <x v="3985"/>
    <x v="7"/>
  </r>
  <r>
    <n v="2740"/>
    <s v="Vertical Garden Prototype"/>
    <s v="I am interested in testing the plant yields of this vertical garden as well as some other applications"/>
    <n v="300"/>
    <n v="310"/>
    <x v="2"/>
    <s v="US"/>
    <s v="USD"/>
    <x v="3986"/>
    <x v="4008"/>
    <b v="0"/>
    <n v="17"/>
    <b v="1"/>
    <s v="technology/hardware"/>
    <n v="103"/>
    <n v="18.239999999999998"/>
    <x v="3"/>
    <x v="4008"/>
    <x v="3986"/>
    <x v="7"/>
  </r>
  <r>
    <n v="1849"/>
    <s v="Release the Skyline Album"/>
    <s v="Release the Skylines is a small, local Cleveland metal band looking to record an album."/>
    <n v="300"/>
    <n v="301"/>
    <x v="2"/>
    <s v="US"/>
    <s v="USD"/>
    <x v="3987"/>
    <x v="4009"/>
    <b v="0"/>
    <n v="8"/>
    <b v="1"/>
    <s v="music/rock"/>
    <n v="100"/>
    <n v="37.630000000000003"/>
    <x v="5"/>
    <x v="4009"/>
    <x v="3987"/>
    <x v="7"/>
  </r>
  <r>
    <n v="848"/>
    <s v="God Am"/>
    <s v="God Am, a Grunge/Doom metal band, who have been trying to fund the production of our EP to bring you a unique aural assault."/>
    <n v="300"/>
    <n v="300"/>
    <x v="2"/>
    <s v="US"/>
    <s v="USD"/>
    <x v="3988"/>
    <x v="4010"/>
    <b v="0"/>
    <n v="16"/>
    <b v="1"/>
    <s v="music/metal"/>
    <n v="100"/>
    <n v="18.75"/>
    <x v="5"/>
    <x v="4010"/>
    <x v="3988"/>
    <x v="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x v="3989"/>
    <x v="4011"/>
    <b v="0"/>
    <n v="10"/>
    <b v="1"/>
    <s v="music/metal"/>
    <n v="100"/>
    <n v="30"/>
    <x v="5"/>
    <x v="4011"/>
    <x v="3989"/>
    <x v="7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x v="3990"/>
    <x v="4012"/>
    <b v="0"/>
    <n v="11"/>
    <b v="1"/>
    <s v="music/rock"/>
    <n v="100"/>
    <n v="27.27"/>
    <x v="5"/>
    <x v="4012"/>
    <x v="3990"/>
    <x v="7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x v="3991"/>
    <x v="4013"/>
    <b v="0"/>
    <n v="11"/>
    <b v="1"/>
    <s v="music/indie rock"/>
    <n v="100"/>
    <n v="27.27"/>
    <x v="5"/>
    <x v="4013"/>
    <x v="3991"/>
    <x v="7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x v="3992"/>
    <x v="4014"/>
    <b v="0"/>
    <n v="10"/>
    <b v="1"/>
    <s v="theater/musical"/>
    <n v="100"/>
    <n v="30"/>
    <x v="1"/>
    <x v="4014"/>
    <x v="399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x v="3993"/>
    <x v="4015"/>
    <b v="0"/>
    <n v="6"/>
    <b v="0"/>
    <s v="theater/plays"/>
    <n v="29"/>
    <n v="14.33"/>
    <x v="1"/>
    <x v="4015"/>
    <x v="3993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x v="3994"/>
    <x v="4016"/>
    <b v="0"/>
    <n v="4"/>
    <b v="0"/>
    <s v="games/video games"/>
    <n v="14"/>
    <n v="10.56"/>
    <x v="4"/>
    <x v="4016"/>
    <x v="3994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x v="3995"/>
    <x v="4017"/>
    <b v="0"/>
    <n v="0"/>
    <b v="0"/>
    <s v="theater/spaces"/>
    <n v="0"/>
    <n v="0"/>
    <x v="1"/>
    <x v="4017"/>
    <x v="3995"/>
    <x v="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x v="3996"/>
    <x v="4018"/>
    <b v="0"/>
    <n v="0"/>
    <b v="0"/>
    <s v="theater/plays"/>
    <n v="0"/>
    <n v="0"/>
    <x v="1"/>
    <x v="4018"/>
    <x v="3996"/>
    <x v="7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x v="3997"/>
    <x v="4019"/>
    <b v="0"/>
    <n v="0"/>
    <b v="0"/>
    <s v="games/mobile games"/>
    <n v="0"/>
    <n v="0"/>
    <x v="4"/>
    <x v="4019"/>
    <x v="3997"/>
    <x v="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x v="3998"/>
    <x v="4020"/>
    <b v="0"/>
    <n v="0"/>
    <b v="0"/>
    <s v="theater/plays"/>
    <n v="0"/>
    <n v="0"/>
    <x v="1"/>
    <x v="4020"/>
    <x v="3998"/>
    <x v="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x v="3999"/>
    <x v="4021"/>
    <b v="0"/>
    <n v="19"/>
    <b v="1"/>
    <s v="theater/plays"/>
    <n v="330"/>
    <n v="43.42"/>
    <x v="1"/>
    <x v="4021"/>
    <x v="3999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x v="4000"/>
    <x v="4022"/>
    <b v="0"/>
    <n v="25"/>
    <b v="1"/>
    <s v="theater/plays"/>
    <n v="242"/>
    <n v="24.2"/>
    <x v="1"/>
    <x v="4022"/>
    <x v="4000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x v="4001"/>
    <x v="4023"/>
    <b v="0"/>
    <n v="14"/>
    <b v="1"/>
    <s v="theater/plays"/>
    <n v="242"/>
    <n v="43.21"/>
    <x v="1"/>
    <x v="4023"/>
    <x v="4001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x v="4002"/>
    <x v="4024"/>
    <b v="0"/>
    <n v="18"/>
    <b v="1"/>
    <s v="publishing/nonfiction"/>
    <n v="238"/>
    <n v="33.06"/>
    <x v="2"/>
    <x v="4024"/>
    <x v="4002"/>
    <x v="7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x v="4003"/>
    <x v="4025"/>
    <b v="0"/>
    <n v="10"/>
    <b v="1"/>
    <s v="theater/plays"/>
    <n v="228"/>
    <n v="57"/>
    <x v="1"/>
    <x v="4025"/>
    <x v="4003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x v="4004"/>
    <x v="4026"/>
    <b v="0"/>
    <n v="28"/>
    <b v="1"/>
    <s v="music/metal"/>
    <n v="218"/>
    <n v="19.46"/>
    <x v="5"/>
    <x v="4026"/>
    <x v="4004"/>
    <x v="7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x v="4005"/>
    <x v="4027"/>
    <b v="0"/>
    <n v="17"/>
    <b v="1"/>
    <s v="theater/plays"/>
    <n v="202"/>
    <n v="29.71"/>
    <x v="1"/>
    <x v="4027"/>
    <x v="4005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x v="4006"/>
    <x v="4028"/>
    <b v="0"/>
    <n v="15"/>
    <b v="1"/>
    <s v="theater/plays"/>
    <n v="184"/>
    <n v="30.67"/>
    <x v="1"/>
    <x v="4028"/>
    <x v="4006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x v="4007"/>
    <x v="4029"/>
    <b v="0"/>
    <n v="13"/>
    <b v="1"/>
    <s v="music/classical music"/>
    <n v="156"/>
    <n v="30.08"/>
    <x v="5"/>
    <x v="4029"/>
    <x v="4007"/>
    <x v="7"/>
  </r>
  <r>
    <n v="3470"/>
    <s v="She Kills Monsters"/>
    <s v="The New Artist's Circle is a theatre company dedicated to bringing the arts to young people."/>
    <n v="250"/>
    <n v="375"/>
    <x v="2"/>
    <s v="US"/>
    <s v="USD"/>
    <x v="4008"/>
    <x v="4030"/>
    <b v="0"/>
    <n v="9"/>
    <b v="1"/>
    <s v="theater/plays"/>
    <n v="150"/>
    <n v="41.67"/>
    <x v="1"/>
    <x v="4030"/>
    <x v="4008"/>
    <x v="7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x v="4009"/>
    <x v="4031"/>
    <b v="0"/>
    <n v="10"/>
    <b v="1"/>
    <s v="theater/plays"/>
    <n v="140"/>
    <n v="35"/>
    <x v="1"/>
    <x v="4031"/>
    <x v="4009"/>
    <x v="7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x v="4010"/>
    <x v="4032"/>
    <b v="0"/>
    <n v="24"/>
    <b v="1"/>
    <s v="theater/plays"/>
    <n v="112"/>
    <n v="11.67"/>
    <x v="1"/>
    <x v="4032"/>
    <x v="4010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x v="4011"/>
    <x v="4033"/>
    <b v="0"/>
    <n v="7"/>
    <b v="1"/>
    <s v="theater/plays"/>
    <n v="108"/>
    <n v="38.57"/>
    <x v="1"/>
    <x v="4033"/>
    <x v="4011"/>
    <x v="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x v="4012"/>
    <x v="4034"/>
    <b v="0"/>
    <n v="12"/>
    <b v="1"/>
    <s v="film &amp; video/shorts"/>
    <n v="104"/>
    <n v="21.67"/>
    <x v="0"/>
    <x v="4034"/>
    <x v="401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x v="4013"/>
    <x v="4035"/>
    <b v="0"/>
    <n v="8"/>
    <b v="1"/>
    <s v="theater/plays"/>
    <n v="100"/>
    <n v="31.38"/>
    <x v="1"/>
    <x v="4035"/>
    <x v="4013"/>
    <x v="7"/>
  </r>
  <r>
    <n v="3336"/>
    <s v="WILDE TALES"/>
    <s v="A theatrical adaptation of Oscar Wilde's short stories, presented by Suitcase Civilians at The Space, April 5-10 2016."/>
    <n v="250"/>
    <n v="250"/>
    <x v="2"/>
    <s v="GB"/>
    <s v="GBP"/>
    <x v="4014"/>
    <x v="4036"/>
    <b v="0"/>
    <n v="9"/>
    <b v="1"/>
    <s v="theater/plays"/>
    <n v="100"/>
    <n v="27.78"/>
    <x v="1"/>
    <x v="4036"/>
    <x v="4014"/>
    <x v="7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x v="4015"/>
    <x v="4037"/>
    <b v="0"/>
    <n v="8"/>
    <b v="1"/>
    <s v="theater/plays"/>
    <n v="100"/>
    <n v="31.25"/>
    <x v="1"/>
    <x v="4037"/>
    <x v="4015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x v="4016"/>
    <x v="4038"/>
    <b v="0"/>
    <n v="22"/>
    <b v="1"/>
    <s v="theater/plays"/>
    <n v="100"/>
    <n v="11.36"/>
    <x v="1"/>
    <x v="4038"/>
    <x v="4016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4017"/>
    <x v="4039"/>
    <b v="0"/>
    <n v="4"/>
    <b v="0"/>
    <s v="food/small batch"/>
    <n v="48"/>
    <n v="30"/>
    <x v="7"/>
    <x v="4039"/>
    <x v="4017"/>
    <x v="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x v="4018"/>
    <x v="4040"/>
    <b v="0"/>
    <n v="3"/>
    <b v="0"/>
    <s v="theater/plays"/>
    <n v="32"/>
    <n v="26.67"/>
    <x v="1"/>
    <x v="4040"/>
    <x v="4018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x v="4019"/>
    <x v="4041"/>
    <b v="0"/>
    <n v="4"/>
    <b v="0"/>
    <s v="theater/plays"/>
    <n v="8"/>
    <n v="4.75"/>
    <x v="1"/>
    <x v="4041"/>
    <x v="4019"/>
    <x v="7"/>
  </r>
  <r>
    <n v="2154"/>
    <s v="Demigods - Rise of the Children - Part 1 (Design)"/>
    <s v="A Real Time Strategy game based on Greek mythology in a fictional world."/>
    <n v="250"/>
    <n v="2"/>
    <x v="1"/>
    <s v="US"/>
    <s v="USD"/>
    <x v="4020"/>
    <x v="4042"/>
    <b v="0"/>
    <n v="2"/>
    <b v="0"/>
    <s v="games/video games"/>
    <n v="1"/>
    <n v="1"/>
    <x v="4"/>
    <x v="4042"/>
    <x v="4020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x v="4021"/>
    <x v="4043"/>
    <b v="0"/>
    <n v="0"/>
    <b v="0"/>
    <s v="technology/web"/>
    <n v="0"/>
    <n v="0"/>
    <x v="3"/>
    <x v="4043"/>
    <x v="4021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x v="4022"/>
    <x v="4044"/>
    <b v="0"/>
    <n v="0"/>
    <b v="0"/>
    <s v="theater/plays"/>
    <n v="0"/>
    <n v="0"/>
    <x v="1"/>
    <x v="4044"/>
    <x v="402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x v="4023"/>
    <x v="4045"/>
    <b v="0"/>
    <n v="9"/>
    <b v="1"/>
    <s v="theater/plays"/>
    <n v="104"/>
    <n v="26"/>
    <x v="1"/>
    <x v="4045"/>
    <x v="4023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x v="4024"/>
    <x v="4046"/>
    <b v="0"/>
    <n v="12"/>
    <b v="1"/>
    <s v="theater/plays"/>
    <n v="110"/>
    <n v="20.079999999999998"/>
    <x v="1"/>
    <x v="4046"/>
    <x v="4024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x v="4025"/>
    <x v="4047"/>
    <b v="0"/>
    <n v="17"/>
    <b v="1"/>
    <s v="games/tabletop games"/>
    <n v="299"/>
    <n v="35.119999999999997"/>
    <x v="4"/>
    <x v="4047"/>
    <x v="4025"/>
    <x v="7"/>
  </r>
  <r>
    <n v="3719"/>
    <s v="Corium"/>
    <s v="A new piece of physical theatre about love, regret and longing."/>
    <n v="200"/>
    <n v="420"/>
    <x v="2"/>
    <s v="GB"/>
    <s v="GBP"/>
    <x v="4026"/>
    <x v="4048"/>
    <b v="0"/>
    <n v="4"/>
    <b v="1"/>
    <s v="theater/plays"/>
    <n v="210"/>
    <n v="105"/>
    <x v="1"/>
    <x v="4048"/>
    <x v="4026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x v="4027"/>
    <x v="4049"/>
    <b v="0"/>
    <n v="8"/>
    <b v="1"/>
    <s v="theater/plays"/>
    <n v="160"/>
    <n v="40"/>
    <x v="1"/>
    <x v="4049"/>
    <x v="4027"/>
    <x v="7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x v="4028"/>
    <x v="4050"/>
    <b v="0"/>
    <n v="9"/>
    <b v="1"/>
    <s v="theater/plays"/>
    <n v="139"/>
    <n v="30.78"/>
    <x v="1"/>
    <x v="4050"/>
    <x v="4028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x v="4029"/>
    <x v="4051"/>
    <b v="0"/>
    <n v="20"/>
    <b v="1"/>
    <s v="theater/plays"/>
    <n v="136"/>
    <n v="13.6"/>
    <x v="1"/>
    <x v="4051"/>
    <x v="4029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x v="4030"/>
    <x v="4052"/>
    <b v="0"/>
    <n v="13"/>
    <b v="1"/>
    <s v="film &amp; video/shorts"/>
    <n v="103"/>
    <n v="15.77"/>
    <x v="0"/>
    <x v="4052"/>
    <x v="4030"/>
    <x v="7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x v="4031"/>
    <x v="4053"/>
    <b v="0"/>
    <n v="11"/>
    <b v="1"/>
    <s v="theater/plays"/>
    <n v="101"/>
    <n v="18.27"/>
    <x v="1"/>
    <x v="4053"/>
    <x v="4031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x v="4032"/>
    <x v="4054"/>
    <b v="0"/>
    <n v="5"/>
    <b v="1"/>
    <s v="publishing/nonfiction"/>
    <n v="100"/>
    <n v="40"/>
    <x v="2"/>
    <x v="4054"/>
    <x v="4032"/>
    <x v="7"/>
  </r>
  <r>
    <n v="3415"/>
    <s v="Balm in Gilead at Columbia"/>
    <s v="We are raising funds to allow for enhanced scenic, costume, and lighting design. Every dollar helps!"/>
    <n v="200"/>
    <n v="200"/>
    <x v="2"/>
    <s v="US"/>
    <s v="USD"/>
    <x v="4033"/>
    <x v="4055"/>
    <b v="0"/>
    <n v="9"/>
    <b v="1"/>
    <s v="theater/plays"/>
    <n v="100"/>
    <n v="22.22"/>
    <x v="1"/>
    <x v="4055"/>
    <x v="4033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x v="4034"/>
    <x v="4056"/>
    <b v="0"/>
    <n v="9"/>
    <b v="0"/>
    <s v="theater/musical"/>
    <n v="65"/>
    <n v="14.44"/>
    <x v="1"/>
    <x v="4056"/>
    <x v="4034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x v="4035"/>
    <x v="4057"/>
    <b v="0"/>
    <n v="4"/>
    <b v="0"/>
    <s v="theater/plays"/>
    <n v="35"/>
    <n v="17.5"/>
    <x v="1"/>
    <x v="4057"/>
    <x v="403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x v="4036"/>
    <x v="4058"/>
    <b v="0"/>
    <n v="2"/>
    <b v="0"/>
    <s v="games/video games"/>
    <n v="13"/>
    <n v="12.5"/>
    <x v="4"/>
    <x v="4058"/>
    <x v="4036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x v="4037"/>
    <x v="4059"/>
    <b v="0"/>
    <n v="1"/>
    <b v="0"/>
    <s v="theater/plays"/>
    <n v="5"/>
    <n v="10"/>
    <x v="1"/>
    <x v="4059"/>
    <x v="4037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x v="4038"/>
    <x v="4060"/>
    <b v="0"/>
    <n v="0"/>
    <b v="0"/>
    <s v="film &amp; video/drama"/>
    <n v="0"/>
    <n v="0"/>
    <x v="0"/>
    <x v="4060"/>
    <x v="4038"/>
    <x v="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x v="4039"/>
    <x v="4061"/>
    <b v="0"/>
    <n v="0"/>
    <b v="0"/>
    <s v="technology/web"/>
    <n v="0"/>
    <n v="0"/>
    <x v="3"/>
    <x v="4061"/>
    <x v="4039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40"/>
    <x v="4062"/>
    <b v="0"/>
    <n v="0"/>
    <b v="0"/>
    <s v="theater/plays"/>
    <n v="0"/>
    <n v="0"/>
    <x v="1"/>
    <x v="4062"/>
    <x v="4040"/>
    <x v="7"/>
  </r>
  <r>
    <n v="1062"/>
    <s v="RETURNING AT A LATER DATE"/>
    <s v="SEE US ON PATREON www.badgirlartwork.com"/>
    <n v="199"/>
    <n v="190"/>
    <x v="0"/>
    <s v="US"/>
    <s v="USD"/>
    <x v="4041"/>
    <x v="4063"/>
    <b v="0"/>
    <n v="4"/>
    <b v="0"/>
    <s v="journalism/audio"/>
    <n v="95"/>
    <n v="47.5"/>
    <x v="8"/>
    <x v="4063"/>
    <x v="4041"/>
    <x v="7"/>
  </r>
  <r>
    <n v="3122"/>
    <s v="be back soon (Canceled)"/>
    <s v="cancelled until further notice"/>
    <n v="199"/>
    <n v="116"/>
    <x v="0"/>
    <s v="US"/>
    <s v="USD"/>
    <x v="4042"/>
    <x v="4064"/>
    <b v="0"/>
    <n v="2"/>
    <b v="0"/>
    <s v="theater/spaces"/>
    <n v="58"/>
    <n v="58"/>
    <x v="1"/>
    <x v="4064"/>
    <x v="4042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x v="4043"/>
    <x v="4065"/>
    <b v="0"/>
    <n v="7"/>
    <b v="1"/>
    <s v="music/rock"/>
    <n v="100"/>
    <n v="21.86"/>
    <x v="5"/>
    <x v="4065"/>
    <x v="404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x v="4044"/>
    <x v="4066"/>
    <b v="0"/>
    <n v="52"/>
    <b v="1"/>
    <s v="technology/space exploration"/>
    <n v="956"/>
    <n v="27.58"/>
    <x v="3"/>
    <x v="4066"/>
    <x v="4044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x v="4045"/>
    <x v="4067"/>
    <b v="0"/>
    <n v="45"/>
    <b v="1"/>
    <s v="technology/space exploration"/>
    <n v="647"/>
    <n v="21.56"/>
    <x v="3"/>
    <x v="4067"/>
    <x v="4045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x v="4046"/>
    <x v="4068"/>
    <b v="0"/>
    <n v="17"/>
    <b v="1"/>
    <s v="theater/plays"/>
    <n v="153"/>
    <n v="13.53"/>
    <x v="1"/>
    <x v="4068"/>
    <x v="404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x v="4047"/>
    <x v="4069"/>
    <b v="0"/>
    <n v="12"/>
    <b v="1"/>
    <s v="theater/plays"/>
    <n v="130"/>
    <n v="16.25"/>
    <x v="1"/>
    <x v="4069"/>
    <x v="4047"/>
    <x v="7"/>
  </r>
  <r>
    <n v="2167"/>
    <s v="Planes and Planets needs to get their EP finished!!"/>
    <s v="We need YOUR HELP to take one more step to this make release sound amazing!"/>
    <n v="150"/>
    <n v="180"/>
    <x v="2"/>
    <s v="US"/>
    <s v="USD"/>
    <x v="4048"/>
    <x v="4070"/>
    <b v="0"/>
    <n v="8"/>
    <b v="1"/>
    <s v="music/rock"/>
    <n v="120"/>
    <n v="22.5"/>
    <x v="5"/>
    <x v="4070"/>
    <x v="4048"/>
    <x v="7"/>
  </r>
  <r>
    <n v="3735"/>
    <s v="Women Beware Women"/>
    <s v="Young Actor's taking on a Jacobean tragedy. Family, betrayal, love, lust, sex and death."/>
    <n v="150"/>
    <n v="20"/>
    <x v="1"/>
    <s v="GB"/>
    <s v="GBP"/>
    <x v="4049"/>
    <x v="4071"/>
    <b v="0"/>
    <n v="2"/>
    <b v="0"/>
    <s v="theater/plays"/>
    <n v="13"/>
    <n v="10"/>
    <x v="1"/>
    <x v="4071"/>
    <x v="4049"/>
    <x v="7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x v="4050"/>
    <x v="4072"/>
    <b v="0"/>
    <n v="3"/>
    <b v="0"/>
    <s v="theater/plays"/>
    <n v="10"/>
    <n v="5"/>
    <x v="1"/>
    <x v="4072"/>
    <x v="4050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x v="4051"/>
    <x v="4073"/>
    <b v="0"/>
    <n v="2"/>
    <b v="0"/>
    <s v="theater/plays"/>
    <n v="2"/>
    <n v="1.5"/>
    <x v="1"/>
    <x v="4073"/>
    <x v="4051"/>
    <x v="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x v="4052"/>
    <x v="4074"/>
    <b v="0"/>
    <n v="0"/>
    <b v="0"/>
    <s v="technology/web"/>
    <n v="0"/>
    <n v="0"/>
    <x v="3"/>
    <x v="4074"/>
    <x v="4052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x v="4053"/>
    <x v="4075"/>
    <b v="0"/>
    <n v="13"/>
    <b v="1"/>
    <s v="music/indie rock"/>
    <n v="241"/>
    <n v="23.15"/>
    <x v="5"/>
    <x v="4075"/>
    <x v="4053"/>
    <x v="7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x v="4054"/>
    <x v="4076"/>
    <b v="0"/>
    <n v="28"/>
    <b v="1"/>
    <s v="music/electronic music"/>
    <n v="383"/>
    <n v="15.04"/>
    <x v="5"/>
    <x v="4076"/>
    <x v="4054"/>
    <x v="7"/>
  </r>
  <r>
    <n v="1420"/>
    <s v="Shakespeare in the Hood - Romeo and Juliet"/>
    <s v="Help me butcher Shakespeare in a satirical fashion."/>
    <n v="110"/>
    <n v="3"/>
    <x v="1"/>
    <s v="US"/>
    <s v="USD"/>
    <x v="4055"/>
    <x v="4077"/>
    <b v="0"/>
    <n v="3"/>
    <b v="0"/>
    <s v="publishing/translations"/>
    <n v="3"/>
    <n v="1"/>
    <x v="2"/>
    <x v="4077"/>
    <x v="4055"/>
    <x v="7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x v="4056"/>
    <x v="4078"/>
    <b v="0"/>
    <n v="15"/>
    <b v="1"/>
    <s v="theater/plays"/>
    <n v="286"/>
    <n v="19.27"/>
    <x v="1"/>
    <x v="4078"/>
    <x v="4056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x v="4057"/>
    <x v="4079"/>
    <b v="0"/>
    <n v="28"/>
    <b v="1"/>
    <s v="games/tabletop games"/>
    <n v="1165"/>
    <n v="41.61"/>
    <x v="4"/>
    <x v="4079"/>
    <x v="4057"/>
    <x v="7"/>
  </r>
  <r>
    <n v="1762"/>
    <s v="&quot;The Naked Pixel&quot; Ali Pakele"/>
    <s v="Project rewards $25 gets you 190+ digital images"/>
    <n v="100"/>
    <n v="885"/>
    <x v="2"/>
    <s v="US"/>
    <s v="USD"/>
    <x v="4058"/>
    <x v="4080"/>
    <b v="0"/>
    <n v="25"/>
    <b v="1"/>
    <s v="photography/photobooks"/>
    <n v="885"/>
    <n v="35.4"/>
    <x v="6"/>
    <x v="4080"/>
    <x v="4058"/>
    <x v="7"/>
  </r>
  <r>
    <n v="1192"/>
    <s v="Other Worlds - A Make 100 Project"/>
    <s v="A macro landscape photography art book &amp; limited edition prints. A Make 100 project."/>
    <n v="100"/>
    <n v="290"/>
    <x v="2"/>
    <s v="GB"/>
    <s v="GBP"/>
    <x v="4059"/>
    <x v="4081"/>
    <b v="0"/>
    <n v="15"/>
    <b v="1"/>
    <s v="photography/photobooks"/>
    <n v="290"/>
    <n v="19.329999999999998"/>
    <x v="6"/>
    <x v="4081"/>
    <x v="4059"/>
    <x v="7"/>
  </r>
  <r>
    <n v="3830"/>
    <s v="Run Away"/>
    <s v="The Aeon Theatre company is producing another original play by Parker Hale at the Manhattan Reportory Theatre"/>
    <n v="100"/>
    <n v="225"/>
    <x v="2"/>
    <s v="US"/>
    <s v="USD"/>
    <x v="4060"/>
    <x v="4082"/>
    <b v="0"/>
    <n v="3"/>
    <b v="1"/>
    <s v="theater/plays"/>
    <n v="225"/>
    <n v="75"/>
    <x v="1"/>
    <x v="4082"/>
    <x v="4060"/>
    <x v="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x v="4061"/>
    <x v="4083"/>
    <b v="0"/>
    <n v="15"/>
    <b v="1"/>
    <s v="theater/plays"/>
    <n v="180"/>
    <n v="12"/>
    <x v="1"/>
    <x v="4083"/>
    <x v="4061"/>
    <x v="7"/>
  </r>
  <r>
    <n v="1761"/>
    <s v="I Wanted To See Boobs"/>
    <s v="A hardcover photobook telling the naked truth of a young photographers journey."/>
    <n v="100"/>
    <n v="155"/>
    <x v="2"/>
    <s v="GB"/>
    <s v="GBP"/>
    <x v="4062"/>
    <x v="4084"/>
    <b v="0"/>
    <n v="3"/>
    <b v="1"/>
    <s v="photography/photobooks"/>
    <n v="155"/>
    <n v="51.67"/>
    <x v="6"/>
    <x v="4084"/>
    <x v="4062"/>
    <x v="7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x v="4063"/>
    <x v="4085"/>
    <b v="0"/>
    <n v="3"/>
    <b v="1"/>
    <s v="theater/musical"/>
    <n v="129"/>
    <n v="43"/>
    <x v="1"/>
    <x v="4085"/>
    <x v="406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x v="4064"/>
    <x v="4086"/>
    <b v="0"/>
    <n v="14"/>
    <b v="1"/>
    <s v="theater/plays"/>
    <n v="124"/>
    <n v="8.86"/>
    <x v="1"/>
    <x v="4086"/>
    <x v="4064"/>
    <x v="7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x v="4065"/>
    <x v="4087"/>
    <b v="0"/>
    <n v="5"/>
    <b v="1"/>
    <s v="theater/plays"/>
    <n v="100"/>
    <n v="20"/>
    <x v="1"/>
    <x v="4087"/>
    <x v="4065"/>
    <x v="7"/>
  </r>
  <r>
    <n v="3745"/>
    <s v="Tyke Theatre Web Show"/>
    <s v="Tyke wants to expand her puppet theater show to weekly online web shows and is looking for backers."/>
    <n v="100"/>
    <n v="10"/>
    <x v="1"/>
    <s v="US"/>
    <s v="USD"/>
    <x v="4066"/>
    <x v="4088"/>
    <b v="0"/>
    <n v="1"/>
    <b v="0"/>
    <s v="theater/plays"/>
    <n v="10"/>
    <n v="10"/>
    <x v="1"/>
    <x v="4088"/>
    <x v="4066"/>
    <x v="7"/>
  </r>
  <r>
    <n v="2148"/>
    <s v="ZomBlock's"/>
    <s v="zomblock's is a online zombie survival game where you can craft new weapons,find food and water to keep yourself alive."/>
    <n v="100"/>
    <n v="2"/>
    <x v="1"/>
    <s v="GB"/>
    <s v="GBP"/>
    <x v="4067"/>
    <x v="4089"/>
    <b v="0"/>
    <n v="2"/>
    <b v="0"/>
    <s v="games/video games"/>
    <n v="2"/>
    <n v="1"/>
    <x v="4"/>
    <x v="4089"/>
    <x v="4067"/>
    <x v="7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x v="4068"/>
    <x v="4090"/>
    <b v="0"/>
    <n v="0"/>
    <b v="0"/>
    <s v="games/video games"/>
    <n v="0"/>
    <n v="0"/>
    <x v="4"/>
    <x v="4090"/>
    <x v="4068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x v="4069"/>
    <x v="4091"/>
    <b v="0"/>
    <n v="36"/>
    <b v="1"/>
    <s v="music/pop"/>
    <n v="1254"/>
    <n v="27.86"/>
    <x v="5"/>
    <x v="4091"/>
    <x v="4069"/>
    <x v="7"/>
  </r>
  <r>
    <n v="2976"/>
    <s v="Pizza Delique"/>
    <s v="A play that addresses an important social issue, brought to light by members of the UoM Drama Society."/>
    <n v="70"/>
    <n v="120"/>
    <x v="2"/>
    <s v="GB"/>
    <s v="GBP"/>
    <x v="4070"/>
    <x v="4092"/>
    <b v="0"/>
    <n v="14"/>
    <b v="1"/>
    <s v="theater/plays"/>
    <n v="171"/>
    <n v="8.57"/>
    <x v="1"/>
    <x v="4092"/>
    <x v="407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x v="4071"/>
    <x v="4093"/>
    <b v="0"/>
    <n v="2"/>
    <b v="1"/>
    <s v="technology/wearables"/>
    <n v="144"/>
    <n v="50.5"/>
    <x v="3"/>
    <x v="4093"/>
    <x v="4071"/>
    <x v="7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x v="4072"/>
    <x v="4094"/>
    <b v="0"/>
    <n v="0"/>
    <b v="0"/>
    <s v="games/mobile games"/>
    <n v="0"/>
    <n v="0"/>
    <x v="4"/>
    <x v="4094"/>
    <x v="4072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x v="4073"/>
    <x v="4095"/>
    <b v="0"/>
    <n v="35"/>
    <b v="1"/>
    <s v="film &amp; video/shorts"/>
    <n v="2702"/>
    <n v="38.6"/>
    <x v="0"/>
    <x v="4095"/>
    <x v="4073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x v="4074"/>
    <x v="4096"/>
    <b v="0"/>
    <n v="3"/>
    <b v="1"/>
    <s v="theater/plays"/>
    <n v="150"/>
    <n v="25"/>
    <x v="1"/>
    <x v="4096"/>
    <x v="4074"/>
    <x v="7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x v="4075"/>
    <x v="4097"/>
    <b v="0"/>
    <n v="3"/>
    <b v="1"/>
    <s v="theater/plays"/>
    <n v="140"/>
    <n v="23.33"/>
    <x v="1"/>
    <x v="4097"/>
    <x v="4075"/>
    <x v="7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x v="4076"/>
    <x v="4098"/>
    <b v="0"/>
    <n v="0"/>
    <b v="0"/>
    <s v="journalism/audio"/>
    <n v="0"/>
    <n v="0"/>
    <x v="8"/>
    <x v="4098"/>
    <x v="4076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x v="4077"/>
    <x v="4099"/>
    <b v="0"/>
    <n v="13"/>
    <b v="1"/>
    <s v="publishing/nonfiction"/>
    <n v="160"/>
    <n v="4.92"/>
    <x v="2"/>
    <x v="4099"/>
    <x v="4077"/>
    <x v="7"/>
  </r>
  <r>
    <n v="1380"/>
    <s v="BARNFEST 2015"/>
    <s v="A DIY MUSIC FESTIVAL FROM ST. LOUIS MO! Bands make their own festival, help make it legit!"/>
    <n v="25"/>
    <n v="106"/>
    <x v="2"/>
    <s v="US"/>
    <s v="USD"/>
    <x v="4078"/>
    <x v="4100"/>
    <b v="0"/>
    <n v="5"/>
    <b v="1"/>
    <s v="music/rock"/>
    <n v="424"/>
    <n v="21.2"/>
    <x v="5"/>
    <x v="4100"/>
    <x v="4078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x v="4079"/>
    <x v="4101"/>
    <b v="0"/>
    <n v="4"/>
    <b v="1"/>
    <s v="photography/photobooks"/>
    <n v="120"/>
    <n v="7.5"/>
    <x v="6"/>
    <x v="4101"/>
    <x v="4079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x v="4080"/>
    <x v="4102"/>
    <b v="0"/>
    <n v="4"/>
    <b v="1"/>
    <s v="music/classical music"/>
    <n v="116"/>
    <n v="7.25"/>
    <x v="5"/>
    <x v="4102"/>
    <x v="4080"/>
    <x v="7"/>
  </r>
  <r>
    <n v="1592"/>
    <s v="The Views of Pittsburgh"/>
    <s v="A portfolio collage of beautiful pictures of authentic Pittsburgh locations and scenery."/>
    <n v="25"/>
    <n v="0"/>
    <x v="1"/>
    <s v="US"/>
    <s v="USD"/>
    <x v="4081"/>
    <x v="4103"/>
    <b v="0"/>
    <n v="0"/>
    <b v="0"/>
    <s v="photography/places"/>
    <n v="0"/>
    <n v="0"/>
    <x v="6"/>
    <x v="4103"/>
    <x v="4081"/>
    <x v="7"/>
  </r>
  <r>
    <n v="1547"/>
    <s v="Sound Photography"/>
    <s v="I have produced a limited number (100) of five 8x10 prints of mixed photography I would like to share with you."/>
    <n v="20"/>
    <n v="0"/>
    <x v="1"/>
    <s v="US"/>
    <s v="USD"/>
    <x v="4082"/>
    <x v="4104"/>
    <b v="0"/>
    <n v="0"/>
    <b v="0"/>
    <s v="photography/nature"/>
    <n v="0"/>
    <n v="0"/>
    <x v="6"/>
    <x v="4104"/>
    <x v="4082"/>
    <x v="7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x v="4083"/>
    <x v="4105"/>
    <b v="0"/>
    <n v="1"/>
    <b v="1"/>
    <s v="film &amp; video/television"/>
    <n v="100"/>
    <n v="13"/>
    <x v="0"/>
    <x v="4105"/>
    <x v="408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x v="4084"/>
    <x v="4106"/>
    <b v="1"/>
    <n v="711"/>
    <b v="1"/>
    <s v="music/rock"/>
    <n v="303833"/>
    <n v="42.73"/>
    <x v="5"/>
    <x v="4106"/>
    <x v="4084"/>
    <x v="7"/>
  </r>
  <r>
    <n v="3600"/>
    <s v="Pariah"/>
    <s v="The First Play From The Man Who Brought You The Black James Bond!"/>
    <n v="10"/>
    <n v="13"/>
    <x v="2"/>
    <s v="US"/>
    <s v="USD"/>
    <x v="4085"/>
    <x v="4107"/>
    <b v="0"/>
    <n v="4"/>
    <b v="1"/>
    <s v="theater/plays"/>
    <n v="130"/>
    <n v="3.25"/>
    <x v="1"/>
    <x v="4107"/>
    <x v="4085"/>
    <x v="7"/>
  </r>
  <r>
    <n v="847"/>
    <s v="CENTROPYMUSIC"/>
    <s v="MUSIC WITH MEANING!  MUSIC THAT MATTERS!!!"/>
    <n v="10"/>
    <n v="10"/>
    <x v="2"/>
    <s v="US"/>
    <s v="USD"/>
    <x v="4086"/>
    <x v="4108"/>
    <b v="0"/>
    <n v="1"/>
    <b v="1"/>
    <s v="music/metal"/>
    <n v="100"/>
    <n v="10"/>
    <x v="5"/>
    <x v="4108"/>
    <x v="4086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x v="4087"/>
    <x v="4109"/>
    <b v="0"/>
    <n v="1"/>
    <b v="1"/>
    <s v="music/electronic music"/>
    <n v="200"/>
    <n v="10"/>
    <x v="5"/>
    <x v="4109"/>
    <x v="4087"/>
    <x v="7"/>
  </r>
  <r>
    <n v="2699"/>
    <s v="my bakery truck"/>
    <s v="Hi, I want make my first bakery. Food truck was great, but I not have a car licence. So, help me to be my dream!"/>
    <n v="2"/>
    <n v="0"/>
    <x v="1"/>
    <s v="CA"/>
    <s v="CAD"/>
    <x v="4088"/>
    <x v="4110"/>
    <b v="0"/>
    <n v="0"/>
    <b v="0"/>
    <s v="food/food trucks"/>
    <n v="0"/>
    <n v="0"/>
    <x v="7"/>
    <x v="4110"/>
    <x v="4088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x v="4089"/>
    <x v="4111"/>
    <b v="0"/>
    <n v="163"/>
    <b v="1"/>
    <s v="technology/hardware"/>
    <n v="2260300"/>
    <n v="138.66999999999999"/>
    <x v="3"/>
    <x v="4111"/>
    <x v="4089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x v="4090"/>
    <x v="4112"/>
    <b v="0"/>
    <n v="2035"/>
    <b v="1"/>
    <s v="games/tabletop games"/>
    <n v="930250"/>
    <n v="4.57"/>
    <x v="4"/>
    <x v="4112"/>
    <x v="4090"/>
    <x v="7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x v="4091"/>
    <x v="4113"/>
    <b v="0"/>
    <n v="3"/>
    <b v="1"/>
    <s v="theater/plays"/>
    <n v="6500"/>
    <n v="21.67"/>
    <x v="1"/>
    <x v="4113"/>
    <x v="4091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6FABA-9606-4DE5-91AB-16FAA136E3A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2"/>
        <item x="38"/>
        <item x="26"/>
        <item x="15"/>
        <item x="28"/>
        <item x="24"/>
        <item x="36"/>
        <item x="37"/>
        <item x="31"/>
        <item x="11"/>
        <item x="39"/>
        <item x="19"/>
        <item x="14"/>
        <item x="23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5BE31-1A48-48FE-B825-5B54023655D7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G20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3EEC7-A6A7-4D8C-9A70-FAD5BA9FFE6E}" name="Theater Outcomes Based on Launch Date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5:E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h="1" x="3"/>
        <item x="2"/>
        <item t="default"/>
      </items>
    </pivotField>
    <pivotField showAll="0"/>
    <pivotField showAll="0"/>
    <pivotField showAll="0">
      <items count="4093">
        <item x="1889"/>
        <item x="2621"/>
        <item x="1982"/>
        <item x="883"/>
        <item x="3335"/>
        <item x="3681"/>
        <item x="2206"/>
        <item x="2101"/>
        <item x="3294"/>
        <item x="2387"/>
        <item x="1055"/>
        <item x="3869"/>
        <item x="3050"/>
        <item x="2002"/>
        <item x="3940"/>
        <item x="461"/>
        <item x="3899"/>
        <item x="2563"/>
        <item x="2437"/>
        <item x="3214"/>
        <item x="3477"/>
        <item x="2545"/>
        <item x="1548"/>
        <item x="1781"/>
        <item x="2005"/>
        <item x="3393"/>
        <item x="1951"/>
        <item x="2785"/>
        <item x="2833"/>
        <item x="1786"/>
        <item x="2256"/>
        <item x="2027"/>
        <item x="3651"/>
        <item x="3807"/>
        <item x="3537"/>
        <item x="1758"/>
        <item x="2832"/>
        <item x="1347"/>
        <item x="2076"/>
        <item x="3130"/>
        <item x="1350"/>
        <item x="2917"/>
        <item x="3169"/>
        <item x="3272"/>
        <item x="1845"/>
        <item x="3933"/>
        <item x="991"/>
        <item x="1334"/>
        <item x="1328"/>
        <item x="1197"/>
        <item x="3181"/>
        <item x="1672"/>
        <item x="2578"/>
        <item x="3813"/>
        <item x="2851"/>
        <item x="2074"/>
        <item x="1101"/>
        <item x="1969"/>
        <item x="2516"/>
        <item x="1636"/>
        <item x="3229"/>
        <item x="1298"/>
        <item x="3442"/>
        <item x="2433"/>
        <item x="2037"/>
        <item x="1936"/>
        <item x="1804"/>
        <item x="2155"/>
        <item x="1765"/>
        <item x="4007"/>
        <item x="3870"/>
        <item x="3238"/>
        <item x="1782"/>
        <item x="2460"/>
        <item x="2248"/>
        <item x="3964"/>
        <item x="3408"/>
        <item x="2013"/>
        <item x="3228"/>
        <item x="1315"/>
        <item x="2431"/>
        <item x="42"/>
        <item x="3458"/>
        <item x="2781"/>
        <item x="1039"/>
        <item x="961"/>
        <item x="1618"/>
        <item x="3954"/>
        <item x="1216"/>
        <item x="1640"/>
        <item x="1818"/>
        <item x="1597"/>
        <item x="2935"/>
        <item x="1616"/>
        <item x="3849"/>
        <item x="1886"/>
        <item x="2438"/>
        <item x="2837"/>
        <item x="3727"/>
        <item x="453"/>
        <item x="3607"/>
        <item x="1954"/>
        <item x="719"/>
        <item x="1689"/>
        <item x="3085"/>
        <item x="2537"/>
        <item x="3650"/>
        <item x="3531"/>
        <item x="2822"/>
        <item x="3481"/>
        <item x="2750"/>
        <item x="3874"/>
        <item x="2571"/>
        <item x="2934"/>
        <item x="3709"/>
        <item x="2936"/>
        <item x="3492"/>
        <item x="963"/>
        <item x="3090"/>
        <item x="3828"/>
        <item x="2373"/>
        <item x="3303"/>
        <item x="1517"/>
        <item x="2249"/>
        <item x="3417"/>
        <item x="3746"/>
        <item x="588"/>
        <item x="2379"/>
        <item x="2589"/>
        <item x="1732"/>
        <item x="3022"/>
        <item x="2020"/>
        <item x="1800"/>
        <item x="2528"/>
        <item x="3744"/>
        <item x="1235"/>
        <item x="1476"/>
        <item x="3939"/>
        <item x="3872"/>
        <item x="2412"/>
        <item x="2617"/>
        <item x="2971"/>
        <item x="3783"/>
        <item x="1901"/>
        <item x="3483"/>
        <item x="3968"/>
        <item x="2000"/>
        <item x="2611"/>
        <item x="1833"/>
        <item x="3517"/>
        <item x="3550"/>
        <item x="2573"/>
        <item x="2319"/>
        <item x="3575"/>
        <item x="1967"/>
        <item x="364"/>
        <item x="207"/>
        <item x="2032"/>
        <item x="2151"/>
        <item x="2520"/>
        <item x="3044"/>
        <item x="1684"/>
        <item x="3166"/>
        <item x="3590"/>
        <item x="3838"/>
        <item x="1600"/>
        <item x="3326"/>
        <item x="1601"/>
        <item x="958"/>
        <item x="3297"/>
        <item x="1716"/>
        <item x="1794"/>
        <item x="2736"/>
        <item x="3641"/>
        <item x="2432"/>
        <item x="1803"/>
        <item x="3220"/>
        <item x="2561"/>
        <item x="3402"/>
        <item x="2345"/>
        <item x="331"/>
        <item x="1826"/>
        <item x="4053"/>
        <item x="2098"/>
        <item x="1687"/>
        <item x="1339"/>
        <item x="2864"/>
        <item x="1831"/>
        <item x="971"/>
        <item x="2357"/>
        <item x="3058"/>
        <item x="3312"/>
        <item x="3480"/>
        <item x="3715"/>
        <item x="3530"/>
        <item x="781"/>
        <item x="261"/>
        <item x="2841"/>
        <item x="3270"/>
        <item x="2004"/>
        <item x="516"/>
        <item x="3675"/>
        <item x="2612"/>
        <item x="3073"/>
        <item x="3277"/>
        <item x="1609"/>
        <item x="2650"/>
        <item x="3007"/>
        <item x="1676"/>
        <item x="840"/>
        <item x="1077"/>
        <item x="1590"/>
        <item x="1789"/>
        <item x="2352"/>
        <item x="2143"/>
        <item x="1433"/>
        <item x="1885"/>
        <item x="864"/>
        <item x="2233"/>
        <item x="1171"/>
        <item x="595"/>
        <item x="291"/>
        <item x="1978"/>
        <item x="3972"/>
        <item x="1608"/>
        <item x="859"/>
        <item x="277"/>
        <item x="2921"/>
        <item x="238"/>
        <item x="1941"/>
        <item x="2623"/>
        <item x="2408"/>
        <item x="1770"/>
        <item x="2899"/>
        <item x="1385"/>
        <item x="2979"/>
        <item x="3368"/>
        <item x="3251"/>
        <item x="1072"/>
        <item x="492"/>
        <item x="1975"/>
        <item x="1923"/>
        <item x="3836"/>
        <item x="3099"/>
        <item x="3820"/>
        <item x="3178"/>
        <item x="1737"/>
        <item x="3923"/>
        <item x="3142"/>
        <item x="3508"/>
        <item x="594"/>
        <item x="3019"/>
        <item x="3014"/>
        <item x="3985"/>
        <item x="3307"/>
        <item x="3594"/>
        <item x="3581"/>
        <item x="1720"/>
        <item x="1379"/>
        <item x="3956"/>
        <item x="1557"/>
        <item x="1011"/>
        <item x="1780"/>
        <item x="3265"/>
        <item x="1018"/>
        <item x="2293"/>
        <item x="2791"/>
        <item x="3193"/>
        <item x="2430"/>
        <item x="1836"/>
        <item x="3774"/>
        <item x="2449"/>
        <item x="1673"/>
        <item x="3249"/>
        <item x="3788"/>
        <item x="3545"/>
        <item x="2799"/>
        <item x="2745"/>
        <item x="3754"/>
        <item x="901"/>
        <item x="2523"/>
        <item x="2410"/>
        <item x="584"/>
        <item x="693"/>
        <item x="1821"/>
        <item x="487"/>
        <item x="1330"/>
        <item x="1898"/>
        <item x="2676"/>
        <item x="1746"/>
        <item x="1725"/>
        <item x="2068"/>
        <item x="3942"/>
        <item x="1890"/>
        <item x="2296"/>
        <item x="3246"/>
        <item x="3541"/>
        <item x="1156"/>
        <item x="689"/>
        <item x="3637"/>
        <item x="3913"/>
        <item x="792"/>
        <item x="3922"/>
        <item x="745"/>
        <item x="2320"/>
        <item x="3440"/>
        <item x="2759"/>
        <item x="3789"/>
        <item x="298"/>
        <item x="3037"/>
        <item x="3437"/>
        <item x="2580"/>
        <item x="3966"/>
        <item x="2784"/>
        <item x="3227"/>
        <item x="2073"/>
        <item x="1343"/>
        <item x="3243"/>
        <item x="2299"/>
        <item x="858"/>
        <item x="2608"/>
        <item x="2318"/>
        <item x="3438"/>
        <item x="1036"/>
        <item x="1952"/>
        <item x="618"/>
        <item x="2845"/>
        <item x="3175"/>
        <item x="3598"/>
        <item x="2642"/>
        <item x="3501"/>
        <item x="1989"/>
        <item x="1966"/>
        <item x="3152"/>
        <item x="3536"/>
        <item x="931"/>
        <item x="2877"/>
        <item x="2436"/>
        <item x="2424"/>
        <item x="3352"/>
        <item x="3006"/>
        <item x="1447"/>
        <item x="519"/>
        <item x="3202"/>
        <item x="3930"/>
        <item x="2998"/>
        <item x="3306"/>
        <item x="475"/>
        <item x="3535"/>
        <item x="714"/>
        <item x="406"/>
        <item x="3314"/>
        <item x="3626"/>
        <item x="1981"/>
        <item x="3187"/>
        <item x="3036"/>
        <item x="2958"/>
        <item x="2376"/>
        <item x="2564"/>
        <item x="3696"/>
        <item x="1897"/>
        <item x="2556"/>
        <item x="3203"/>
        <item x="3703"/>
        <item x="3259"/>
        <item x="3395"/>
        <item x="853"/>
        <item x="2036"/>
        <item x="36"/>
        <item x="340"/>
        <item x="1307"/>
        <item x="3758"/>
        <item x="3890"/>
        <item x="3768"/>
        <item x="3847"/>
        <item x="3772"/>
        <item x="3376"/>
        <item x="365"/>
        <item x="3549"/>
        <item x="3679"/>
        <item x="1620"/>
        <item x="2569"/>
        <item x="3762"/>
        <item x="3174"/>
        <item x="3515"/>
        <item x="3461"/>
        <item x="1048"/>
        <item x="2041"/>
        <item x="2065"/>
        <item x="2228"/>
        <item x="2503"/>
        <item x="1712"/>
        <item x="3843"/>
        <item x="3693"/>
        <item x="3250"/>
        <item x="1626"/>
        <item x="529"/>
        <item x="3010"/>
        <item x="1806"/>
        <item x="1683"/>
        <item x="2592"/>
        <item x="1183"/>
        <item x="3239"/>
        <item x="3165"/>
        <item x="3542"/>
        <item x="1012"/>
        <item x="1456"/>
        <item x="2794"/>
        <item x="3975"/>
        <item x="2920"/>
        <item x="715"/>
        <item x="3235"/>
        <item x="3952"/>
        <item x="1455"/>
        <item x="2239"/>
        <item x="3695"/>
        <item x="2290"/>
        <item x="2046"/>
        <item x="3086"/>
        <item x="2311"/>
        <item x="721"/>
        <item x="3625"/>
        <item x="784"/>
        <item x="3734"/>
        <item x="3354"/>
        <item x="3123"/>
        <item x="2996"/>
        <item x="685"/>
        <item x="3292"/>
        <item x="2496"/>
        <item x="1752"/>
        <item x="962"/>
        <item x="1049"/>
        <item x="3756"/>
        <item x="2193"/>
        <item x="697"/>
        <item x="1450"/>
        <item x="1005"/>
        <item x="1669"/>
        <item x="3804"/>
        <item x="1578"/>
        <item x="4048"/>
        <item x="1830"/>
        <item x="2306"/>
        <item x="3241"/>
        <item x="1692"/>
        <item x="1991"/>
        <item x="2141"/>
        <item x="2733"/>
        <item x="3723"/>
        <item x="1977"/>
        <item x="3656"/>
        <item x="699"/>
        <item x="875"/>
        <item x="1452"/>
        <item x="454"/>
        <item x="2122"/>
        <item x="2572"/>
        <item x="1286"/>
        <item x="2818"/>
        <item x="1943"/>
        <item x="621"/>
        <item x="667"/>
        <item x="1304"/>
        <item x="3987"/>
        <item x="891"/>
        <item x="3728"/>
        <item x="3776"/>
        <item x="589"/>
        <item x="3039"/>
        <item x="2390"/>
        <item x="1191"/>
        <item x="2402"/>
        <item x="2289"/>
        <item x="1023"/>
        <item x="2075"/>
        <item x="1663"/>
        <item x="851"/>
        <item x="3103"/>
        <item x="2481"/>
        <item x="3678"/>
        <item x="2944"/>
        <item x="2217"/>
        <item x="1148"/>
        <item x="2774"/>
        <item x="1342"/>
        <item x="1355"/>
        <item x="3008"/>
        <item x="3482"/>
        <item x="2715"/>
        <item x="575"/>
        <item x="2798"/>
        <item x="1200"/>
        <item x="4002"/>
        <item x="3384"/>
        <item x="413"/>
        <item x="2525"/>
        <item x="2484"/>
        <item x="1693"/>
        <item x="2053"/>
        <item x="1029"/>
        <item x="1208"/>
        <item x="2964"/>
        <item x="1801"/>
        <item x="908"/>
        <item x="1950"/>
        <item x="3298"/>
        <item x="3719"/>
        <item x="1729"/>
        <item x="3260"/>
        <item x="2294"/>
        <item x="3857"/>
        <item x="2168"/>
        <item x="3056"/>
        <item x="3150"/>
        <item x="2245"/>
        <item x="3502"/>
        <item x="34"/>
        <item x="1587"/>
        <item x="2418"/>
        <item x="2950"/>
        <item x="4054"/>
        <item x="1964"/>
        <item x="3205"/>
        <item x="2466"/>
        <item x="2946"/>
        <item x="3403"/>
        <item x="1073"/>
        <item x="1308"/>
        <item x="940"/>
        <item x="108"/>
        <item x="2532"/>
        <item x="59"/>
        <item x="810"/>
        <item x="2671"/>
        <item x="470"/>
        <item x="1960"/>
        <item x="1949"/>
        <item x="3510"/>
        <item x="964"/>
        <item x="1589"/>
        <item x="2270"/>
        <item x="986"/>
        <item x="3818"/>
        <item x="3528"/>
        <item x="2993"/>
        <item x="3760"/>
        <item x="1678"/>
        <item x="3455"/>
        <item x="3931"/>
        <item x="2547"/>
        <item x="2366"/>
        <item x="3291"/>
        <item x="3254"/>
        <item x="1287"/>
        <item x="1816"/>
        <item x="1003"/>
        <item x="1340"/>
        <item x="3484"/>
        <item x="3459"/>
        <item x="3043"/>
        <item x="3692"/>
        <item x="1169"/>
        <item x="1170"/>
        <item x="3456"/>
        <item x="952"/>
        <item x="3190"/>
        <item x="1521"/>
        <item x="639"/>
        <item x="1719"/>
        <item x="582"/>
        <item x="1043"/>
        <item x="1929"/>
        <item x="1938"/>
        <item x="2786"/>
        <item x="1839"/>
        <item x="2416"/>
        <item x="2142"/>
        <item x="3761"/>
        <item x="1277"/>
        <item x="1552"/>
        <item x="1722"/>
        <item x="2324"/>
        <item x="2854"/>
        <item x="1592"/>
        <item x="3991"/>
        <item x="3011"/>
        <item x="352"/>
        <item x="1930"/>
        <item x="666"/>
        <item x="3055"/>
        <item x="2434"/>
        <item x="1861"/>
        <item x="842"/>
        <item x="1986"/>
        <item x="1359"/>
        <item x="2751"/>
        <item x="2940"/>
        <item x="706"/>
        <item x="2663"/>
        <item x="1047"/>
        <item x="2429"/>
        <item x="2280"/>
        <item x="1602"/>
        <item x="3648"/>
        <item x="2771"/>
        <item x="2865"/>
        <item x="2421"/>
        <item x="2816"/>
        <item x="1415"/>
        <item x="339"/>
        <item x="546"/>
        <item x="522"/>
        <item x="2853"/>
        <item x="1320"/>
        <item x="237"/>
        <item x="1063"/>
        <item x="514"/>
        <item x="644"/>
        <item x="2776"/>
        <item x="1581"/>
        <item x="1210"/>
        <item x="2530"/>
        <item x="3669"/>
        <item x="63"/>
        <item x="3226"/>
        <item x="3221"/>
        <item x="1809"/>
        <item x="3796"/>
        <item x="3671"/>
        <item x="904"/>
        <item x="598"/>
        <item x="1962"/>
        <item x="3667"/>
        <item x="1174"/>
        <item x="2931"/>
        <item x="2222"/>
        <item x="1970"/>
        <item x="2773"/>
        <item x="2229"/>
        <item x="1619"/>
        <item x="2758"/>
        <item x="1888"/>
        <item x="1579"/>
        <item x="1037"/>
        <item x="2754"/>
        <item x="2497"/>
        <item x="228"/>
        <item x="3494"/>
        <item x="3394"/>
        <item x="3532"/>
        <item x="3049"/>
        <item x="1633"/>
        <item x="1887"/>
        <item x="2291"/>
        <item x="1995"/>
        <item x="813"/>
        <item x="1506"/>
        <item x="2339"/>
        <item x="358"/>
        <item x="2459"/>
        <item x="1726"/>
        <item x="4080"/>
        <item x="3624"/>
        <item x="1130"/>
        <item x="2695"/>
        <item x="2803"/>
        <item x="113"/>
        <item x="1025"/>
        <item x="501"/>
        <item x="88"/>
        <item x="2278"/>
        <item x="692"/>
        <item x="3179"/>
        <item x="831"/>
        <item x="2820"/>
        <item x="3706"/>
        <item x="2505"/>
        <item x="32"/>
        <item x="1206"/>
        <item x="910"/>
        <item x="1577"/>
        <item x="3313"/>
        <item x="3691"/>
        <item x="3518"/>
        <item x="2279"/>
        <item x="3606"/>
        <item x="2586"/>
        <item x="151"/>
        <item x="527"/>
        <item x="1370"/>
        <item x="325"/>
        <item x="2006"/>
        <item x="1151"/>
        <item x="1211"/>
        <item x="2448"/>
        <item x="4077"/>
        <item x="3730"/>
        <item x="2735"/>
        <item x="2440"/>
        <item x="1656"/>
        <item x="2165"/>
        <item x="2064"/>
        <item x="1865"/>
        <item x="2982"/>
        <item x="360"/>
        <item x="3280"/>
        <item x="957"/>
        <item x="2834"/>
        <item x="3296"/>
        <item x="593"/>
        <item x="1777"/>
        <item x="686"/>
        <item x="530"/>
        <item x="3144"/>
        <item x="2341"/>
        <item x="251"/>
        <item x="1549"/>
        <item x="2678"/>
        <item x="2420"/>
        <item x="2050"/>
        <item x="3747"/>
        <item x="353"/>
        <item x="3407"/>
        <item x="1721"/>
        <item x="1052"/>
        <item x="3945"/>
        <item x="2947"/>
        <item x="2148"/>
        <item x="2482"/>
        <item x="1810"/>
        <item x="1829"/>
        <item x="1453"/>
        <item x="2859"/>
        <item x="3580"/>
        <item x="414"/>
        <item x="1686"/>
        <item x="1690"/>
        <item x="1167"/>
        <item x="3373"/>
        <item x="1915"/>
        <item x="47"/>
        <item x="2540"/>
        <item x="3102"/>
        <item x="2411"/>
        <item x="2679"/>
        <item x="1158"/>
        <item x="129"/>
        <item x="2255"/>
        <item x="2949"/>
        <item x="1285"/>
        <item x="1079"/>
        <item x="1859"/>
        <item x="1855"/>
        <item x="691"/>
        <item x="2893"/>
        <item x="2542"/>
        <item x="1614"/>
        <item x="357"/>
        <item x="3286"/>
        <item x="1031"/>
        <item x="1628"/>
        <item x="1215"/>
        <item x="607"/>
        <item x="3013"/>
        <item x="1604"/>
        <item x="2607"/>
        <item x="1666"/>
        <item x="2916"/>
        <item x="3855"/>
        <item x="3112"/>
        <item x="2802"/>
        <item x="3937"/>
        <item x="3892"/>
        <item x="606"/>
        <item x="3198"/>
        <item x="480"/>
        <item x="1586"/>
        <item x="2361"/>
        <item x="3018"/>
        <item x="850"/>
        <item x="1292"/>
        <item x="2933"/>
        <item x="3415"/>
        <item x="1617"/>
        <item x="600"/>
        <item x="335"/>
        <item x="1102"/>
        <item x="2238"/>
        <item x="1553"/>
        <item x="468"/>
        <item x="2648"/>
        <item x="1518"/>
        <item x="1412"/>
        <item x="586"/>
        <item x="2582"/>
        <item x="2159"/>
        <item x="2335"/>
        <item x="3289"/>
        <item x="211"/>
        <item x="928"/>
        <item x="4020"/>
        <item x="3077"/>
        <item x="3990"/>
        <item x="2136"/>
        <item x="181"/>
        <item x="271"/>
        <item x="543"/>
        <item x="3698"/>
        <item x="3755"/>
        <item x="3269"/>
        <item x="3498"/>
        <item x="1464"/>
        <item x="322"/>
        <item x="1979"/>
        <item x="407"/>
        <item x="1769"/>
        <item x="1569"/>
        <item x="3081"/>
        <item x="2683"/>
        <item x="1822"/>
        <item x="2288"/>
        <item x="717"/>
        <item x="2807"/>
        <item x="3767"/>
        <item x="3883"/>
        <item x="1068"/>
        <item x="2508"/>
        <item x="1935"/>
        <item x="1057"/>
        <item x="3850"/>
        <item x="200"/>
        <item x="1790"/>
        <item x="2742"/>
        <item x="3377"/>
        <item x="288"/>
        <item x="829"/>
        <item x="3436"/>
        <item x="2498"/>
        <item x="1132"/>
        <item x="2514"/>
        <item x="1862"/>
        <item x="634"/>
        <item x="3137"/>
        <item x="3538"/>
        <item x="882"/>
        <item x="3365"/>
        <item x="2250"/>
        <item x="1186"/>
        <item x="25"/>
        <item x="599"/>
        <item x="2779"/>
        <item x="3268"/>
        <item x="2016"/>
        <item x="2596"/>
        <item x="2262"/>
        <item x="2959"/>
        <item x="4012"/>
        <item x="2783"/>
        <item x="577"/>
        <item x="2043"/>
        <item x="739"/>
        <item x="3823"/>
        <item x="2606"/>
        <item x="2181"/>
        <item x="330"/>
        <item x="1827"/>
        <item x="1671"/>
        <item x="672"/>
        <item x="394"/>
        <item x="688"/>
        <item x="1588"/>
        <item x="463"/>
        <item x="3374"/>
        <item x="1560"/>
        <item x="684"/>
        <item x="1266"/>
        <item x="1276"/>
        <item x="3909"/>
        <item x="478"/>
        <item x="832"/>
        <item x="2800"/>
        <item x="538"/>
        <item x="1853"/>
        <item x="2097"/>
        <item x="2605"/>
        <item x="1776"/>
        <item x="169"/>
        <item x="2063"/>
        <item x="3435"/>
        <item x="1533"/>
        <item x="2176"/>
        <item x="3918"/>
        <item x="592"/>
        <item x="132"/>
        <item x="867"/>
        <item x="3213"/>
        <item x="886"/>
        <item x="2103"/>
        <item x="2651"/>
        <item x="3139"/>
        <item x="2840"/>
        <item x="1297"/>
        <item x="2898"/>
        <item x="3230"/>
        <item x="64"/>
        <item x="3646"/>
        <item x="3943"/>
        <item x="1335"/>
        <item x="2111"/>
        <item x="2652"/>
        <item x="3636"/>
        <item x="3300"/>
        <item x="3182"/>
        <item x="2030"/>
        <item x="3070"/>
        <item x="1263"/>
        <item x="3301"/>
        <item x="633"/>
        <item x="2401"/>
        <item x="2350"/>
        <item x="2001"/>
        <item x="1610"/>
        <item x="690"/>
        <item x="1032"/>
        <item x="3092"/>
        <item x="3757"/>
        <item x="257"/>
        <item x="3427"/>
        <item x="2780"/>
        <item x="1931"/>
        <item x="1019"/>
        <item x="2692"/>
        <item x="2104"/>
        <item x="2363"/>
        <item x="1572"/>
        <item x="29"/>
        <item x="76"/>
        <item x="1511"/>
        <item x="2746"/>
        <item x="3686"/>
        <item x="3118"/>
        <item x="1092"/>
        <item x="3729"/>
        <item x="2835"/>
        <item x="2985"/>
        <item x="1965"/>
        <item x="2827"/>
        <item x="1767"/>
        <item x="2500"/>
        <item x="306"/>
        <item x="718"/>
        <item x="2254"/>
        <item x="2325"/>
        <item x="2908"/>
        <item x="1652"/>
        <item x="338"/>
        <item x="2787"/>
        <item x="2797"/>
        <item x="1599"/>
        <item x="3000"/>
        <item x="2823"/>
        <item x="3852"/>
        <item x="3444"/>
        <item x="1172"/>
        <item x="367"/>
        <item x="1224"/>
        <item x="3997"/>
        <item x="2553"/>
        <item x="3705"/>
        <item x="3785"/>
        <item x="1240"/>
        <item x="1520"/>
        <item x="3218"/>
        <item x="2349"/>
        <item x="2517"/>
        <item x="193"/>
        <item x="3075"/>
        <item x="2107"/>
        <item x="3405"/>
        <item x="1534"/>
        <item x="2395"/>
        <item x="1516"/>
        <item x="2153"/>
        <item x="1727"/>
        <item x="2821"/>
        <item x="3360"/>
        <item x="2809"/>
        <item x="1805"/>
        <item x="3258"/>
        <item x="2457"/>
        <item x="3903"/>
        <item x="384"/>
        <item x="1429"/>
        <item x="2241"/>
        <item x="2740"/>
        <item x="1184"/>
        <item x="2645"/>
        <item x="1768"/>
        <item x="1509"/>
        <item x="3520"/>
        <item x="2913"/>
        <item x="1213"/>
        <item x="1084"/>
        <item x="3802"/>
        <item x="2071"/>
        <item x="954"/>
        <item x="1522"/>
        <item x="1647"/>
        <item x="1778"/>
        <item x="3690"/>
        <item x="3385"/>
        <item x="386"/>
        <item x="1708"/>
        <item x="1070"/>
        <item x="3117"/>
        <item x="3026"/>
        <item x="380"/>
        <item x="2670"/>
        <item x="1843"/>
        <item x="2275"/>
        <item x="3310"/>
        <item x="3021"/>
        <item x="3649"/>
        <item x="3317"/>
        <item x="431"/>
        <item x="943"/>
        <item x="914"/>
        <item x="1217"/>
        <item x="1365"/>
        <item x="1405"/>
        <item x="2502"/>
        <item x="2952"/>
        <item x="3721"/>
        <item x="2359"/>
        <item x="3184"/>
        <item x="3430"/>
        <item x="3673"/>
        <item x="2884"/>
        <item x="635"/>
        <item x="1397"/>
        <item x="3040"/>
        <item x="3362"/>
        <item x="1907"/>
        <item x="2554"/>
        <item x="2309"/>
        <item x="1607"/>
        <item x="2057"/>
        <item x="1396"/>
        <item x="2808"/>
        <item x="1702"/>
        <item x="1351"/>
        <item x="362"/>
        <item x="349"/>
        <item x="3299"/>
        <item x="127"/>
        <item x="1642"/>
        <item x="1535"/>
        <item x="1883"/>
        <item x="2033"/>
        <item x="3503"/>
        <item x="1291"/>
        <item x="2661"/>
        <item x="3253"/>
        <item x="1832"/>
        <item x="2210"/>
        <item x="2171"/>
        <item x="790"/>
        <item x="3979"/>
        <item x="3186"/>
        <item x="2127"/>
        <item x="3327"/>
        <item x="2922"/>
        <item x="590"/>
        <item x="1381"/>
        <item x="3236"/>
        <item x="1583"/>
        <item x="3559"/>
        <item x="711"/>
        <item x="3267"/>
        <item x="1327"/>
        <item x="3500"/>
        <item x="1566"/>
        <item x="1820"/>
        <item x="3078"/>
        <item x="3814"/>
        <item x="1932"/>
        <item x="120"/>
        <item x="2348"/>
        <item x="1007"/>
        <item x="3157"/>
        <item x="1841"/>
        <item x="1414"/>
        <item x="2462"/>
        <item x="1160"/>
        <item x="2567"/>
        <item x="3475"/>
        <item x="2061"/>
        <item x="683"/>
        <item x="803"/>
        <item x="1482"/>
        <item x="101"/>
        <item x="1705"/>
        <item x="3418"/>
        <item x="2246"/>
        <item x="3275"/>
        <item x="56"/>
        <item x="103"/>
        <item x="2805"/>
        <item x="2804"/>
        <item x="3790"/>
        <item x="2375"/>
        <item x="3504"/>
        <item x="3378"/>
        <item x="2048"/>
        <item x="1163"/>
        <item x="517"/>
        <item x="3712"/>
        <item x="770"/>
        <item x="3319"/>
        <item x="3424"/>
        <item x="1724"/>
        <item x="4050"/>
        <item x="3030"/>
        <item x="1700"/>
        <item x="4076"/>
        <item x="2697"/>
        <item x="3733"/>
        <item x="513"/>
        <item x="1598"/>
        <item x="2880"/>
        <item x="2544"/>
        <item x="3379"/>
        <item x="3082"/>
        <item x="1576"/>
        <item x="2132"/>
        <item x="2577"/>
        <item x="3115"/>
        <item x="403"/>
        <item x="556"/>
        <item x="1268"/>
        <item x="2091"/>
        <item x="2051"/>
        <item x="1526"/>
        <item x="2070"/>
        <item x="1035"/>
        <item x="315"/>
        <item x="1138"/>
        <item x="2768"/>
        <item x="3782"/>
        <item x="2067"/>
        <item x="3164"/>
        <item x="1356"/>
        <item x="3617"/>
        <item x="552"/>
        <item x="253"/>
        <item x="1512"/>
        <item x="1256"/>
        <item x="968"/>
        <item x="2598"/>
        <item x="2310"/>
        <item x="1555"/>
        <item x="4088"/>
        <item x="3797"/>
        <item x="1099"/>
        <item x="3809"/>
        <item x="474"/>
        <item x="301"/>
        <item x="3151"/>
        <item x="1902"/>
        <item x="2906"/>
        <item x="3334"/>
        <item x="1925"/>
        <item x="284"/>
        <item x="234"/>
        <item x="3868"/>
        <item x="4066"/>
        <item x="283"/>
        <item x="3093"/>
        <item x="3633"/>
        <item x="2919"/>
        <item x="2216"/>
        <item x="1730"/>
        <item x="1798"/>
        <item x="3668"/>
        <item x="3124"/>
        <item x="428"/>
        <item x="2698"/>
        <item x="1848"/>
        <item x="1437"/>
        <item x="754"/>
        <item x="2380"/>
        <item x="2166"/>
        <item x="2252"/>
        <item x="24"/>
        <item x="3002"/>
        <item x="1192"/>
        <item x="157"/>
        <item x="1096"/>
        <item x="3025"/>
        <item x="756"/>
        <item x="934"/>
        <item x="3613"/>
        <item x="800"/>
        <item x="3816"/>
        <item x="3208"/>
        <item x="837"/>
        <item x="1639"/>
        <item x="477"/>
        <item x="1559"/>
        <item x="2344"/>
        <item x="929"/>
        <item x="272"/>
        <item x="2752"/>
        <item x="3318"/>
        <item x="3380"/>
        <item x="2948"/>
        <item x="91"/>
        <item x="1585"/>
        <item x="3107"/>
        <item x="1665"/>
        <item x="3426"/>
        <item x="1243"/>
        <item x="1545"/>
        <item x="811"/>
        <item x="1632"/>
        <item x="2201"/>
        <item x="2347"/>
        <item x="2028"/>
        <item x="3616"/>
        <item x="3926"/>
        <item x="568"/>
        <item x="2304"/>
        <item x="1655"/>
        <item x="2634"/>
        <item x="2968"/>
        <item x="1431"/>
        <item x="3684"/>
        <item x="3635"/>
        <item x="975"/>
        <item x="1909"/>
        <item x="2441"/>
        <item x="629"/>
        <item x="3358"/>
        <item x="2639"/>
        <item x="1910"/>
        <item x="1906"/>
        <item x="3158"/>
        <item x="3439"/>
        <item x="528"/>
        <item x="1788"/>
        <item x="3914"/>
        <item x="2778"/>
        <item x="3353"/>
        <item x="1605"/>
        <item x="671"/>
        <item x="1380"/>
        <item x="370"/>
        <item x="889"/>
        <item x="2662"/>
        <item x="2658"/>
        <item x="2253"/>
        <item x="2926"/>
        <item x="632"/>
        <item x="3792"/>
        <item x="2529"/>
        <item x="3829"/>
        <item x="2336"/>
        <item x="3149"/>
        <item x="3200"/>
        <item x="1744"/>
        <item x="3812"/>
        <item x="3333"/>
        <item x="911"/>
        <item x="1411"/>
        <item x="1997"/>
        <item x="202"/>
        <item x="196"/>
        <item x="3906"/>
        <item x="1144"/>
        <item x="3516"/>
        <item x="4084"/>
        <item x="766"/>
        <item x="2687"/>
        <item x="872"/>
        <item x="1440"/>
        <item x="3351"/>
        <item x="1087"/>
        <item x="192"/>
        <item x="1870"/>
        <item x="1630"/>
        <item x="2152"/>
        <item x="587"/>
        <item x="2086"/>
        <item x="1471"/>
        <item x="652"/>
        <item x="1896"/>
        <item x="764"/>
        <item x="2867"/>
        <item x="2190"/>
        <item x="2247"/>
        <item x="3466"/>
        <item x="427"/>
        <item x="3177"/>
        <item x="1660"/>
        <item x="2464"/>
        <item x="506"/>
        <item x="314"/>
        <item x="262"/>
        <item x="3242"/>
        <item x="2487"/>
        <item x="460"/>
        <item x="1498"/>
        <item x="1"/>
        <item x="3751"/>
        <item x="308"/>
        <item x="2649"/>
        <item x="3670"/>
        <item x="3264"/>
        <item x="1369"/>
        <item x="1226"/>
        <item x="499"/>
        <item x="1523"/>
        <item x="1847"/>
        <item x="3252"/>
        <item x="3704"/>
        <item x="87"/>
        <item x="3342"/>
        <item x="1432"/>
        <item x="945"/>
        <item x="3356"/>
        <item x="2527"/>
        <item x="2788"/>
        <item x="3568"/>
        <item x="264"/>
        <item x="2377"/>
        <item x="597"/>
        <item x="627"/>
        <item x="3514"/>
        <item x="3898"/>
        <item x="174"/>
        <item x="3639"/>
        <item x="1508"/>
        <item x="3495"/>
        <item x="1314"/>
        <item x="141"/>
        <item x="2896"/>
        <item x="2404"/>
        <item x="275"/>
        <item x="1125"/>
        <item x="822"/>
        <item x="147"/>
        <item x="51"/>
        <item x="988"/>
        <item x="1734"/>
        <item x="3556"/>
        <item x="1939"/>
        <item x="3145"/>
        <item x="319"/>
        <item x="4063"/>
        <item x="920"/>
        <item x="2056"/>
        <item x="641"/>
        <item x="955"/>
        <item x="3344"/>
        <item x="1361"/>
        <item x="2633"/>
        <item x="3389"/>
        <item x="1796"/>
        <item x="2980"/>
        <item x="2139"/>
        <item x="122"/>
        <item x="2653"/>
        <item x="2116"/>
        <item x="3551"/>
        <item x="3421"/>
        <item x="3949"/>
        <item x="3505"/>
        <item x="787"/>
        <item x="2435"/>
        <item x="894"/>
        <item x="3848"/>
        <item x="648"/>
        <item x="1303"/>
        <item x="2277"/>
        <item x="3185"/>
        <item x="668"/>
        <item x="1460"/>
        <item x="3281"/>
        <item x="250"/>
        <item x="2178"/>
        <item x="2535"/>
        <item x="3963"/>
        <item x="1232"/>
        <item x="1749"/>
        <item x="873"/>
        <item x="602"/>
        <item x="2726"/>
        <item x="494"/>
        <item x="752"/>
        <item x="3100"/>
        <item x="736"/>
        <item x="2688"/>
        <item x="636"/>
        <item x="398"/>
        <item x="1917"/>
        <item x="1273"/>
        <item x="1530"/>
        <item x="3101"/>
        <item x="2194"/>
        <item x="3970"/>
        <item x="3912"/>
        <item x="1326"/>
        <item x="456"/>
        <item x="3830"/>
        <item x="2815"/>
        <item x="3489"/>
        <item x="23"/>
        <item x="2659"/>
        <item x="1562"/>
        <item x="534"/>
        <item x="791"/>
        <item x="3048"/>
        <item x="2858"/>
        <item x="1871"/>
        <item x="797"/>
        <item x="3861"/>
        <item x="539"/>
        <item x="3366"/>
        <item x="3927"/>
        <item x="21"/>
        <item x="2887"/>
        <item x="472"/>
        <item x="601"/>
        <item x="649"/>
        <item x="2882"/>
        <item x="1880"/>
        <item x="1743"/>
        <item x="2399"/>
        <item x="782"/>
        <item x="1646"/>
        <item x="3699"/>
        <item x="2072"/>
        <item x="1233"/>
        <item x="2691"/>
        <item x="3803"/>
        <item x="1069"/>
        <item x="3740"/>
        <item x="1391"/>
        <item x="2203"/>
        <item x="3114"/>
        <item x="1884"/>
        <item x="1667"/>
        <item x="555"/>
        <item x="3349"/>
        <item x="2282"/>
        <item x="336"/>
        <item x="576"/>
        <item x="3998"/>
        <item x="3206"/>
        <item x="2728"/>
        <item x="1717"/>
        <item x="3577"/>
        <item x="1112"/>
        <item x="3984"/>
        <item x="750"/>
        <item x="1067"/>
        <item x="333"/>
        <item x="680"/>
        <item x="1807"/>
        <item x="497"/>
        <item x="2129"/>
        <item x="3262"/>
        <item x="1863"/>
        <item x="927"/>
        <item x="310"/>
        <item x="1912"/>
        <item x="818"/>
        <item x="3743"/>
        <item x="2543"/>
        <item x="2025"/>
        <item x="2328"/>
        <item x="3256"/>
        <item x="3982"/>
        <item x="2087"/>
        <item x="2526"/>
        <item x="3308"/>
        <item x="704"/>
        <item x="2316"/>
        <item x="2343"/>
        <item x="720"/>
        <item x="3161"/>
        <item x="3862"/>
        <item x="2066"/>
        <item x="3290"/>
        <item x="1124"/>
        <item x="3069"/>
        <item x="844"/>
        <item x="3305"/>
        <item x="247"/>
        <item x="3330"/>
        <item x="2626"/>
        <item x="881"/>
        <item x="3332"/>
        <item x="395"/>
        <item x="2370"/>
        <item x="997"/>
        <item x="2060"/>
        <item x="738"/>
        <item x="143"/>
        <item x="2374"/>
        <item x="959"/>
        <item x="3034"/>
        <item x="1202"/>
        <item x="3141"/>
        <item x="3414"/>
        <item x="2897"/>
        <item x="112"/>
        <item x="581"/>
        <item x="2221"/>
        <item x="768"/>
        <item x="1882"/>
        <item x="3612"/>
        <item x="605"/>
        <item x="794"/>
        <item x="1135"/>
        <item x="759"/>
        <item x="557"/>
        <item x="567"/>
        <item x="3894"/>
        <item x="488"/>
        <item x="847"/>
        <item x="50"/>
        <item x="2699"/>
        <item x="3742"/>
        <item x="2506"/>
        <item x="3642"/>
        <item x="596"/>
        <item x="2017"/>
        <item x="949"/>
        <item x="1362"/>
        <item x="1363"/>
        <item x="852"/>
        <item x="2668"/>
        <item x="1775"/>
        <item x="3996"/>
        <item x="2966"/>
        <item x="2614"/>
        <item x="1076"/>
        <item x="710"/>
        <item x="2321"/>
        <item x="1103"/>
        <item x="1846"/>
        <item x="2938"/>
        <item x="540"/>
        <item x="2810"/>
        <item x="3895"/>
        <item x="1913"/>
        <item x="9"/>
        <item x="98"/>
        <item x="2182"/>
        <item x="1033"/>
        <item x="532"/>
        <item x="1448"/>
        <item x="696"/>
        <item x="1193"/>
        <item x="1624"/>
        <item x="1674"/>
        <item x="1621"/>
        <item x="3266"/>
        <item x="2690"/>
        <item x="2156"/>
        <item x="761"/>
        <item x="3623"/>
        <item x="774"/>
        <item x="2870"/>
        <item x="1416"/>
        <item x="821"/>
        <item x="2711"/>
        <item x="2620"/>
        <item x="1344"/>
        <item x="2251"/>
        <item x="1080"/>
        <item x="1406"/>
        <item x="84"/>
        <item x="3661"/>
        <item x="2"/>
        <item x="1747"/>
        <item x="2932"/>
        <item x="3287"/>
        <item x="536"/>
        <item x="3406"/>
        <item x="860"/>
        <item x="2446"/>
        <item x="2397"/>
        <item x="404"/>
        <item x="409"/>
        <item x="1797"/>
        <item x="1704"/>
        <item x="348"/>
        <item x="1918"/>
        <item x="3051"/>
        <item x="457"/>
        <item x="1748"/>
        <item x="145"/>
        <item x="2874"/>
        <item x="1116"/>
        <item x="3634"/>
        <item x="1434"/>
        <item x="465"/>
        <item x="376"/>
        <item x="2978"/>
        <item x="1026"/>
        <item x="695"/>
        <item x="2317"/>
        <item x="392"/>
        <item x="922"/>
        <item x="1706"/>
        <item x="188"/>
        <item x="3105"/>
        <item x="1038"/>
        <item x="1502"/>
        <item x="3929"/>
        <item x="2369"/>
        <item x="722"/>
        <item x="2522"/>
        <item x="3433"/>
        <item x="1710"/>
        <item x="1595"/>
        <item x="2575"/>
        <item x="3578"/>
        <item x="3180"/>
        <item x="438"/>
        <item x="1741"/>
        <item x="2954"/>
        <item x="1763"/>
        <item x="204"/>
        <item x="170"/>
        <item x="763"/>
        <item x="1878"/>
        <item x="2225"/>
        <item x="1181"/>
        <item x="909"/>
        <item x="3274"/>
        <item x="967"/>
        <item x="2855"/>
        <item x="2126"/>
        <item x="734"/>
        <item x="2021"/>
        <item x="1022"/>
        <item x="830"/>
        <item x="1691"/>
        <item x="280"/>
        <item x="526"/>
        <item x="2499"/>
        <item x="1421"/>
        <item x="1198"/>
        <item x="2259"/>
        <item x="3745"/>
        <item x="953"/>
        <item x="4016"/>
        <item x="733"/>
        <item x="2269"/>
        <item x="1446"/>
        <item x="304"/>
        <item x="1244"/>
        <item x="1435"/>
        <item x="10"/>
        <item x="2180"/>
        <item x="1153"/>
        <item x="175"/>
        <item x="1219"/>
        <item x="3016"/>
        <item x="2079"/>
        <item x="320"/>
        <item x="977"/>
        <item x="3645"/>
        <item x="1209"/>
        <item x="1958"/>
        <item x="1395"/>
        <item x="3602"/>
        <item x="2386"/>
        <item x="379"/>
        <item x="3529"/>
        <item x="1849"/>
        <item x="3957"/>
        <item x="1650"/>
        <item x="2660"/>
        <item x="1477"/>
        <item x="1323"/>
        <item x="2184"/>
        <item x="2124"/>
        <item x="140"/>
        <item x="1159"/>
        <item x="30"/>
        <item x="3485"/>
        <item x="1638"/>
        <item x="2594"/>
        <item x="2737"/>
        <item x="2059"/>
        <item x="846"/>
        <item x="476"/>
        <item x="297"/>
        <item x="2069"/>
        <item x="1755"/>
        <item x="2885"/>
        <item x="1733"/>
        <item x="356"/>
        <item x="2174"/>
        <item x="1299"/>
        <item x="926"/>
        <item x="1908"/>
        <item x="53"/>
        <item x="564"/>
        <item x="646"/>
        <item x="2147"/>
        <item x="502"/>
        <item x="816"/>
        <item x="2705"/>
        <item x="2355"/>
        <item x="242"/>
        <item x="1644"/>
        <item x="3119"/>
        <item x="504"/>
        <item x="611"/>
        <item x="1739"/>
        <item x="1927"/>
        <item x="186"/>
        <item x="524"/>
        <item x="3960"/>
        <item x="3131"/>
        <item x="515"/>
        <item x="3217"/>
        <item x="3054"/>
        <item x="1784"/>
        <item x="233"/>
        <item x="2825"/>
        <item x="2521"/>
        <item x="374"/>
        <item x="235"/>
        <item x="620"/>
        <item x="1461"/>
        <item x="1735"/>
        <item x="3052"/>
        <item x="3753"/>
        <item x="3992"/>
        <item x="3724"/>
        <item x="3659"/>
        <item x="1324"/>
        <item x="1111"/>
        <item x="1143"/>
        <item x="73"/>
        <item x="3527"/>
        <item x="4019"/>
        <item x="2871"/>
        <item x="2843"/>
        <item x="290"/>
        <item x="2680"/>
        <item x="2876"/>
        <item x="2346"/>
        <item x="3778"/>
        <item x="3665"/>
        <item x="3359"/>
        <item x="2094"/>
        <item x="3860"/>
        <item x="3132"/>
        <item x="1677"/>
        <item x="3800"/>
        <item x="3522"/>
        <item x="969"/>
        <item x="3858"/>
        <item x="28"/>
        <item x="442"/>
        <item x="1384"/>
        <item x="2362"/>
        <item x="3638"/>
        <item x="3473"/>
        <item x="1409"/>
        <item x="1129"/>
        <item x="462"/>
        <item x="1823"/>
        <item x="3521"/>
        <item x="572"/>
        <item x="1944"/>
        <item x="2702"/>
        <item x="3572"/>
        <item x="709"/>
        <item x="184"/>
        <item x="3716"/>
        <item x="3750"/>
        <item x="89"/>
        <item x="3192"/>
        <item x="1834"/>
        <item x="2314"/>
        <item x="1402"/>
        <item x="2991"/>
        <item x="1539"/>
        <item x="2236"/>
        <item x="1998"/>
        <item x="2616"/>
        <item x="2983"/>
        <item x="3383"/>
        <item x="2467"/>
        <item x="819"/>
        <item x="2975"/>
        <item x="1815"/>
        <item x="984"/>
        <item x="4035"/>
        <item x="1312"/>
        <item x="2928"/>
        <item x="3133"/>
        <item x="3423"/>
        <item x="1454"/>
        <item x="3113"/>
        <item x="3148"/>
        <item x="630"/>
        <item x="2383"/>
        <item x="3989"/>
        <item x="2385"/>
        <item x="270"/>
        <item x="3499"/>
        <item x="3284"/>
        <item x="1419"/>
        <item x="3348"/>
        <item x="2722"/>
        <item x="225"/>
        <item x="3971"/>
        <item x="992"/>
        <item x="2232"/>
        <item x="2115"/>
        <item x="2534"/>
        <item x="1867"/>
        <item x="3240"/>
        <item x="3413"/>
        <item x="1422"/>
        <item x="1463"/>
        <item x="4030"/>
        <item x="1149"/>
        <item x="2106"/>
        <item x="1382"/>
        <item x="2565"/>
        <item x="1787"/>
        <item x="420"/>
        <item x="2682"/>
        <item x="3282"/>
        <item x="316"/>
        <item x="2195"/>
        <item x="2198"/>
        <item x="2970"/>
        <item x="913"/>
        <item x="809"/>
        <item x="3808"/>
        <item x="2371"/>
        <item x="507"/>
        <item x="3834"/>
        <item x="3596"/>
        <item x="1228"/>
        <item x="1857"/>
        <item x="3388"/>
        <item x="3434"/>
        <item x="583"/>
        <item x="2475"/>
        <item x="3765"/>
        <item x="3062"/>
        <item x="820"/>
        <item x="1441"/>
        <item x="4072"/>
        <item x="3576"/>
        <item x="3009"/>
        <item x="3497"/>
        <item x="433"/>
        <item x="3032"/>
        <item x="1904"/>
        <item x="1123"/>
        <item x="216"/>
        <item x="2478"/>
        <item x="776"/>
        <item x="3995"/>
        <item x="484"/>
        <item x="2995"/>
        <item x="2770"/>
        <item x="2709"/>
        <item x="3713"/>
        <item x="1279"/>
        <item x="3076"/>
        <item x="3609"/>
        <item x="1373"/>
        <item x="1275"/>
        <item x="1753"/>
        <item x="1196"/>
        <item x="2953"/>
        <item x="2647"/>
        <item x="3811"/>
        <item x="2850"/>
        <item x="2760"/>
        <item x="2868"/>
        <item x="1161"/>
        <item x="2939"/>
        <item x="1891"/>
        <item x="424"/>
        <item x="1613"/>
        <item x="2200"/>
        <item x="1996"/>
        <item x="1258"/>
        <item x="2972"/>
        <item x="2340"/>
        <item x="3911"/>
        <item x="3986"/>
        <item x="2636"/>
        <item x="660"/>
        <item x="565"/>
        <item x="4003"/>
        <item x="1584"/>
        <item x="2769"/>
        <item x="3443"/>
        <item x="1760"/>
        <item x="3944"/>
        <item x="2635"/>
        <item x="1166"/>
        <item x="925"/>
        <item x="775"/>
        <item x="1190"/>
        <item x="208"/>
        <item x="2312"/>
        <item x="3610"/>
        <item x="1694"/>
        <item x="3615"/>
        <item x="281"/>
        <item x="3020"/>
        <item x="1654"/>
        <item x="2838"/>
        <item x="224"/>
        <item x="946"/>
        <item x="2629"/>
        <item x="795"/>
        <item x="1364"/>
        <item x="972"/>
        <item x="1629"/>
        <item x="1543"/>
        <item x="2796"/>
        <item x="93"/>
        <item x="2641"/>
        <item x="483"/>
        <item x="1615"/>
        <item x="2230"/>
        <item x="3263"/>
        <item x="2303"/>
        <item x="17"/>
        <item x="3663"/>
        <item x="869"/>
        <item x="2583"/>
        <item x="2128"/>
        <item x="3683"/>
        <item x="3345"/>
        <item x="3925"/>
        <item x="3781"/>
        <item x="2488"/>
        <item x="772"/>
        <item x="3717"/>
        <item x="2486"/>
        <item x="2879"/>
        <item x="2026"/>
        <item x="3644"/>
        <item x="510"/>
        <item x="1175"/>
        <item x="2012"/>
        <item x="3605"/>
        <item x="2549"/>
        <item x="1469"/>
        <item x="3579"/>
        <item x="1462"/>
        <item x="1840"/>
        <item x="1501"/>
        <item x="399"/>
        <item x="1106"/>
        <item x="4081"/>
        <item x="1439"/>
        <item x="624"/>
        <item x="252"/>
        <item x="3188"/>
        <item x="439"/>
        <item x="3387"/>
        <item x="1168"/>
        <item x="1860"/>
        <item x="162"/>
        <item x="1000"/>
        <item x="2183"/>
        <item x="1612"/>
        <item x="2458"/>
        <item x="1856"/>
        <item x="916"/>
        <item x="4064"/>
        <item x="2721"/>
        <item x="3629"/>
        <item x="673"/>
        <item x="3248"/>
        <item x="1828"/>
        <item x="3708"/>
        <item x="2078"/>
        <item x="3288"/>
        <item x="3134"/>
        <item x="1474"/>
        <item x="2081"/>
        <item x="3822"/>
        <item x="4067"/>
        <item x="827"/>
        <item x="1134"/>
        <item x="3372"/>
        <item x="1637"/>
        <item x="2123"/>
        <item x="1563"/>
        <item x="1165"/>
        <item x="3324"/>
        <item x="446"/>
        <item x="1799"/>
        <item x="1403"/>
        <item x="1438"/>
        <item x="1222"/>
        <item x="1336"/>
        <item x="3357"/>
        <item x="148"/>
        <item x="2730"/>
        <item x="2710"/>
        <item x="3935"/>
        <item x="1999"/>
        <item x="3893"/>
        <item x="2551"/>
        <item x="2790"/>
        <item x="1187"/>
        <item x="259"/>
        <item x="3885"/>
        <item x="3095"/>
        <item x="2869"/>
        <item x="578"/>
        <item x="1259"/>
        <item x="1484"/>
        <item x="1664"/>
        <item x="3780"/>
        <item x="361"/>
        <item x="236"/>
        <item x="1495"/>
        <item x="3471"/>
        <item x="815"/>
        <item x="4013"/>
        <item x="773"/>
        <item x="647"/>
        <item x="2725"/>
        <item x="1238"/>
        <item x="1696"/>
        <item x="3420"/>
        <item x="1115"/>
        <item x="508"/>
        <item x="3988"/>
        <item x="1470"/>
        <item x="2161"/>
        <item x="3397"/>
        <item x="1041"/>
        <item x="2231"/>
        <item x="616"/>
        <item x="219"/>
        <item x="2570"/>
        <item x="153"/>
        <item x="3833"/>
        <item x="450"/>
        <item x="2707"/>
        <item x="3555"/>
        <item x="2237"/>
        <item x="300"/>
        <item x="3361"/>
        <item x="2513"/>
        <item x="3138"/>
        <item x="1774"/>
        <item x="223"/>
        <item x="1842"/>
        <item x="2801"/>
        <item x="1227"/>
        <item x="198"/>
        <item x="3631"/>
        <item x="3749"/>
        <item x="1164"/>
        <item x="371"/>
        <item x="1903"/>
        <item x="2445"/>
        <item x="3561"/>
        <item x="3509"/>
        <item x="2313"/>
        <item x="466"/>
        <item x="1911"/>
        <item x="1024"/>
        <item x="1480"/>
        <item x="4009"/>
        <item x="1034"/>
        <item x="1131"/>
        <item x="3759"/>
        <item x="3562"/>
        <item x="1622"/>
        <item x="1065"/>
        <item x="1497"/>
        <item x="3766"/>
        <item x="400"/>
        <item x="429"/>
        <item x="2749"/>
        <item x="3468"/>
        <item x="425"/>
        <item x="1121"/>
        <item x="1179"/>
        <item x="1524"/>
        <item x="3122"/>
        <item x="2557"/>
        <item x="1814"/>
        <item x="1675"/>
        <item x="4031"/>
        <item x="950"/>
        <item x="3005"/>
        <item x="230"/>
        <item x="172"/>
        <item x="2819"/>
        <item x="863"/>
        <item x="1685"/>
        <item x="1631"/>
        <item x="3381"/>
        <item x="75"/>
        <item x="3147"/>
        <item x="737"/>
        <item x="3787"/>
        <item x="1974"/>
        <item x="2836"/>
        <item x="1641"/>
        <item x="3469"/>
        <item x="191"/>
        <item x="987"/>
        <item x="2427"/>
        <item x="2287"/>
        <item x="3163"/>
        <item x="256"/>
        <item x="3770"/>
        <item x="1375"/>
        <item x="3565"/>
        <item x="1762"/>
        <item x="2267"/>
        <item x="3553"/>
        <item x="3143"/>
        <item x="159"/>
        <item x="1868"/>
        <item x="3662"/>
        <item x="1565"/>
        <item x="716"/>
        <item x="2483"/>
        <item x="1561"/>
        <item x="3285"/>
        <item x="2150"/>
        <item x="2351"/>
        <item x="1269"/>
        <item x="299"/>
        <item x="3593"/>
        <item x="1550"/>
        <item x="2872"/>
        <item x="2403"/>
        <item x="473"/>
        <item x="500"/>
        <item x="1095"/>
        <item x="3810"/>
        <item x="1248"/>
        <item x="3707"/>
        <item x="2173"/>
        <item x="434"/>
        <item x="1972"/>
        <item x="2209"/>
        <item x="418"/>
        <item x="2149"/>
        <item x="1010"/>
        <item x="1372"/>
        <item x="3156"/>
        <item x="4087"/>
        <item x="2382"/>
        <item x="1571"/>
        <item x="2712"/>
        <item x="3189"/>
        <item x="3015"/>
        <item x="1554"/>
        <item x="3539"/>
        <item x="3821"/>
        <item x="3876"/>
        <item x="980"/>
        <item x="3887"/>
        <item x="176"/>
        <item x="643"/>
        <item x="890"/>
        <item x="1147"/>
        <item x="2140"/>
        <item x="321"/>
        <item x="561"/>
        <item x="1028"/>
        <item x="498"/>
        <item x="94"/>
        <item x="218"/>
        <item x="168"/>
        <item x="3905"/>
        <item x="293"/>
        <item x="447"/>
        <item x="329"/>
        <item x="2187"/>
        <item x="3920"/>
        <item x="3325"/>
        <item x="130"/>
        <item x="1367"/>
        <item x="2308"/>
        <item x="531"/>
        <item x="2524"/>
        <item x="2207"/>
        <item x="2492"/>
        <item x="274"/>
        <item x="419"/>
        <item x="4049"/>
        <item x="1466"/>
        <item x="1182"/>
        <item x="563"/>
        <item x="455"/>
        <item x="1657"/>
        <item x="3817"/>
        <item x="4015"/>
        <item x="2842"/>
        <item x="762"/>
        <item x="1290"/>
        <item x="1237"/>
        <item x="1670"/>
        <item x="2419"/>
        <item x="654"/>
        <item x="3066"/>
        <item x="1002"/>
        <item x="712"/>
        <item x="3896"/>
        <item x="2135"/>
        <item x="2627"/>
        <item x="835"/>
        <item x="4024"/>
        <item x="570"/>
        <item x="2568"/>
        <item x="3059"/>
        <item x="1651"/>
        <item x="195"/>
        <item x="1682"/>
        <item x="3223"/>
        <item x="38"/>
        <item x="2049"/>
        <item x="246"/>
        <item x="2302"/>
        <item x="2546"/>
        <item x="3337"/>
        <item x="3084"/>
        <item x="2814"/>
        <item x="2334"/>
        <item x="2084"/>
        <item x="3311"/>
        <item x="1117"/>
        <item x="1337"/>
        <item x="1489"/>
        <item x="359"/>
        <item x="3159"/>
        <item x="3170"/>
        <item x="2163"/>
        <item x="1443"/>
        <item x="1695"/>
        <item x="2792"/>
        <item x="2615"/>
        <item x="1189"/>
        <item x="243"/>
        <item x="1596"/>
        <item x="4078"/>
        <item x="2986"/>
        <item x="4034"/>
        <item x="3409"/>
        <item x="3519"/>
        <item x="740"/>
        <item x="2891"/>
        <item x="1311"/>
        <item x="245"/>
        <item x="158"/>
        <item x="3630"/>
        <item x="3479"/>
        <item x="3731"/>
        <item x="2942"/>
        <item x="617"/>
        <item x="3328"/>
        <item x="823"/>
        <item x="2286"/>
        <item x="825"/>
        <item x="4000"/>
        <item x="327"/>
        <item x="642"/>
        <item x="1802"/>
        <item x="3748"/>
        <item x="1176"/>
        <item x="1045"/>
        <item x="313"/>
        <item x="3110"/>
        <item x="2406"/>
        <item x="2035"/>
        <item x="131"/>
        <item x="1295"/>
        <item x="8"/>
        <item x="1496"/>
        <item x="2007"/>
        <item x="2453"/>
        <item x="2413"/>
        <item x="116"/>
        <item x="1611"/>
        <item x="3771"/>
        <item x="3419"/>
        <item x="3431"/>
        <item x="1420"/>
        <item x="2031"/>
        <item x="3846"/>
        <item x="2601"/>
        <item x="3295"/>
        <item x="70"/>
        <item x="1643"/>
        <item x="287"/>
        <item x="3488"/>
        <item x="2857"/>
        <item x="1199"/>
        <item x="2724"/>
        <item x="3072"/>
        <item x="1893"/>
        <item x="1766"/>
        <item x="2967"/>
        <item x="3566"/>
        <item x="2610"/>
        <item x="3879"/>
        <item x="3278"/>
        <item x="1302"/>
        <item x="3432"/>
        <item x="2574"/>
        <item x="2331"/>
        <item x="4026"/>
        <item x="2494"/>
        <item x="2495"/>
        <item x="2990"/>
        <item x="3106"/>
        <item x="3293"/>
        <item x="3171"/>
        <item x="1293"/>
        <item x="1082"/>
        <item x="1091"/>
        <item x="3321"/>
        <item x="3953"/>
        <item x="2609"/>
        <item x="682"/>
        <item x="942"/>
        <item x="3194"/>
        <item x="2519"/>
        <item x="2468"/>
        <item x="2185"/>
        <item x="1139"/>
        <item x="1976"/>
        <item x="902"/>
        <item x="976"/>
        <item x="1764"/>
        <item x="2113"/>
        <item x="2218"/>
        <item x="3904"/>
        <item x="412"/>
        <item x="1417"/>
        <item x="3046"/>
        <item x="2748"/>
        <item x="2720"/>
        <item x="2560"/>
        <item x="1346"/>
        <item x="2628"/>
        <item x="2389"/>
        <item x="2509"/>
        <item x="2685"/>
        <item x="3068"/>
        <item x="3136"/>
        <item x="3973"/>
        <item x="2337"/>
        <item x="2329"/>
        <item x="2425"/>
        <item x="2905"/>
        <item x="2961"/>
        <item x="3283"/>
        <item x="3658"/>
        <item x="337"/>
        <item x="1709"/>
        <item x="2900"/>
        <item x="1645"/>
        <item x="2766"/>
        <item x="1203"/>
        <item x="3915"/>
        <item x="663"/>
        <item x="1473"/>
        <item x="5"/>
        <item x="3033"/>
        <item x="12"/>
        <item x="4005"/>
        <item x="779"/>
        <item x="4086"/>
        <item x="3247"/>
        <item x="778"/>
        <item x="1808"/>
        <item x="3098"/>
        <item x="3901"/>
        <item x="156"/>
        <item x="2830"/>
        <item x="3191"/>
        <item x="2220"/>
        <item x="3875"/>
        <item x="3832"/>
        <item x="2579"/>
        <item x="2806"/>
        <item x="2426"/>
        <item x="919"/>
        <item x="1195"/>
        <item x="895"/>
        <item x="1313"/>
        <item x="2888"/>
        <item x="2512"/>
        <item x="124"/>
        <item x="2719"/>
        <item x="2593"/>
        <item x="1757"/>
        <item x="3589"/>
        <item x="2873"/>
        <item x="2903"/>
        <item x="2700"/>
        <item x="3917"/>
        <item x="1064"/>
        <item x="416"/>
        <item x="3525"/>
        <item x="1625"/>
        <item x="1992"/>
        <item x="3094"/>
        <item x="85"/>
        <item x="2625"/>
        <item x="1278"/>
        <item x="1754"/>
        <item x="2829"/>
        <item x="512"/>
        <item x="3654"/>
        <item x="2281"/>
        <item x="2364"/>
        <item x="3061"/>
        <item x="2109"/>
        <item x="1341"/>
        <item x="197"/>
        <item x="3592"/>
        <item x="1558"/>
        <item x="1221"/>
        <item x="1681"/>
        <item x="808"/>
        <item x="16"/>
        <item x="3983"/>
        <item x="3534"/>
        <item x="1013"/>
        <item x="2134"/>
        <item x="3687"/>
        <item x="655"/>
        <item x="1837"/>
        <item x="1272"/>
        <item x="760"/>
        <item x="1900"/>
        <item x="3932"/>
        <item x="956"/>
        <item x="2852"/>
        <item x="935"/>
        <item x="3079"/>
        <item x="2014"/>
        <item x="2398"/>
        <item x="3533"/>
        <item x="2058"/>
        <item x="2342"/>
        <item x="1852"/>
        <item x="114"/>
        <item x="7"/>
        <item x="1567"/>
        <item x="266"/>
        <item x="3702"/>
        <item x="3946"/>
        <item x="932"/>
        <item x="2552"/>
        <item x="626"/>
        <item x="3382"/>
        <item x="804"/>
        <item x="137"/>
        <item x="1699"/>
        <item x="41"/>
        <item x="2507"/>
        <item x="915"/>
        <item x="2684"/>
        <item x="149"/>
        <item x="309"/>
        <item x="3091"/>
        <item x="2587"/>
        <item x="296"/>
        <item x="2849"/>
        <item x="3350"/>
        <item x="2214"/>
        <item x="2631"/>
        <item x="3603"/>
        <item x="1289"/>
        <item x="3273"/>
        <item x="2734"/>
        <item x="933"/>
        <item x="199"/>
        <item x="2677"/>
        <item x="3060"/>
        <item x="726"/>
        <item x="1265"/>
        <item x="3777"/>
        <item x="3882"/>
        <item x="1538"/>
        <item x="2261"/>
        <item x="2235"/>
        <item x="44"/>
        <item x="1892"/>
        <item x="1580"/>
        <item x="3035"/>
        <item x="294"/>
        <item x="486"/>
        <item x="115"/>
        <item x="1142"/>
        <item x="2904"/>
        <item x="3363"/>
        <item x="1738"/>
        <item x="2257"/>
        <item x="518"/>
        <item x="2924"/>
        <item x="732"/>
        <item x="1083"/>
        <item x="2204"/>
        <item x="3451"/>
        <item x="426"/>
        <item x="2272"/>
        <item x="2378"/>
        <item x="3470"/>
        <item x="2875"/>
        <item x="912"/>
        <item x="3584"/>
        <item x="748"/>
        <item x="885"/>
        <item x="826"/>
        <item x="2640"/>
        <item x="3543"/>
        <item x="2327"/>
        <item x="258"/>
        <item x="1230"/>
        <item x="1864"/>
        <item x="1074"/>
        <item x="2533"/>
        <item x="408"/>
        <item x="3552"/>
        <item x="1104"/>
        <item x="1360"/>
        <item x="855"/>
        <item x="1098"/>
        <item x="3856"/>
        <item x="3936"/>
        <item x="3948"/>
        <item x="2901"/>
        <item x="2258"/>
        <item x="1916"/>
        <item x="2145"/>
        <item x="2643"/>
        <item x="2597"/>
        <item x="3628"/>
        <item x="121"/>
        <item x="1058"/>
        <item x="757"/>
        <item x="703"/>
        <item x="152"/>
        <item x="2322"/>
        <item x="3585"/>
        <item x="3057"/>
        <item x="2224"/>
        <item x="1205"/>
        <item x="2215"/>
        <item x="1623"/>
        <item x="3714"/>
        <item x="3784"/>
        <item x="3339"/>
        <item x="3959"/>
        <item x="27"/>
        <item x="3815"/>
        <item x="845"/>
        <item x="1426"/>
        <item x="2160"/>
        <item x="3685"/>
        <item x="3410"/>
        <item x="146"/>
        <item x="1980"/>
        <item x="3697"/>
        <item x="1873"/>
        <item x="354"/>
        <item x="3540"/>
        <item x="857"/>
        <item x="1668"/>
        <item x="2202"/>
        <item x="2861"/>
        <item x="1309"/>
        <item x="2130"/>
        <item x="1659"/>
        <item x="1255"/>
        <item x="3087"/>
        <item x="1718"/>
        <item x="783"/>
        <item x="1137"/>
        <item x="138"/>
        <item x="1858"/>
        <item x="2167"/>
        <item x="31"/>
        <item x="3167"/>
        <item x="1635"/>
        <item x="549"/>
        <item x="2211"/>
        <item x="3493"/>
        <item x="3309"/>
        <item x="97"/>
        <item x="1338"/>
        <item x="4062"/>
        <item x="2227"/>
        <item x="1368"/>
        <item x="3096"/>
        <item x="125"/>
        <item x="2918"/>
        <item x="868"/>
        <item x="3369"/>
        <item x="2264"/>
        <item x="541"/>
        <item x="3121"/>
        <item x="1333"/>
        <item x="3197"/>
        <item x="3601"/>
        <item x="1783"/>
        <item x="3851"/>
        <item x="1510"/>
        <item x="3718"/>
        <item x="2092"/>
        <item x="4037"/>
        <item x="2223"/>
        <item x="20"/>
        <item x="203"/>
        <item x="1983"/>
        <item x="2212"/>
        <item x="2307"/>
        <item x="1348"/>
        <item x="2657"/>
        <item x="3934"/>
        <item x="307"/>
        <item x="4018"/>
        <item x="4"/>
        <item x="3028"/>
        <item x="3801"/>
        <item x="2717"/>
        <item x="1301"/>
        <item x="3570"/>
        <item x="1955"/>
        <item x="708"/>
        <item x="1271"/>
        <item x="3042"/>
        <item x="2082"/>
        <item x="77"/>
        <item x="548"/>
        <item x="746"/>
        <item x="1389"/>
        <item x="3023"/>
        <item x="11"/>
        <item x="303"/>
        <item x="1229"/>
        <item x="2117"/>
        <item x="1961"/>
        <item x="505"/>
        <item x="1119"/>
        <item x="2133"/>
        <item x="806"/>
        <item x="1519"/>
        <item x="1152"/>
        <item x="2172"/>
        <item x="2656"/>
        <item x="645"/>
        <item x="68"/>
        <item x="3547"/>
        <item x="4079"/>
        <item x="1627"/>
        <item x="3257"/>
        <item x="2040"/>
        <item x="1773"/>
        <item x="3204"/>
        <item x="1059"/>
        <item x="1772"/>
        <item x="1322"/>
        <item x="1919"/>
        <item x="48"/>
        <item x="1869"/>
        <item x="1606"/>
        <item x="1404"/>
        <item x="1875"/>
        <item x="3428"/>
        <item x="2469"/>
        <item x="3104"/>
        <item x="292"/>
        <item x="2763"/>
        <item x="1742"/>
        <item x="2714"/>
        <item x="1241"/>
        <item x="1127"/>
        <item x="334"/>
        <item x="214"/>
        <item x="1188"/>
        <item x="1300"/>
        <item x="2576"/>
        <item x="870"/>
        <item x="1529"/>
        <item x="2188"/>
        <item x="1257"/>
        <item x="185"/>
        <item x="2112"/>
        <item x="3146"/>
        <item x="69"/>
        <item x="796"/>
        <item x="2536"/>
        <item x="2817"/>
        <item x="669"/>
        <item x="317"/>
        <item x="1177"/>
        <item x="1492"/>
        <item x="3845"/>
        <item x="1525"/>
        <item x="735"/>
        <item x="3386"/>
        <item x="1851"/>
        <item x="1390"/>
        <item x="2727"/>
        <item x="1785"/>
        <item x="3462"/>
        <item x="3108"/>
        <item x="533"/>
        <item x="3038"/>
        <item x="1225"/>
        <item x="2795"/>
        <item x="2718"/>
        <item x="1879"/>
        <item x="2400"/>
        <item x="1118"/>
        <item x="675"/>
        <item x="3586"/>
        <item x="4052"/>
        <item x="3396"/>
        <item x="164"/>
        <item x="305"/>
        <item x="2450"/>
        <item x="3752"/>
        <item x="2266"/>
        <item x="2283"/>
        <item x="2630"/>
        <item x="2100"/>
        <item x="1467"/>
        <item x="3412"/>
        <item x="79"/>
        <item x="2813"/>
        <item x="1703"/>
        <item x="239"/>
        <item x="1528"/>
        <item x="260"/>
        <item x="1053"/>
        <item x="3928"/>
        <item x="2095"/>
        <item x="3889"/>
        <item x="2915"/>
        <item x="2999"/>
        <item x="665"/>
        <item x="2981"/>
        <item x="2756"/>
        <item x="1876"/>
        <item x="3237"/>
        <item x="249"/>
        <item x="171"/>
        <item x="1306"/>
        <item x="1352"/>
        <item x="3569"/>
        <item x="1924"/>
        <item x="2729"/>
        <item x="2694"/>
        <item x="3737"/>
        <item x="899"/>
        <item x="3467"/>
        <item x="3841"/>
        <item x="1872"/>
        <item x="3454"/>
        <item x="1042"/>
        <item x="3735"/>
        <item x="1532"/>
        <item x="700"/>
        <item x="2023"/>
        <item x="2846"/>
        <item x="3591"/>
        <item x="1994"/>
        <item x="1212"/>
        <item x="489"/>
        <item x="482"/>
        <item x="1015"/>
        <item x="1061"/>
        <item x="4051"/>
        <item x="377"/>
        <item x="1546"/>
        <item x="2118"/>
        <item x="789"/>
        <item x="4068"/>
        <item x="2157"/>
        <item x="1504"/>
        <item x="884"/>
        <item x="1155"/>
        <item x="1591"/>
        <item x="78"/>
        <item x="302"/>
        <item x="3560"/>
        <item x="323"/>
        <item x="3604"/>
        <item x="1838"/>
        <item x="3597"/>
        <item x="66"/>
        <item x="443"/>
        <item x="265"/>
        <item x="2902"/>
        <item x="4021"/>
        <item x="3245"/>
        <item x="918"/>
        <item x="3416"/>
        <item x="2062"/>
        <item x="930"/>
        <item x="1541"/>
        <item x="2472"/>
        <item x="993"/>
        <item x="4045"/>
        <item x="40"/>
        <item x="2793"/>
        <item x="430"/>
        <item x="3367"/>
        <item x="2866"/>
        <item x="3199"/>
        <item x="3688"/>
        <item x="3919"/>
        <item x="2455"/>
        <item x="1413"/>
        <item x="3738"/>
        <item x="2015"/>
        <item x="3961"/>
        <item x="1544"/>
        <item x="3884"/>
        <item x="1050"/>
        <item x="525"/>
        <item x="4028"/>
        <item x="2761"/>
        <item x="2590"/>
        <item x="1173"/>
        <item x="2392"/>
        <item x="2624"/>
        <item x="4056"/>
        <item x="3464"/>
        <item x="731"/>
        <item x="3450"/>
        <item x="1122"/>
        <item x="983"/>
        <item x="3947"/>
        <item x="3657"/>
        <item x="2826"/>
        <item x="2054"/>
        <item x="2672"/>
        <item x="2219"/>
        <item x="1418"/>
        <item x="1250"/>
        <item x="2839"/>
        <item x="74"/>
        <item x="866"/>
        <item x="3611"/>
        <item x="217"/>
        <item x="2600"/>
        <item x="938"/>
        <item x="2085"/>
        <item x="3793"/>
        <item x="742"/>
        <item x="995"/>
        <item x="1793"/>
        <item x="1573"/>
        <item x="1946"/>
        <item x="1345"/>
        <item x="82"/>
        <item x="1223"/>
        <item x="464"/>
        <item x="1736"/>
        <item x="1507"/>
        <item x="62"/>
        <item x="936"/>
        <item x="1146"/>
        <item x="244"/>
        <item x="343"/>
        <item x="3614"/>
        <item x="2284"/>
        <item x="2693"/>
        <item x="471"/>
        <item x="1310"/>
        <item x="4046"/>
        <item x="838"/>
        <item x="3168"/>
        <item x="856"/>
        <item x="269"/>
        <item x="1030"/>
        <item x="3980"/>
        <item x="110"/>
        <item x="511"/>
        <item x="545"/>
        <item x="1247"/>
        <item x="2704"/>
        <item x="3587"/>
        <item x="1374"/>
        <item x="2042"/>
        <item x="2716"/>
        <item x="1817"/>
        <item x="1393"/>
        <item x="104"/>
        <item x="221"/>
        <item x="728"/>
        <item x="3763"/>
        <item x="1021"/>
        <item x="396"/>
        <item x="1280"/>
        <item x="2415"/>
        <item x="619"/>
        <item x="1953"/>
        <item x="631"/>
        <item x="2907"/>
        <item x="422"/>
        <item x="14"/>
        <item x="355"/>
        <item x="1136"/>
        <item x="415"/>
        <item x="2689"/>
        <item x="2965"/>
        <item x="2454"/>
        <item x="123"/>
        <item x="1218"/>
        <item x="1634"/>
        <item x="2114"/>
        <item x="15"/>
        <item x="1386"/>
        <item x="2912"/>
        <item x="3347"/>
        <item x="1427"/>
        <item x="2890"/>
        <item x="3764"/>
        <item x="469"/>
        <item x="879"/>
        <item x="3672"/>
        <item x="341"/>
        <item x="1004"/>
        <item x="996"/>
        <item x="729"/>
        <item x="3694"/>
        <item x="2474"/>
        <item x="1150"/>
        <item x="3513"/>
        <item x="2388"/>
        <item x="793"/>
        <item x="2099"/>
        <item x="1661"/>
        <item x="3632"/>
        <item x="2154"/>
        <item x="2170"/>
        <item x="3398"/>
        <item x="799"/>
        <item x="254"/>
        <item x="2011"/>
        <item x="1261"/>
        <item x="1575"/>
        <item x="2638"/>
        <item x="3854"/>
        <item x="3666"/>
        <item x="1316"/>
        <item x="6"/>
        <item x="2300"/>
        <item x="1294"/>
        <item x="4083"/>
        <item x="2588"/>
        <item x="2723"/>
        <item x="3012"/>
        <item x="1475"/>
        <item x="2632"/>
        <item x="2480"/>
        <item x="142"/>
        <item x="2268"/>
        <item x="3779"/>
        <item x="521"/>
        <item x="2479"/>
        <item x="843"/>
        <item x="591"/>
        <item x="651"/>
        <item x="1505"/>
        <item x="212"/>
        <item x="2743"/>
        <item x="3478"/>
        <item x="136"/>
        <item x="3881"/>
        <item x="2396"/>
        <item x="3211"/>
        <item x="1214"/>
        <item x="2089"/>
        <item x="2886"/>
        <item x="1009"/>
        <item x="3027"/>
        <item x="1398"/>
        <item x="2196"/>
        <item x="451"/>
        <item x="2137"/>
        <item x="1081"/>
        <item x="1713"/>
        <item x="786"/>
        <item x="3677"/>
        <item x="3279"/>
        <item x="2199"/>
        <item x="2055"/>
        <item x="2878"/>
        <item x="3276"/>
        <item x="3994"/>
        <item x="2696"/>
        <item x="3126"/>
        <item x="965"/>
        <item x="1254"/>
        <item x="862"/>
        <item x="2667"/>
        <item x="4006"/>
        <item x="2189"/>
        <item x="2713"/>
        <item x="3726"/>
        <item x="2372"/>
        <item x="452"/>
        <item x="4032"/>
        <item x="1933"/>
        <item x="3864"/>
        <item x="2047"/>
        <item x="640"/>
        <item x="387"/>
        <item x="2273"/>
        <item x="724"/>
        <item x="241"/>
        <item x="1701"/>
        <item x="3977"/>
        <item x="4010"/>
        <item x="345"/>
        <item x="3411"/>
        <item x="206"/>
        <item x="3140"/>
        <item x="3548"/>
        <item x="3116"/>
        <item x="285"/>
        <item x="900"/>
        <item x="1449"/>
        <item x="1204"/>
        <item x="554"/>
        <item x="2764"/>
        <item x="1110"/>
        <item x="105"/>
        <item x="2703"/>
        <item x="1959"/>
        <item x="4029"/>
        <item x="1020"/>
        <item x="2732"/>
        <item x="423"/>
        <item x="1491"/>
        <item x="2914"/>
        <item x="273"/>
        <item x="2894"/>
        <item x="1162"/>
        <item x="2637"/>
        <item x="1436"/>
        <item x="3955"/>
        <item x="3212"/>
        <item x="2008"/>
        <item x="2093"/>
        <item x="2812"/>
        <item x="2847"/>
        <item x="496"/>
        <item x="4074"/>
        <item x="3574"/>
        <item x="3546"/>
        <item x="1231"/>
        <item x="3557"/>
        <item x="2955"/>
        <item x="1547"/>
        <item x="661"/>
        <item x="2909"/>
        <item x="3526"/>
        <item x="2491"/>
        <item x="2108"/>
        <item x="1120"/>
        <item x="1245"/>
        <item x="3128"/>
        <item x="769"/>
        <item x="128"/>
        <item x="1423"/>
        <item x="4058"/>
        <item x="342"/>
        <item x="2367"/>
        <item x="979"/>
        <item x="4070"/>
        <item x="3340"/>
        <item x="71"/>
        <item x="3962"/>
        <item x="3655"/>
        <item x="3162"/>
        <item x="2191"/>
        <item x="625"/>
        <item x="46"/>
        <item x="3401"/>
        <item x="1014"/>
        <item x="1252"/>
        <item x="2332"/>
        <item x="57"/>
        <item x="3564"/>
        <item x="1688"/>
        <item x="3041"/>
        <item x="3523"/>
        <item x="3244"/>
        <item x="2762"/>
        <item x="2581"/>
        <item x="1046"/>
        <item x="1006"/>
        <item x="3153"/>
        <item x="436"/>
        <item x="944"/>
        <item x="432"/>
        <item x="603"/>
        <item x="163"/>
        <item x="802"/>
        <item x="1305"/>
        <item x="2192"/>
        <item x="1761"/>
        <item x="3231"/>
        <item x="411"/>
        <item x="391"/>
        <item x="814"/>
        <item x="1056"/>
        <item x="1288"/>
        <item x="744"/>
        <item x="4091"/>
        <item x="2121"/>
        <item x="2105"/>
        <item x="2848"/>
        <item x="509"/>
        <item x="2175"/>
        <item x="3422"/>
        <item x="3176"/>
        <item x="1740"/>
        <item x="998"/>
        <item x="3867"/>
        <item x="2146"/>
        <item x="3880"/>
        <item x="1881"/>
        <item x="2242"/>
        <item x="2292"/>
        <item x="1503"/>
        <item x="381"/>
        <item x="3599"/>
        <item x="3486"/>
        <item x="2739"/>
        <item x="344"/>
        <item x="448"/>
        <item x="1157"/>
        <item x="3234"/>
        <item x="3457"/>
        <item x="4014"/>
        <item x="3978"/>
        <item x="579"/>
        <item x="2753"/>
        <item x="178"/>
        <item x="485"/>
        <item x="569"/>
        <item x="3916"/>
        <item x="2789"/>
        <item x="1844"/>
        <item x="2381"/>
        <item x="2456"/>
        <item x="4038"/>
        <item x="824"/>
        <item x="2591"/>
        <item x="637"/>
        <item x="4036"/>
        <item x="2755"/>
        <item x="2992"/>
        <item x="994"/>
        <item x="3725"/>
        <item x="3491"/>
        <item x="2428"/>
        <item x="3125"/>
        <item x="445"/>
        <item x="1465"/>
        <item x="3441"/>
        <item x="2485"/>
        <item x="1430"/>
        <item x="3791"/>
        <item x="2465"/>
        <item x="951"/>
        <item x="1811"/>
        <item x="765"/>
        <item x="1792"/>
        <item x="3472"/>
        <item x="3842"/>
        <item x="1945"/>
        <item x="2234"/>
        <item x="1128"/>
        <item x="4033"/>
        <item x="1813"/>
        <item x="2604"/>
        <item x="383"/>
        <item x="1948"/>
        <item x="2423"/>
        <item x="3969"/>
        <item x="2470"/>
        <item x="3799"/>
        <item x="2518"/>
        <item x="3652"/>
        <item x="3391"/>
        <item x="4027"/>
        <item x="876"/>
        <item x="232"/>
        <item x="167"/>
        <item x="2077"/>
        <item x="1940"/>
        <item x="1680"/>
        <item x="3908"/>
        <item x="727"/>
        <item x="3798"/>
        <item x="3201"/>
        <item x="1920"/>
        <item x="2297"/>
        <item x="402"/>
        <item x="1089"/>
        <item x="3225"/>
        <item x="3824"/>
        <item x="893"/>
        <item x="1987"/>
        <item x="2510"/>
        <item x="2747"/>
        <item x="3053"/>
        <item x="3865"/>
        <item x="580"/>
        <item x="2584"/>
        <item x="1593"/>
        <item x="328"/>
        <item x="3653"/>
        <item x="1899"/>
        <item x="437"/>
        <item x="2960"/>
        <item x="3315"/>
        <item x="4069"/>
        <item x="4039"/>
        <item x="2927"/>
        <item x="3710"/>
        <item x="849"/>
        <item x="1759"/>
        <item x="2384"/>
        <item x="459"/>
        <item x="2831"/>
        <item x="3806"/>
        <item x="72"/>
        <item x="92"/>
        <item x="966"/>
        <item x="3487"/>
        <item x="3618"/>
        <item x="2276"/>
        <item x="1662"/>
        <item x="923"/>
        <item x="3773"/>
        <item x="2338"/>
        <item x="22"/>
        <item x="18"/>
        <item x="2323"/>
        <item x="2120"/>
        <item x="1728"/>
        <item x="3775"/>
        <item x="3878"/>
        <item x="279"/>
        <item x="1649"/>
        <item x="190"/>
        <item x="2394"/>
        <item x="3680"/>
        <item x="255"/>
        <item x="1093"/>
        <item x="3003"/>
        <item x="2080"/>
        <item x="1442"/>
        <item x="52"/>
        <item x="3031"/>
        <item x="3195"/>
        <item x="4061"/>
        <item x="3711"/>
        <item x="1317"/>
        <item x="656"/>
        <item x="707"/>
        <item x="1937"/>
        <item x="2945"/>
        <item x="537"/>
        <item x="562"/>
        <item x="674"/>
        <item x="86"/>
        <item x="2910"/>
        <item x="3524"/>
        <item x="3573"/>
        <item x="2298"/>
        <item x="3891"/>
        <item x="4075"/>
        <item x="3097"/>
        <item x="2356"/>
        <item x="3476"/>
        <item x="1494"/>
        <item x="3448"/>
        <item x="1126"/>
        <item x="194"/>
        <item x="542"/>
        <item x="978"/>
        <item x="3840"/>
        <item x="2186"/>
        <item x="3109"/>
        <item x="653"/>
        <item x="13"/>
        <item x="2957"/>
        <item x="2119"/>
        <item x="1795"/>
        <item x="3172"/>
        <item x="2305"/>
        <item x="3736"/>
        <item x="3355"/>
        <item x="2602"/>
        <item x="1178"/>
        <item x="1812"/>
        <item x="3620"/>
        <item x="4060"/>
        <item x="2489"/>
        <item x="1556"/>
        <item x="401"/>
        <item x="3209"/>
        <item x="3320"/>
        <item x="3445"/>
        <item x="3999"/>
        <item x="3974"/>
        <item x="278"/>
        <item x="2984"/>
        <item x="1354"/>
        <item x="2444"/>
        <item x="2558"/>
        <item x="3024"/>
        <item x="3346"/>
        <item x="2828"/>
        <item x="3567"/>
        <item x="3222"/>
        <item x="1866"/>
        <item x="3173"/>
        <item x="1331"/>
        <item x="3001"/>
        <item x="3067"/>
        <item x="375"/>
        <item x="276"/>
        <item x="3074"/>
        <item x="2844"/>
        <item x="917"/>
        <item x="1428"/>
        <item x="755"/>
        <item x="3302"/>
        <item x="871"/>
        <item x="2447"/>
        <item x="2860"/>
        <item x="2603"/>
        <item x="155"/>
        <item x="2274"/>
        <item x="1500"/>
        <item x="523"/>
        <item x="1493"/>
        <item x="3447"/>
        <item x="3965"/>
        <item x="1513"/>
        <item x="2010"/>
        <item x="3544"/>
        <item x="1486"/>
        <item x="3233"/>
        <item x="161"/>
        <item x="3400"/>
        <item x="3950"/>
        <item x="1714"/>
        <item x="2504"/>
        <item x="3429"/>
        <item x="1017"/>
        <item x="3474"/>
        <item x="2731"/>
        <item x="2956"/>
        <item x="366"/>
        <item x="2811"/>
        <item x="3676"/>
        <item x="1249"/>
        <item x="417"/>
        <item x="3554"/>
        <item x="166"/>
        <item x="490"/>
        <item x="3682"/>
        <item x="1990"/>
        <item x="1408"/>
        <item x="1107"/>
        <item x="1483"/>
        <item x="3127"/>
        <item x="227"/>
        <item x="3331"/>
        <item x="385"/>
        <item x="2368"/>
        <item x="2706"/>
        <item x="2775"/>
        <item x="3558"/>
        <item x="550"/>
        <item x="1383"/>
        <item x="2856"/>
        <item x="2511"/>
        <item x="1922"/>
        <item x="373"/>
        <item x="3196"/>
        <item x="2417"/>
        <item x="1479"/>
        <item x="3619"/>
        <item x="1895"/>
        <item x="3981"/>
        <item x="3839"/>
        <item x="205"/>
        <item x="378"/>
        <item x="133"/>
        <item x="4055"/>
        <item x="179"/>
        <item x="107"/>
        <item x="467"/>
        <item x="1531"/>
        <item x="2974"/>
        <item x="3490"/>
        <item x="3660"/>
        <item x="3224"/>
        <item x="1060"/>
        <item x="1854"/>
        <item x="2022"/>
        <item x="553"/>
        <item x="610"/>
        <item x="33"/>
        <item x="896"/>
        <item x="1779"/>
        <item x="39"/>
        <item x="3322"/>
        <item x="3323"/>
        <item x="2883"/>
        <item x="3907"/>
        <item x="1537"/>
        <item x="3871"/>
        <item x="551"/>
        <item x="2669"/>
        <item x="2271"/>
        <item x="3425"/>
        <item x="81"/>
        <item x="753"/>
        <item x="37"/>
        <item x="106"/>
        <item x="662"/>
        <item x="730"/>
        <item x="3664"/>
        <item x="135"/>
        <item x="54"/>
        <item x="2599"/>
        <item x="3506"/>
        <item x="2738"/>
        <item x="2994"/>
        <item x="2138"/>
        <item x="4041"/>
        <item x="405"/>
        <item x="3866"/>
        <item x="3741"/>
        <item x="1715"/>
        <item x="3154"/>
        <item x="892"/>
        <item x="2197"/>
        <item x="201"/>
        <item x="670"/>
        <item x="3507"/>
        <item x="43"/>
        <item x="1824"/>
        <item x="3304"/>
        <item x="312"/>
        <item x="4008"/>
        <item x="3583"/>
        <item x="1745"/>
        <item x="623"/>
        <item x="2365"/>
        <item x="1514"/>
        <item x="3004"/>
        <item x="903"/>
        <item x="3083"/>
        <item x="3722"/>
        <item x="83"/>
        <item x="3993"/>
        <item x="836"/>
        <item x="613"/>
        <item x="1751"/>
        <item x="3465"/>
        <item x="118"/>
        <item x="229"/>
        <item x="3827"/>
        <item x="1499"/>
        <item x="3364"/>
        <item x="947"/>
        <item x="2824"/>
        <item x="3071"/>
        <item x="747"/>
        <item x="614"/>
        <item x="1973"/>
        <item x="1603"/>
        <item x="2393"/>
        <item x="3064"/>
        <item x="981"/>
        <item x="220"/>
        <item x="566"/>
        <item x="1658"/>
        <item x="2422"/>
        <item x="1707"/>
        <item x="2987"/>
        <item x="3844"/>
        <item x="1145"/>
        <item x="2559"/>
        <item x="3089"/>
        <item x="4011"/>
        <item x="1366"/>
        <item x="2969"/>
        <item x="3863"/>
        <item x="2463"/>
        <item x="2977"/>
        <item x="1485"/>
        <item x="3219"/>
        <item x="615"/>
        <item x="3674"/>
        <item x="58"/>
        <item x="3155"/>
        <item x="1971"/>
        <item x="828"/>
        <item x="2038"/>
        <item x="1185"/>
        <item x="95"/>
        <item x="1527"/>
        <item x="3343"/>
        <item x="1207"/>
        <item x="1457"/>
        <item x="3595"/>
        <item x="3512"/>
        <item x="4001"/>
        <item x="3582"/>
        <item x="2353"/>
        <item x="1371"/>
        <item x="1284"/>
        <item x="2963"/>
        <item x="435"/>
        <item x="3446"/>
        <item x="3825"/>
        <item x="3976"/>
        <item x="2562"/>
        <item x="2110"/>
        <item x="1956"/>
        <item x="382"/>
        <item x="3160"/>
        <item x="1066"/>
        <item x="2407"/>
        <item x="2451"/>
        <item x="2988"/>
        <item x="67"/>
        <item x="2550"/>
        <item x="1947"/>
        <item x="2767"/>
        <item x="503"/>
        <item x="585"/>
        <item x="1090"/>
        <item x="368"/>
        <item x="878"/>
        <item x="1984"/>
        <item x="805"/>
        <item x="2052"/>
        <item x="1008"/>
        <item x="2618"/>
        <item x="154"/>
        <item x="723"/>
        <item x="2989"/>
        <item x="3967"/>
        <item x="2925"/>
        <item x="3608"/>
        <item x="1835"/>
        <item x="240"/>
        <item x="1376"/>
        <item x="2741"/>
        <item x="1894"/>
        <item x="2461"/>
        <item x="3627"/>
        <item x="3938"/>
        <item x="3873"/>
        <item x="1472"/>
        <item x="1458"/>
        <item x="4073"/>
        <item x="1478"/>
        <item x="573"/>
        <item x="1267"/>
        <item x="2158"/>
        <item x="2265"/>
        <item x="1040"/>
        <item x="1914"/>
        <item x="650"/>
        <item x="2102"/>
        <item x="35"/>
        <item x="324"/>
        <item x="2260"/>
        <item x="3215"/>
        <item x="144"/>
        <item x="1985"/>
        <item x="2177"/>
        <item x="2476"/>
        <item x="848"/>
        <item x="2937"/>
        <item x="861"/>
        <item x="3769"/>
        <item x="3065"/>
        <item x="880"/>
        <item x="1105"/>
        <item x="1490"/>
        <item x="702"/>
        <item x="2566"/>
        <item x="2962"/>
        <item x="1711"/>
        <item x="60"/>
        <item x="1487"/>
        <item x="2326"/>
        <item x="1905"/>
        <item x="3888"/>
        <item x="2263"/>
        <item x="898"/>
        <item x="2125"/>
        <item x="1133"/>
        <item x="1318"/>
        <item x="767"/>
        <item x="974"/>
        <item x="479"/>
        <item x="2708"/>
        <item x="1679"/>
        <item x="1321"/>
        <item x="1108"/>
        <item x="3496"/>
        <item x="2315"/>
        <item x="3732"/>
        <item x="1401"/>
        <item x="3640"/>
        <item x="55"/>
        <item x="1825"/>
        <item x="3900"/>
        <item x="2595"/>
        <item x="801"/>
        <item x="1551"/>
        <item x="2213"/>
        <item x="725"/>
        <item x="3460"/>
        <item x="2681"/>
        <item x="834"/>
        <item x="798"/>
        <item x="985"/>
        <item x="286"/>
        <item x="369"/>
        <item x="2585"/>
        <item x="1075"/>
        <item x="990"/>
        <item x="1234"/>
        <item x="1400"/>
        <item x="777"/>
        <item x="3329"/>
        <item x="1756"/>
        <item x="1570"/>
        <item x="1410"/>
        <item x="2701"/>
        <item x="1791"/>
        <item x="2619"/>
        <item x="0"/>
        <item x="3129"/>
        <item x="458"/>
        <item x="1358"/>
        <item x="1451"/>
        <item x="3819"/>
        <item x="705"/>
        <item x="3"/>
        <item x="390"/>
        <item x="1378"/>
        <item x="4085"/>
        <item x="4089"/>
        <item x="3392"/>
        <item x="268"/>
        <item x="659"/>
        <item x="3316"/>
        <item x="2164"/>
        <item x="701"/>
        <item x="213"/>
        <item x="3463"/>
        <item x="2003"/>
        <item x="3951"/>
        <item x="1934"/>
        <item x="3853"/>
        <item x="887"/>
        <item x="558"/>
        <item x="1968"/>
        <item x="318"/>
        <item x="1877"/>
        <item x="1262"/>
        <item x="2442"/>
        <item x="3088"/>
        <item x="183"/>
        <item x="1001"/>
        <item x="713"/>
        <item x="96"/>
        <item x="2666"/>
        <item x="2405"/>
        <item x="1445"/>
        <item x="1220"/>
        <item x="2452"/>
        <item x="1921"/>
        <item x="4004"/>
        <item x="751"/>
        <item x="2911"/>
        <item x="2664"/>
        <item x="1332"/>
        <item x="3826"/>
        <item x="389"/>
        <item x="1296"/>
        <item x="231"/>
        <item x="1251"/>
        <item x="491"/>
        <item x="1319"/>
        <item x="559"/>
        <item x="1270"/>
        <item x="165"/>
        <item x="2039"/>
        <item x="4047"/>
        <item x="2895"/>
        <item x="924"/>
        <item x="622"/>
        <item x="2244"/>
        <item x="921"/>
        <item x="1963"/>
        <item x="150"/>
        <item x="351"/>
        <item x="907"/>
        <item x="544"/>
        <item x="4044"/>
        <item x="4042"/>
        <item x="941"/>
        <item x="1515"/>
        <item x="698"/>
        <item x="2862"/>
        <item x="2777"/>
        <item x="282"/>
        <item x="2892"/>
        <item x="2654"/>
        <item x="2018"/>
        <item x="1698"/>
        <item x="2930"/>
        <item x="1242"/>
        <item x="1540"/>
        <item x="449"/>
        <item x="1459"/>
        <item x="2096"/>
        <item x="3511"/>
        <item x="1648"/>
        <item x="1016"/>
        <item x="3621"/>
        <item x="2243"/>
        <item x="3921"/>
        <item x="1141"/>
        <item x="4025"/>
        <item x="346"/>
        <item x="1027"/>
        <item x="743"/>
        <item x="1078"/>
        <item x="4071"/>
        <item x="2923"/>
        <item x="3941"/>
        <item x="1957"/>
        <item x="1653"/>
        <item x="2951"/>
        <item x="2009"/>
        <item x="2673"/>
        <item x="1850"/>
        <item x="65"/>
        <item x="2863"/>
        <item x="134"/>
        <item x="1114"/>
        <item x="937"/>
        <item x="2622"/>
        <item x="2646"/>
        <item x="3216"/>
        <item x="3017"/>
        <item x="1154"/>
        <item x="117"/>
        <item x="677"/>
        <item x="347"/>
        <item x="2409"/>
        <item x="2943"/>
        <item x="2490"/>
        <item x="99"/>
        <item x="1481"/>
        <item x="3047"/>
        <item x="4065"/>
        <item x="1097"/>
        <item x="2555"/>
        <item x="2531"/>
        <item x="1574"/>
        <item x="1425"/>
        <item x="80"/>
        <item x="2539"/>
        <item x="741"/>
        <item x="3449"/>
        <item x="2391"/>
        <item x="3135"/>
        <item x="833"/>
        <item x="1239"/>
        <item x="3370"/>
        <item x="2162"/>
        <item x="2665"/>
        <item x="3371"/>
        <item x="3835"/>
        <item x="854"/>
        <item x="173"/>
        <item x="609"/>
        <item x="1536"/>
        <item x="2744"/>
        <item x="210"/>
        <item x="1731"/>
        <item x="679"/>
        <item x="1388"/>
        <item x="1201"/>
        <item x="2358"/>
        <item x="3271"/>
        <item x="441"/>
        <item x="841"/>
        <item x="628"/>
        <item x="681"/>
        <item x="363"/>
        <item x="905"/>
        <item x="19"/>
        <item x="4023"/>
        <item x="311"/>
        <item x="1088"/>
        <item x="1723"/>
        <item x="888"/>
        <item x="1054"/>
        <item x="2941"/>
        <item x="263"/>
        <item x="45"/>
        <item x="3111"/>
        <item x="440"/>
        <item x="571"/>
        <item x="939"/>
        <item x="664"/>
        <item x="2973"/>
        <item x="226"/>
        <item x="865"/>
        <item x="2024"/>
        <item x="749"/>
        <item x="897"/>
        <item x="676"/>
        <item x="3255"/>
        <item x="3563"/>
        <item x="1353"/>
        <item x="189"/>
        <item x="3080"/>
        <item x="2019"/>
        <item x="1407"/>
        <item x="289"/>
        <item x="1180"/>
        <item x="1264"/>
        <item x="1568"/>
        <item x="3910"/>
        <item x="2144"/>
        <item x="444"/>
        <item x="839"/>
        <item x="1488"/>
        <item x="3261"/>
        <item x="3795"/>
        <item x="4057"/>
        <item x="3063"/>
        <item x="694"/>
        <item x="3622"/>
        <item x="248"/>
        <item x="3029"/>
        <item x="1253"/>
        <item x="604"/>
        <item x="574"/>
        <item x="1100"/>
        <item x="678"/>
        <item x="3399"/>
        <item x="410"/>
        <item x="3600"/>
        <item x="1399"/>
        <item x="2493"/>
        <item x="807"/>
        <item x="267"/>
        <item x="2439"/>
        <item x="2045"/>
        <item x="2295"/>
        <item x="2083"/>
        <item x="2131"/>
        <item x="3404"/>
        <item x="906"/>
        <item x="3210"/>
        <item x="687"/>
        <item x="1051"/>
        <item x="187"/>
        <item x="560"/>
        <item x="2090"/>
        <item x="350"/>
        <item x="1928"/>
        <item x="3805"/>
        <item x="3786"/>
        <item x="1282"/>
        <item x="2655"/>
        <item x="4022"/>
        <item x="1564"/>
        <item x="1993"/>
        <item x="1349"/>
        <item x="1942"/>
        <item x="970"/>
        <item x="2044"/>
        <item x="2169"/>
        <item x="3877"/>
        <item x="1771"/>
        <item x="1094"/>
        <item x="2538"/>
        <item x="2034"/>
        <item x="119"/>
        <item x="2029"/>
        <item x="2354"/>
        <item x="1109"/>
        <item x="2548"/>
        <item x="3375"/>
        <item x="3897"/>
        <item x="2414"/>
        <item x="126"/>
        <item x="177"/>
        <item x="812"/>
        <item x="2471"/>
        <item x="1750"/>
        <item x="3183"/>
        <item x="608"/>
        <item x="397"/>
        <item x="960"/>
        <item x="49"/>
        <item x="4059"/>
        <item x="658"/>
        <item x="3453"/>
        <item x="3701"/>
        <item x="982"/>
        <item x="2644"/>
        <item x="2515"/>
        <item x="1377"/>
        <item x="2889"/>
        <item x="3924"/>
        <item x="1246"/>
        <item x="180"/>
        <item x="771"/>
        <item x="3902"/>
        <item x="332"/>
        <item x="3831"/>
        <item x="2541"/>
        <item x="520"/>
        <item x="222"/>
        <item x="2976"/>
        <item x="160"/>
        <item x="3045"/>
        <item x="2675"/>
        <item x="4082"/>
        <item x="1086"/>
        <item x="1260"/>
        <item x="1062"/>
        <item x="2330"/>
        <item x="2208"/>
        <item x="1819"/>
        <item x="3232"/>
        <item x="209"/>
        <item x="100"/>
        <item x="3120"/>
        <item x="989"/>
        <item x="1357"/>
        <item x="3720"/>
        <item x="2226"/>
        <item x="2477"/>
        <item x="1085"/>
        <item x="2333"/>
        <item x="3700"/>
        <item x="758"/>
        <item x="481"/>
        <item x="1283"/>
        <item x="1281"/>
        <item x="4043"/>
        <item x="1988"/>
        <item x="3452"/>
        <item x="817"/>
        <item x="2686"/>
        <item x="3643"/>
        <item x="3794"/>
        <item x="372"/>
        <item x="2205"/>
        <item x="2240"/>
        <item x="2613"/>
        <item x="1329"/>
        <item x="3341"/>
        <item x="3207"/>
        <item x="102"/>
        <item x="1325"/>
        <item x="2772"/>
        <item x="973"/>
        <item x="535"/>
        <item x="215"/>
        <item x="2301"/>
        <item x="182"/>
        <item x="547"/>
        <item x="2997"/>
        <item x="3647"/>
        <item x="657"/>
        <item x="2782"/>
        <item x="111"/>
        <item x="1071"/>
        <item x="4090"/>
        <item x="495"/>
        <item x="2443"/>
        <item x="326"/>
        <item x="421"/>
        <item x="109"/>
        <item x="1582"/>
        <item x="26"/>
        <item x="1140"/>
        <item x="877"/>
        <item x="1044"/>
        <item x="2929"/>
        <item x="1594"/>
        <item x="1387"/>
        <item x="2757"/>
        <item x="4017"/>
        <item x="493"/>
        <item x="3958"/>
        <item x="3859"/>
        <item x="999"/>
        <item x="393"/>
        <item x="90"/>
        <item x="139"/>
        <item x="1697"/>
        <item x="780"/>
        <item x="2088"/>
        <item x="1468"/>
        <item x="3571"/>
        <item x="788"/>
        <item x="295"/>
        <item x="3338"/>
        <item x="3588"/>
        <item x="3837"/>
        <item x="61"/>
        <item x="1542"/>
        <item x="874"/>
        <item x="612"/>
        <item x="4040"/>
        <item x="3689"/>
        <item x="1274"/>
        <item x="1392"/>
        <item x="948"/>
        <item x="2881"/>
        <item x="1444"/>
        <item x="2501"/>
        <item x="2473"/>
        <item x="2285"/>
        <item x="3739"/>
        <item x="2360"/>
        <item x="2674"/>
        <item x="2765"/>
        <item x="1194"/>
        <item x="1236"/>
        <item x="1394"/>
        <item x="1926"/>
        <item x="1874"/>
        <item x="1424"/>
        <item x="785"/>
        <item x="388"/>
        <item x="3886"/>
        <item x="3390"/>
        <item x="638"/>
        <item x="2179"/>
        <item x="1113"/>
        <item x="3336"/>
        <item t="default"/>
      </items>
    </pivotField>
    <pivotField showAll="0">
      <items count="4115">
        <item x="1890"/>
        <item x="2626"/>
        <item x="883"/>
        <item x="1984"/>
        <item x="3347"/>
        <item x="3306"/>
        <item x="2208"/>
        <item x="2389"/>
        <item x="1055"/>
        <item x="2103"/>
        <item x="3699"/>
        <item x="3890"/>
        <item x="2004"/>
        <item x="3059"/>
        <item x="3961"/>
        <item x="461"/>
        <item x="3920"/>
        <item x="3492"/>
        <item x="2440"/>
        <item x="2567"/>
        <item x="2549"/>
        <item x="1781"/>
        <item x="2258"/>
        <item x="3225"/>
        <item x="3406"/>
        <item x="1548"/>
        <item x="1953"/>
        <item x="2007"/>
        <item x="2029"/>
        <item x="1786"/>
        <item x="2792"/>
        <item x="1846"/>
        <item x="2840"/>
        <item x="3669"/>
        <item x="3553"/>
        <item x="2841"/>
        <item x="3283"/>
        <item x="1347"/>
        <item x="3141"/>
        <item x="1334"/>
        <item x="1350"/>
        <item x="1758"/>
        <item x="2925"/>
        <item x="2078"/>
        <item x="3826"/>
        <item x="1328"/>
        <item x="1672"/>
        <item x="3180"/>
        <item x="991"/>
        <item x="3832"/>
        <item x="3954"/>
        <item x="1197"/>
        <item x="2582"/>
        <item x="3192"/>
        <item x="2076"/>
        <item x="2859"/>
        <item x="1971"/>
        <item x="1636"/>
        <item x="2520"/>
        <item x="1101"/>
        <item x="3240"/>
        <item x="2039"/>
        <item x="3457"/>
        <item x="2436"/>
        <item x="1298"/>
        <item x="2464"/>
        <item x="1938"/>
        <item x="1765"/>
        <item x="1833"/>
        <item x="1804"/>
        <item x="2157"/>
        <item x="1782"/>
        <item x="1039"/>
        <item x="4029"/>
        <item x="3249"/>
        <item x="2250"/>
        <item x="2015"/>
        <item x="1616"/>
        <item x="3891"/>
        <item x="2788"/>
        <item x="961"/>
        <item x="1618"/>
        <item x="3421"/>
        <item x="3239"/>
        <item x="2434"/>
        <item x="1315"/>
        <item x="3986"/>
        <item x="1216"/>
        <item x="1640"/>
        <item x="42"/>
        <item x="3473"/>
        <item x="3975"/>
        <item x="1818"/>
        <item x="1887"/>
        <item x="3668"/>
        <item x="1597"/>
        <item x="3746"/>
        <item x="2943"/>
        <item x="2441"/>
        <item x="3868"/>
        <item x="3624"/>
        <item x="2575"/>
        <item x="453"/>
        <item x="3096"/>
        <item x="1956"/>
        <item x="719"/>
        <item x="2845"/>
        <item x="2541"/>
        <item x="1689"/>
        <item x="3546"/>
        <item x="2942"/>
        <item x="2829"/>
        <item x="2755"/>
        <item x="1800"/>
        <item x="3496"/>
        <item x="3714"/>
        <item x="1517"/>
        <item x="3728"/>
        <item x="3895"/>
        <item x="3101"/>
        <item x="2251"/>
        <item x="2944"/>
        <item x="3315"/>
        <item x="3763"/>
        <item x="3765"/>
        <item x="3847"/>
        <item x="1235"/>
        <item x="2375"/>
        <item x="963"/>
        <item x="3507"/>
        <item x="588"/>
        <item x="2381"/>
        <item x="2532"/>
        <item x="3990"/>
        <item x="3430"/>
        <item x="2593"/>
        <item x="2622"/>
        <item x="2615"/>
        <item x="1732"/>
        <item x="3030"/>
        <item x="3532"/>
        <item x="2022"/>
        <item x="3802"/>
        <item x="3053"/>
        <item x="1476"/>
        <item x="207"/>
        <item x="3960"/>
        <item x="3893"/>
        <item x="2415"/>
        <item x="3567"/>
        <item x="2577"/>
        <item x="2034"/>
        <item x="3498"/>
        <item x="2002"/>
        <item x="2979"/>
        <item x="1902"/>
        <item x="2321"/>
        <item x="3857"/>
        <item x="3592"/>
        <item x="1684"/>
        <item x="364"/>
        <item x="1600"/>
        <item x="2153"/>
        <item x="2524"/>
        <item x="1834"/>
        <item x="2347"/>
        <item x="331"/>
        <item x="3607"/>
        <item x="1826"/>
        <item x="3177"/>
        <item x="1969"/>
        <item x="2100"/>
        <item x="1803"/>
        <item x="2872"/>
        <item x="3338"/>
        <item x="3231"/>
        <item x="1601"/>
        <item x="1831"/>
        <item x="958"/>
        <item x="3309"/>
        <item x="1716"/>
        <item x="1794"/>
        <item x="2741"/>
        <item x="2435"/>
        <item x="4075"/>
        <item x="2565"/>
        <item x="3415"/>
        <item x="3658"/>
        <item x="1687"/>
        <item x="2849"/>
        <item x="1339"/>
        <item x="3324"/>
        <item x="3565"/>
        <item x="3067"/>
        <item x="971"/>
        <item x="2359"/>
        <item x="3281"/>
        <item x="781"/>
        <item x="516"/>
        <item x="3495"/>
        <item x="3734"/>
        <item x="3083"/>
        <item x="2006"/>
        <item x="3288"/>
        <item x="261"/>
        <item x="2655"/>
        <item x="3545"/>
        <item x="3693"/>
        <item x="1886"/>
        <item x="2616"/>
        <item x="3015"/>
        <item x="595"/>
        <item x="3994"/>
        <item x="1590"/>
        <item x="1609"/>
        <item x="1077"/>
        <item x="1608"/>
        <item x="1789"/>
        <item x="1676"/>
        <item x="840"/>
        <item x="2235"/>
        <item x="291"/>
        <item x="2354"/>
        <item x="2628"/>
        <item x="1171"/>
        <item x="2145"/>
        <item x="1433"/>
        <item x="864"/>
        <item x="1980"/>
        <item x="859"/>
        <item x="1072"/>
        <item x="238"/>
        <item x="3110"/>
        <item x="2411"/>
        <item x="2907"/>
        <item x="1977"/>
        <item x="277"/>
        <item x="3380"/>
        <item x="1737"/>
        <item x="2929"/>
        <item x="3262"/>
        <item x="3027"/>
        <item x="1770"/>
        <item x="3855"/>
        <item x="3611"/>
        <item x="2987"/>
        <item x="1385"/>
        <item x="1943"/>
        <item x="492"/>
        <item x="3839"/>
        <item x="3189"/>
        <item x="1925"/>
        <item x="3944"/>
        <item x="3523"/>
        <item x="3153"/>
        <item x="594"/>
        <item x="3022"/>
        <item x="3319"/>
        <item x="3260"/>
        <item x="3773"/>
        <item x="2798"/>
        <item x="2527"/>
        <item x="4007"/>
        <item x="1720"/>
        <item x="487"/>
        <item x="1379"/>
        <item x="1330"/>
        <item x="2681"/>
        <item x="3977"/>
        <item x="1557"/>
        <item x="1780"/>
        <item x="1011"/>
        <item x="2433"/>
        <item x="2806"/>
        <item x="2295"/>
        <item x="3598"/>
        <item x="3276"/>
        <item x="1018"/>
        <item x="3204"/>
        <item x="2750"/>
        <item x="1837"/>
        <item x="3557"/>
        <item x="3561"/>
        <item x="1821"/>
        <item x="2452"/>
        <item x="1673"/>
        <item x="792"/>
        <item x="745"/>
        <item x="2322"/>
        <item x="901"/>
        <item x="3807"/>
        <item x="584"/>
        <item x="3793"/>
        <item x="693"/>
        <item x="2413"/>
        <item x="1156"/>
        <item x="2301"/>
        <item x="1746"/>
        <item x="2298"/>
        <item x="3452"/>
        <item x="1725"/>
        <item x="298"/>
        <item x="1899"/>
        <item x="2584"/>
        <item x="3963"/>
        <item x="1891"/>
        <item x="3257"/>
        <item x="689"/>
        <item x="3654"/>
        <item x="2647"/>
        <item x="3934"/>
        <item x="3943"/>
        <item x="3163"/>
        <item x="1968"/>
        <item x="2764"/>
        <item x="1036"/>
        <item x="3046"/>
        <item x="3254"/>
        <item x="2070"/>
        <item x="3364"/>
        <item x="3451"/>
        <item x="2791"/>
        <item x="3213"/>
        <item x="3808"/>
        <item x="1343"/>
        <item x="3988"/>
        <item x="406"/>
        <item x="3238"/>
        <item x="2075"/>
        <item x="2612"/>
        <item x="3951"/>
        <item x="3454"/>
        <item x="3198"/>
        <item x="858"/>
        <item x="2320"/>
        <item x="1954"/>
        <item x="1983"/>
        <item x="618"/>
        <item x="2439"/>
        <item x="2853"/>
        <item x="3186"/>
        <item x="3014"/>
        <item x="3615"/>
        <item x="36"/>
        <item x="1991"/>
        <item x="2427"/>
        <item x="931"/>
        <item x="2568"/>
        <item x="853"/>
        <item x="1447"/>
        <item x="519"/>
        <item x="475"/>
        <item x="3318"/>
        <item x="3551"/>
        <item x="3866"/>
        <item x="714"/>
        <item x="3787"/>
        <item x="3516"/>
        <item x="3326"/>
        <item x="3045"/>
        <item x="1898"/>
        <item x="3643"/>
        <item x="3552"/>
        <item x="2378"/>
        <item x="2885"/>
        <item x="3715"/>
        <item x="2560"/>
        <item x="3214"/>
        <item x="3722"/>
        <item x="3270"/>
        <item x="3408"/>
        <item x="2966"/>
        <item x="3006"/>
        <item x="340"/>
        <item x="2038"/>
        <item x="1712"/>
        <item x="3911"/>
        <item x="1626"/>
        <item x="365"/>
        <item x="3176"/>
        <item x="3791"/>
        <item x="1307"/>
        <item x="1456"/>
        <item x="1620"/>
        <item x="3476"/>
        <item x="3777"/>
        <item x="2573"/>
        <item x="3530"/>
        <item x="2043"/>
        <item x="3566"/>
        <item x="2507"/>
        <item x="2067"/>
        <item x="2230"/>
        <item x="3862"/>
        <item x="3389"/>
        <item x="3261"/>
        <item x="3697"/>
        <item x="3781"/>
        <item x="529"/>
        <item x="3018"/>
        <item x="1806"/>
        <item x="3185"/>
        <item x="1683"/>
        <item x="1183"/>
        <item x="3250"/>
        <item x="1012"/>
        <item x="3558"/>
        <item x="1048"/>
        <item x="715"/>
        <item x="3713"/>
        <item x="2596"/>
        <item x="3246"/>
        <item x="2241"/>
        <item x="2801"/>
        <item x="2292"/>
        <item x="3711"/>
        <item x="1455"/>
        <item x="2048"/>
        <item x="3097"/>
        <item x="3997"/>
        <item x="2313"/>
        <item x="2928"/>
        <item x="2308"/>
        <item x="3252"/>
        <item x="721"/>
        <item x="3642"/>
        <item x="2500"/>
        <item x="685"/>
        <item x="3753"/>
        <item x="3366"/>
        <item x="3134"/>
        <item x="3973"/>
        <item x="1049"/>
        <item x="1830"/>
        <item x="3303"/>
        <item x="1752"/>
        <item x="784"/>
        <item x="3004"/>
        <item x="1450"/>
        <item x="697"/>
        <item x="962"/>
        <item x="1005"/>
        <item x="875"/>
        <item x="1669"/>
        <item x="454"/>
        <item x="2195"/>
        <item x="1692"/>
        <item x="1578"/>
        <item x="3775"/>
        <item x="1993"/>
        <item x="3742"/>
        <item x="1979"/>
        <item x="1286"/>
        <item x="2143"/>
        <item x="699"/>
        <item x="3823"/>
        <item x="3674"/>
        <item x="4070"/>
        <item x="891"/>
        <item x="2124"/>
        <item x="2738"/>
        <item x="2576"/>
        <item x="1945"/>
        <item x="2825"/>
        <item x="621"/>
        <item x="1452"/>
        <item x="667"/>
        <item x="1304"/>
        <item x="4009"/>
        <item x="3048"/>
        <item x="1342"/>
        <item x="3747"/>
        <item x="3696"/>
        <item x="589"/>
        <item x="2404"/>
        <item x="1148"/>
        <item x="2485"/>
        <item x="1023"/>
        <item x="2291"/>
        <item x="1191"/>
        <item x="1663"/>
        <item x="3795"/>
        <item x="851"/>
        <item x="3114"/>
        <item x="2488"/>
        <item x="2392"/>
        <item x="1355"/>
        <item x="2077"/>
        <item x="2219"/>
        <item x="2780"/>
        <item x="3497"/>
        <item x="3016"/>
        <item x="3310"/>
        <item x="2952"/>
        <item x="2720"/>
        <item x="575"/>
        <item x="2805"/>
        <item x="2529"/>
        <item x="1200"/>
        <item x="413"/>
        <item x="3738"/>
        <item x="1801"/>
        <item x="3397"/>
        <item x="2296"/>
        <item x="1693"/>
        <item x="2055"/>
        <item x="908"/>
        <item x="1029"/>
        <item x="1208"/>
        <item x="2972"/>
        <item x="2958"/>
        <item x="1952"/>
        <item x="4024"/>
        <item x="1729"/>
        <item x="1073"/>
        <item x="3517"/>
        <item x="3876"/>
        <item x="2421"/>
        <item x="2170"/>
        <item x="2247"/>
        <item x="3065"/>
        <item x="3161"/>
        <item x="3271"/>
        <item x="34"/>
        <item x="940"/>
        <item x="1587"/>
        <item x="108"/>
        <item x="1966"/>
        <item x="59"/>
        <item x="2954"/>
        <item x="3416"/>
        <item x="2470"/>
        <item x="1308"/>
        <item x="2536"/>
        <item x="4076"/>
        <item x="3216"/>
        <item x="3779"/>
        <item x="810"/>
        <item x="3543"/>
        <item x="2676"/>
        <item x="986"/>
        <item x="470"/>
        <item x="1962"/>
        <item x="964"/>
        <item x="1589"/>
        <item x="3052"/>
        <item x="2272"/>
        <item x="3302"/>
        <item x="3952"/>
        <item x="3837"/>
        <item x="1678"/>
        <item x="3470"/>
        <item x="3001"/>
        <item x="1951"/>
        <item x="1816"/>
        <item x="3499"/>
        <item x="1521"/>
        <item x="2368"/>
        <item x="2551"/>
        <item x="3265"/>
        <item x="1170"/>
        <item x="1287"/>
        <item x="1003"/>
        <item x="1043"/>
        <item x="1340"/>
        <item x="3710"/>
        <item x="1931"/>
        <item x="1169"/>
        <item x="3474"/>
        <item x="3525"/>
        <item x="1932"/>
        <item x="582"/>
        <item x="952"/>
        <item x="3201"/>
        <item x="3780"/>
        <item x="1719"/>
        <item x="1840"/>
        <item x="1940"/>
        <item x="2793"/>
        <item x="639"/>
        <item x="3471"/>
        <item x="2419"/>
        <item x="2144"/>
        <item x="3019"/>
        <item x="1722"/>
        <item x="1552"/>
        <item x="2326"/>
        <item x="2862"/>
        <item x="842"/>
        <item x="1592"/>
        <item x="666"/>
        <item x="352"/>
        <item x="1047"/>
        <item x="1359"/>
        <item x="3064"/>
        <item x="2437"/>
        <item x="1277"/>
        <item x="1862"/>
        <item x="3237"/>
        <item x="2756"/>
        <item x="4013"/>
        <item x="2948"/>
        <item x="706"/>
        <item x="2668"/>
        <item x="2432"/>
        <item x="1602"/>
        <item x="2777"/>
        <item x="2873"/>
        <item x="514"/>
        <item x="2424"/>
        <item x="2823"/>
        <item x="2282"/>
        <item x="1988"/>
        <item x="1415"/>
        <item x="546"/>
        <item x="522"/>
        <item x="3666"/>
        <item x="2861"/>
        <item x="1320"/>
        <item x="237"/>
        <item x="1063"/>
        <item x="63"/>
        <item x="644"/>
        <item x="1210"/>
        <item x="3232"/>
        <item x="1581"/>
        <item x="3687"/>
        <item x="1619"/>
        <item x="339"/>
        <item x="2782"/>
        <item x="904"/>
        <item x="598"/>
        <item x="1174"/>
        <item x="3509"/>
        <item x="1809"/>
        <item x="3685"/>
        <item x="3815"/>
        <item x="3689"/>
        <item x="1633"/>
        <item x="1964"/>
        <item x="2534"/>
        <item x="2939"/>
        <item x="2224"/>
        <item x="1972"/>
        <item x="2763"/>
        <item x="228"/>
        <item x="2231"/>
        <item x="1889"/>
        <item x="2779"/>
        <item x="1579"/>
        <item x="1037"/>
        <item x="2501"/>
        <item x="1888"/>
        <item x="3407"/>
        <item x="2293"/>
        <item x="2759"/>
        <item x="3547"/>
        <item x="3058"/>
        <item x="1130"/>
        <item x="831"/>
        <item x="113"/>
        <item x="1997"/>
        <item x="813"/>
        <item x="1506"/>
        <item x="2341"/>
        <item x="2463"/>
        <item x="2810"/>
        <item x="3725"/>
        <item x="3641"/>
        <item x="2700"/>
        <item x="1025"/>
        <item x="1726"/>
        <item x="4102"/>
        <item x="358"/>
        <item x="3533"/>
        <item x="501"/>
        <item x="88"/>
        <item x="692"/>
        <item x="2280"/>
        <item x="3190"/>
        <item x="2509"/>
        <item x="2451"/>
        <item x="1577"/>
        <item x="4099"/>
        <item x="32"/>
        <item x="1206"/>
        <item x="910"/>
        <item x="325"/>
        <item x="2827"/>
        <item x="3709"/>
        <item x="3325"/>
        <item x="2281"/>
        <item x="527"/>
        <item x="2590"/>
        <item x="151"/>
        <item x="1370"/>
        <item x="1151"/>
        <item x="2167"/>
        <item x="1211"/>
        <item x="3749"/>
        <item x="2683"/>
        <item x="3623"/>
        <item x="353"/>
        <item x="2740"/>
        <item x="2008"/>
        <item x="2066"/>
        <item x="2443"/>
        <item x="1866"/>
        <item x="2990"/>
        <item x="2842"/>
        <item x="530"/>
        <item x="360"/>
        <item x="957"/>
        <item x="686"/>
        <item x="3155"/>
        <item x="593"/>
        <item x="3291"/>
        <item x="251"/>
        <item x="1656"/>
        <item x="1777"/>
        <item x="2052"/>
        <item x="1829"/>
        <item x="2423"/>
        <item x="1721"/>
        <item x="2343"/>
        <item x="3766"/>
        <item x="1549"/>
        <item x="3308"/>
        <item x="1810"/>
        <item x="3420"/>
        <item x="1052"/>
        <item x="3966"/>
        <item x="2955"/>
        <item x="2150"/>
        <item x="2486"/>
        <item x="1453"/>
        <item x="2867"/>
        <item x="3597"/>
        <item x="1686"/>
        <item x="3386"/>
        <item x="414"/>
        <item x="47"/>
        <item x="1690"/>
        <item x="1167"/>
        <item x="1916"/>
        <item x="129"/>
        <item x="3113"/>
        <item x="1285"/>
        <item x="2684"/>
        <item x="1158"/>
        <item x="3297"/>
        <item x="2957"/>
        <item x="2257"/>
        <item x="691"/>
        <item x="1079"/>
        <item x="357"/>
        <item x="1860"/>
        <item x="2901"/>
        <item x="1628"/>
        <item x="1856"/>
        <item x="1292"/>
        <item x="2544"/>
        <item x="2414"/>
        <item x="2546"/>
        <item x="1614"/>
        <item x="1215"/>
        <item x="1666"/>
        <item x="1031"/>
        <item x="607"/>
        <item x="3021"/>
        <item x="1604"/>
        <item x="1617"/>
        <item x="2611"/>
        <item x="2924"/>
        <item x="3874"/>
        <item x="3123"/>
        <item x="606"/>
        <item x="2809"/>
        <item x="3913"/>
        <item x="1553"/>
        <item x="480"/>
        <item x="1586"/>
        <item x="2363"/>
        <item x="2161"/>
        <item x="2941"/>
        <item x="3428"/>
        <item x="850"/>
        <item x="586"/>
        <item x="600"/>
        <item x="3026"/>
        <item x="335"/>
        <item x="1102"/>
        <item x="2240"/>
        <item x="468"/>
        <item x="3209"/>
        <item x="3958"/>
        <item x="1518"/>
        <item x="1412"/>
        <item x="322"/>
        <item x="2586"/>
        <item x="2653"/>
        <item x="2337"/>
        <item x="3300"/>
        <item x="928"/>
        <item x="4012"/>
        <item x="3087"/>
        <item x="211"/>
        <item x="2138"/>
        <item x="181"/>
        <item x="271"/>
        <item x="1822"/>
        <item x="543"/>
        <item x="3774"/>
        <item x="4042"/>
        <item x="3513"/>
        <item x="1464"/>
        <item x="1863"/>
        <item x="407"/>
        <item x="3717"/>
        <item x="1769"/>
        <item x="3092"/>
        <item x="3869"/>
        <item x="2290"/>
        <item x="200"/>
        <item x="2688"/>
        <item x="717"/>
        <item x="3280"/>
        <item x="2814"/>
        <item x="3786"/>
        <item x="3904"/>
        <item x="1068"/>
        <item x="2512"/>
        <item x="829"/>
        <item x="1981"/>
        <item x="1937"/>
        <item x="1057"/>
        <item x="1569"/>
        <item x="288"/>
        <item x="2747"/>
        <item x="3554"/>
        <item x="3148"/>
        <item x="1790"/>
        <item x="1132"/>
        <item x="2502"/>
        <item x="1186"/>
        <item x="2518"/>
        <item x="3390"/>
        <item x="634"/>
        <item x="882"/>
        <item x="1671"/>
        <item x="3377"/>
        <item x="3279"/>
        <item x="25"/>
        <item x="3450"/>
        <item x="599"/>
        <item x="2786"/>
        <item x="2018"/>
        <item x="2252"/>
        <item x="330"/>
        <item x="2264"/>
        <item x="688"/>
        <item x="132"/>
        <item x="577"/>
        <item x="3150"/>
        <item x="739"/>
        <item x="394"/>
        <item x="2610"/>
        <item x="4034"/>
        <item x="2790"/>
        <item x="2045"/>
        <item x="2183"/>
        <item x="1827"/>
        <item x="2600"/>
        <item x="672"/>
        <item x="3449"/>
        <item x="1588"/>
        <item x="2967"/>
        <item x="463"/>
        <item x="1854"/>
        <item x="3387"/>
        <item x="1560"/>
        <item x="684"/>
        <item x="1266"/>
        <item x="3930"/>
        <item x="169"/>
        <item x="478"/>
        <item x="832"/>
        <item x="1276"/>
        <item x="2807"/>
        <item x="538"/>
        <item x="2609"/>
        <item x="3842"/>
        <item x="1776"/>
        <item x="2099"/>
        <item x="1533"/>
        <item x="1092"/>
        <item x="867"/>
        <item x="3241"/>
        <item x="2403"/>
        <item x="592"/>
        <item x="2065"/>
        <item x="886"/>
        <item x="2105"/>
        <item x="1297"/>
        <item x="64"/>
        <item x="257"/>
        <item x="3663"/>
        <item x="1335"/>
        <item x="3704"/>
        <item x="3080"/>
        <item x="2178"/>
        <item x="2113"/>
        <item x="3312"/>
        <item x="1263"/>
        <item x="2521"/>
        <item x="2352"/>
        <item x="3313"/>
        <item x="2032"/>
        <item x="2003"/>
        <item x="2906"/>
        <item x="690"/>
        <item x="1610"/>
        <item x="3224"/>
        <item x="3653"/>
        <item x="3193"/>
        <item x="76"/>
        <item x="1032"/>
        <item x="2656"/>
        <item x="2830"/>
        <item x="1572"/>
        <item x="3103"/>
        <item x="1933"/>
        <item x="2697"/>
        <item x="1224"/>
        <item x="1019"/>
        <item x="2365"/>
        <item x="2848"/>
        <item x="2787"/>
        <item x="3939"/>
        <item x="29"/>
        <item x="3305"/>
        <item x="2657"/>
        <item x="3964"/>
        <item x="3129"/>
        <item x="2106"/>
        <item x="1511"/>
        <item x="3374"/>
        <item x="1908"/>
        <item x="2835"/>
        <item x="2843"/>
        <item x="633"/>
        <item x="3776"/>
        <item x="2794"/>
        <item x="2993"/>
        <item x="306"/>
        <item x="718"/>
        <item x="338"/>
        <item x="2256"/>
        <item x="2804"/>
        <item x="1767"/>
        <item x="2557"/>
        <item x="2327"/>
        <item x="2916"/>
        <item x="1652"/>
        <item x="384"/>
        <item x="2828"/>
        <item x="3008"/>
        <item x="790"/>
        <item x="2351"/>
        <item x="2831"/>
        <item x="3459"/>
        <item x="1172"/>
        <item x="3322"/>
        <item x="1520"/>
        <item x="4019"/>
        <item x="367"/>
        <item x="1566"/>
        <item x="1516"/>
        <item x="1240"/>
        <item x="3804"/>
        <item x="3128"/>
        <item x="3878"/>
        <item x="2109"/>
        <item x="3441"/>
        <item x="380"/>
        <item x="1429"/>
        <item x="3871"/>
        <item x="193"/>
        <item x="2650"/>
        <item x="3418"/>
        <item x="3748"/>
        <item x="3724"/>
        <item x="2397"/>
        <item x="1414"/>
        <item x="1727"/>
        <item x="2155"/>
        <item x="2751"/>
        <item x="2816"/>
        <item x="1805"/>
        <item x="386"/>
        <item x="3269"/>
        <item x="1534"/>
        <item x="683"/>
        <item x="1184"/>
        <item x="3372"/>
        <item x="1509"/>
        <item x="3535"/>
        <item x="2504"/>
        <item x="1768"/>
        <item x="954"/>
        <item x="1213"/>
        <item x="2461"/>
        <item x="3034"/>
        <item x="1084"/>
        <item x="2073"/>
        <item x="1522"/>
        <item x="1647"/>
        <item x="1365"/>
        <item x="2675"/>
        <item x="3708"/>
        <item x="3398"/>
        <item x="1778"/>
        <item x="3029"/>
        <item x="3085"/>
        <item x="2059"/>
        <item x="1967"/>
        <item x="2921"/>
        <item x="1070"/>
        <item x="2129"/>
        <item x="1381"/>
        <item x="590"/>
        <item x="2277"/>
        <item x="1397"/>
        <item x="2745"/>
        <item x="3329"/>
        <item x="2243"/>
        <item x="431"/>
        <item x="943"/>
        <item x="1405"/>
        <item x="3229"/>
        <item x="403"/>
        <item x="2506"/>
        <item x="2960"/>
        <item x="3444"/>
        <item x="1599"/>
        <item x="556"/>
        <item x="2361"/>
        <item x="2053"/>
        <item x="3691"/>
        <item x="2892"/>
        <item x="635"/>
        <item x="3049"/>
        <item x="2666"/>
        <item x="2558"/>
        <item x="1607"/>
        <item x="1708"/>
        <item x="1396"/>
        <item x="2311"/>
        <item x="1702"/>
        <item x="4001"/>
        <item x="914"/>
        <item x="1351"/>
        <item x="362"/>
        <item x="3089"/>
        <item x="349"/>
        <item x="127"/>
        <item x="1535"/>
        <item x="3821"/>
        <item x="1705"/>
        <item x="1217"/>
        <item x="3667"/>
        <item x="3518"/>
        <item x="1291"/>
        <item x="2173"/>
        <item x="428"/>
        <item x="3264"/>
        <item x="2212"/>
        <item x="101"/>
        <item x="1844"/>
        <item x="1642"/>
        <item x="2930"/>
        <item x="2063"/>
        <item x="3247"/>
        <item x="1583"/>
        <item x="3197"/>
        <item x="1934"/>
        <item x="2888"/>
        <item x="1576"/>
        <item x="711"/>
        <item x="3278"/>
        <item x="1327"/>
        <item x="1832"/>
        <item x="3515"/>
        <item x="2956"/>
        <item x="1820"/>
        <item x="2812"/>
        <item x="3833"/>
        <item x="2035"/>
        <item x="120"/>
        <item x="1007"/>
        <item x="3168"/>
        <item x="56"/>
        <item x="1526"/>
        <item x="1842"/>
        <item x="3740"/>
        <item x="1160"/>
        <item x="3924"/>
        <item x="2571"/>
        <item x="3633"/>
        <item x="803"/>
        <item x="2248"/>
        <item x="1482"/>
        <item x="3339"/>
        <item x="1598"/>
        <item x="3286"/>
        <item x="2815"/>
        <item x="3311"/>
        <item x="1700"/>
        <item x="103"/>
        <item x="1884"/>
        <item x="3126"/>
        <item x="3809"/>
        <item x="3088"/>
        <item x="2377"/>
        <item x="1163"/>
        <item x="2466"/>
        <item x="3490"/>
        <item x="3438"/>
        <item x="1724"/>
        <item x="4072"/>
        <item x="284"/>
        <item x="3039"/>
        <item x="517"/>
        <item x="2548"/>
        <item x="2702"/>
        <item x="3752"/>
        <item x="513"/>
        <item x="3093"/>
        <item x="3195"/>
        <item x="3431"/>
        <item x="2093"/>
        <item x="770"/>
        <item x="1268"/>
        <item x="3345"/>
        <item x="3801"/>
        <item x="1256"/>
        <item x="2050"/>
        <item x="2072"/>
        <item x="3391"/>
        <item x="2069"/>
        <item x="3175"/>
        <item x="1871"/>
        <item x="301"/>
        <item x="1356"/>
        <item x="3393"/>
        <item x="3889"/>
        <item x="3634"/>
        <item x="552"/>
        <item x="2811"/>
        <item x="754"/>
        <item x="1471"/>
        <item x="253"/>
        <item x="652"/>
        <item x="1798"/>
        <item x="1655"/>
        <item x="1897"/>
        <item x="2639"/>
        <item x="2134"/>
        <item x="2602"/>
        <item x="2350"/>
        <item x="2312"/>
        <item x="1555"/>
        <item x="4110"/>
        <item x="3816"/>
        <item x="1099"/>
        <item x="632"/>
        <item x="3576"/>
        <item x="474"/>
        <item x="1903"/>
        <item x="2914"/>
        <item x="3828"/>
        <item x="3346"/>
        <item x="1927"/>
        <item x="1138"/>
        <item x="3392"/>
        <item x="234"/>
        <item x="4098"/>
        <item x="427"/>
        <item x="4088"/>
        <item x="2218"/>
        <item x="629"/>
        <item x="283"/>
        <item x="3162"/>
        <item x="3104"/>
        <item x="2927"/>
        <item x="3650"/>
        <item x="477"/>
        <item x="1087"/>
        <item x="3686"/>
        <item x="3135"/>
        <item x="3033"/>
        <item x="1849"/>
        <item x="2382"/>
        <item x="3731"/>
        <item x="2168"/>
        <item x="800"/>
        <item x="968"/>
        <item x="24"/>
        <item x="1380"/>
        <item x="1192"/>
        <item x="2757"/>
        <item x="157"/>
        <item x="499"/>
        <item x="1096"/>
        <item x="1035"/>
        <item x="756"/>
        <item x="1730"/>
        <item x="934"/>
        <item x="3630"/>
        <item x="1523"/>
        <item x="3331"/>
        <item x="3219"/>
        <item x="837"/>
        <item x="1639"/>
        <item x="1512"/>
        <item x="3519"/>
        <item x="929"/>
        <item x="87"/>
        <item x="272"/>
        <item x="3440"/>
        <item x="262"/>
        <item x="3368"/>
        <item x="2703"/>
        <item x="91"/>
        <item x="196"/>
        <item x="1585"/>
        <item x="2581"/>
        <item x="3585"/>
        <item x="3118"/>
        <item x="2692"/>
        <item x="2254"/>
        <item x="2773"/>
        <item x="3211"/>
        <item x="2934"/>
        <item x="1545"/>
        <item x="141"/>
        <item x="3831"/>
        <item x="811"/>
        <item x="1632"/>
        <item x="2203"/>
        <item x="2349"/>
        <item x="3010"/>
        <item x="1744"/>
        <item x="528"/>
        <item x="568"/>
        <item x="2306"/>
        <item x="275"/>
        <item x="587"/>
        <item x="315"/>
        <item x="1125"/>
        <item x="1437"/>
        <item x="671"/>
        <item x="2976"/>
        <item x="1431"/>
        <item x="3702"/>
        <item x="1605"/>
        <item x="975"/>
        <item x="1910"/>
        <item x="1559"/>
        <item x="2346"/>
        <item x="1907"/>
        <item x="1788"/>
        <item x="2784"/>
        <item x="3356"/>
        <item x="3169"/>
        <item x="202"/>
        <item x="3330"/>
        <item x="3365"/>
        <item x="2141"/>
        <item x="122"/>
        <item x="3935"/>
        <item x="1226"/>
        <item x="2667"/>
        <item x="2663"/>
        <item x="2255"/>
        <item x="2030"/>
        <item x="787"/>
        <item x="3770"/>
        <item x="3188"/>
        <item x="1665"/>
        <item x="370"/>
        <item x="3835"/>
        <item x="1411"/>
        <item x="2533"/>
        <item x="3848"/>
        <item x="2338"/>
        <item x="2444"/>
        <item x="911"/>
        <item x="1243"/>
        <item x="1144"/>
        <item x="250"/>
        <item x="3548"/>
        <item x="889"/>
        <item x="4106"/>
        <item x="766"/>
        <item x="3370"/>
        <item x="2875"/>
        <item x="1440"/>
        <item x="3453"/>
        <item x="872"/>
        <item x="3363"/>
        <item x="192"/>
        <item x="1630"/>
        <item x="2154"/>
        <item x="3811"/>
        <item x="2088"/>
        <item x="147"/>
        <item x="764"/>
        <item x="3947"/>
        <item x="1941"/>
        <item x="3481"/>
        <item x="3160"/>
        <item x="1460"/>
        <item x="1660"/>
        <item x="2468"/>
        <item x="2644"/>
        <item x="506"/>
        <item x="314"/>
        <item x="945"/>
        <item x="3253"/>
        <item x="2491"/>
        <item x="460"/>
        <item x="1498"/>
        <item x="308"/>
        <item x="1"/>
        <item x="3927"/>
        <item x="264"/>
        <item x="2654"/>
        <item x="23"/>
        <item x="2192"/>
        <item x="2664"/>
        <item x="2249"/>
        <item x="1999"/>
        <item x="1432"/>
        <item x="3531"/>
        <item x="174"/>
        <item x="1848"/>
        <item x="3652"/>
        <item x="2531"/>
        <item x="2379"/>
        <item x="597"/>
        <item x="627"/>
        <item x="1911"/>
        <item x="3529"/>
        <item x="2895"/>
        <item x="3919"/>
        <item x="1734"/>
        <item x="1508"/>
        <item x="2904"/>
        <item x="1314"/>
        <item x="1303"/>
        <item x="782"/>
        <item x="3723"/>
        <item x="601"/>
        <item x="398"/>
        <item x="2696"/>
        <item x="822"/>
        <item x="3112"/>
        <item x="51"/>
        <item x="3573"/>
        <item x="3263"/>
        <item x="336"/>
        <item x="319"/>
        <item x="1881"/>
        <item x="3688"/>
        <item x="3568"/>
        <item x="894"/>
        <item x="4085"/>
        <item x="920"/>
        <item x="2795"/>
        <item x="641"/>
        <item x="668"/>
        <item x="955"/>
        <item x="1361"/>
        <item x="1112"/>
        <item x="2638"/>
        <item x="3402"/>
        <item x="1796"/>
        <item x="2539"/>
        <item x="3275"/>
        <item x="2658"/>
        <item x="2058"/>
        <item x="2118"/>
        <item x="988"/>
        <item x="1369"/>
        <item x="3435"/>
        <item x="3354"/>
        <item x="3970"/>
        <item x="3520"/>
        <item x="3867"/>
        <item x="2438"/>
        <item x="927"/>
        <item x="3156"/>
        <item x="2406"/>
        <item x="3656"/>
        <item x="602"/>
        <item x="2180"/>
        <item x="1749"/>
        <item x="3985"/>
        <item x="1232"/>
        <item x="873"/>
        <item x="2988"/>
        <item x="494"/>
        <item x="752"/>
        <item x="3111"/>
        <item x="736"/>
        <item x="2693"/>
        <item x="636"/>
        <item x="1273"/>
        <item x="1530"/>
        <item x="3992"/>
        <item x="3125"/>
        <item x="3933"/>
        <item x="1326"/>
        <item x="456"/>
        <item x="3196"/>
        <item x="534"/>
        <item x="791"/>
        <item x="3510"/>
        <item x="576"/>
        <item x="2279"/>
        <item x="648"/>
        <item x="997"/>
        <item x="1562"/>
        <item x="3292"/>
        <item x="143"/>
        <item x="2453"/>
        <item x="3217"/>
        <item x="797"/>
        <item x="3057"/>
        <item x="2866"/>
        <item x="1872"/>
        <item x="1918"/>
        <item x="2775"/>
        <item x="680"/>
        <item x="539"/>
        <item x="2731"/>
        <item x="1069"/>
        <item x="21"/>
        <item x="472"/>
        <item x="3849"/>
        <item x="2890"/>
        <item x="2822"/>
        <item x="1743"/>
        <item x="2401"/>
        <item x="1067"/>
        <item x="2074"/>
        <item x="1233"/>
        <item x="3822"/>
        <item x="1391"/>
        <item x="2205"/>
        <item x="1076"/>
        <item x="1885"/>
        <item x="333"/>
        <item x="3378"/>
        <item x="1667"/>
        <item x="555"/>
        <item x="3361"/>
        <item x="2547"/>
        <item x="3759"/>
        <item x="247"/>
        <item x="2131"/>
        <item x="2284"/>
        <item x="3594"/>
        <item x="9"/>
        <item x="2184"/>
        <item x="750"/>
        <item x="844"/>
        <item x="1646"/>
        <item x="3640"/>
        <item x="497"/>
        <item x="3504"/>
        <item x="3273"/>
        <item x="1864"/>
        <item x="2530"/>
        <item x="310"/>
        <item x="1080"/>
        <item x="1913"/>
        <item x="818"/>
        <item x="3881"/>
        <item x="2318"/>
        <item x="3152"/>
        <item x="2330"/>
        <item x="959"/>
        <item x="2196"/>
        <item x="3267"/>
        <item x="1202"/>
        <item x="2027"/>
        <item x="2"/>
        <item x="1919"/>
        <item x="3320"/>
        <item x="1434"/>
        <item x="2345"/>
        <item x="720"/>
        <item x="3172"/>
        <item x="4004"/>
        <item x="1124"/>
        <item x="3948"/>
        <item x="704"/>
        <item x="1807"/>
        <item x="3342"/>
        <item x="84"/>
        <item x="4006"/>
        <item x="2631"/>
        <item x="1717"/>
        <item x="881"/>
        <item x="649"/>
        <item x="3718"/>
        <item x="395"/>
        <item x="2372"/>
        <item x="3761"/>
        <item x="1775"/>
        <item x="2089"/>
        <item x="2062"/>
        <item x="738"/>
        <item x="3301"/>
        <item x="1674"/>
        <item x="3427"/>
        <item x="112"/>
        <item x="581"/>
        <item x="2733"/>
        <item x="2510"/>
        <item x="2223"/>
        <item x="605"/>
        <item x="557"/>
        <item x="1883"/>
        <item x="3629"/>
        <item x="4020"/>
        <item x="1135"/>
        <item x="50"/>
        <item x="759"/>
        <item x="3882"/>
        <item x="3317"/>
        <item x="2068"/>
        <item x="567"/>
        <item x="3079"/>
        <item x="3915"/>
        <item x="488"/>
        <item x="1406"/>
        <item x="847"/>
        <item x="3762"/>
        <item x="98"/>
        <item x="2878"/>
        <item x="3659"/>
        <item x="2019"/>
        <item x="949"/>
        <item x="3285"/>
        <item x="1362"/>
        <item x="596"/>
        <item x="1363"/>
        <item x="2023"/>
        <item x="1847"/>
        <item x="852"/>
        <item x="409"/>
        <item x="2986"/>
        <item x="710"/>
        <item x="3043"/>
        <item x="2376"/>
        <item x="695"/>
        <item x="1103"/>
        <item x="794"/>
        <item x="404"/>
        <item x="2946"/>
        <item x="540"/>
        <item x="2905"/>
        <item x="392"/>
        <item x="2625"/>
        <item x="2817"/>
        <item x="1448"/>
        <item x="768"/>
        <item x="2704"/>
        <item x="1033"/>
        <item x="696"/>
        <item x="1193"/>
        <item x="1624"/>
        <item x="10"/>
        <item x="1914"/>
        <item x="3277"/>
        <item x="1747"/>
        <item x="532"/>
        <item x="2695"/>
        <item x="3344"/>
        <item x="2158"/>
        <item x="2526"/>
        <item x="348"/>
        <item x="2227"/>
        <item x="761"/>
        <item x="1621"/>
        <item x="2323"/>
        <item x="2940"/>
        <item x="821"/>
        <item x="2716"/>
        <item x="1344"/>
        <item x="536"/>
        <item x="3298"/>
        <item x="2253"/>
        <item x="860"/>
        <item x="2081"/>
        <item x="1209"/>
        <item x="2399"/>
        <item x="2271"/>
        <item x="2388"/>
        <item x="457"/>
        <item x="1704"/>
        <item x="3060"/>
        <item x="1797"/>
        <item x="909"/>
        <item x="3916"/>
        <item x="1748"/>
        <item x="145"/>
        <item x="2579"/>
        <item x="1416"/>
        <item x="2882"/>
        <item x="1116"/>
        <item x="3500"/>
        <item x="1026"/>
        <item x="465"/>
        <item x="376"/>
        <item x="4018"/>
        <item x="526"/>
        <item x="2742"/>
        <item x="2673"/>
        <item x="1763"/>
        <item x="2618"/>
        <item x="1038"/>
        <item x="476"/>
        <item x="2974"/>
        <item x="922"/>
        <item x="1706"/>
        <item x="2319"/>
        <item x="188"/>
        <item x="2176"/>
        <item x="3116"/>
        <item x="926"/>
        <item x="3679"/>
        <item x="1502"/>
        <item x="3651"/>
        <item x="3950"/>
        <item x="564"/>
        <item x="646"/>
        <item x="2449"/>
        <item x="1395"/>
        <item x="967"/>
        <item x="170"/>
        <item x="722"/>
        <item x="1644"/>
        <item x="1181"/>
        <item x="1710"/>
        <item x="1595"/>
        <item x="3595"/>
        <item x="774"/>
        <item x="3191"/>
        <item x="438"/>
        <item x="2962"/>
        <item x="1022"/>
        <item x="204"/>
        <item x="763"/>
        <item x="2186"/>
        <item x="1691"/>
        <item x="2128"/>
        <item x="733"/>
        <item x="2261"/>
        <item x="2863"/>
        <item x="734"/>
        <item x="233"/>
        <item x="1879"/>
        <item x="235"/>
        <item x="3419"/>
        <item x="1198"/>
        <item x="280"/>
        <item x="2503"/>
        <item x="953"/>
        <item x="304"/>
        <item x="3764"/>
        <item x="1446"/>
        <item x="30"/>
        <item x="3677"/>
        <item x="830"/>
        <item x="1244"/>
        <item x="1741"/>
        <item x="3544"/>
        <item x="1755"/>
        <item x="1435"/>
        <item x="2182"/>
        <item x="175"/>
        <item x="1219"/>
        <item x="1153"/>
        <item x="3130"/>
        <item x="3447"/>
        <item x="4038"/>
        <item x="2685"/>
        <item x="2884"/>
        <item x="379"/>
        <item x="320"/>
        <item x="977"/>
        <item x="1421"/>
        <item x="3662"/>
        <item x="186"/>
        <item x="2598"/>
        <item x="53"/>
        <item x="3619"/>
        <item x="356"/>
        <item x="1650"/>
        <item x="3143"/>
        <item x="2126"/>
        <item x="2665"/>
        <item x="1477"/>
        <item x="1960"/>
        <item x="1850"/>
        <item x="3024"/>
        <item x="140"/>
        <item x="1638"/>
        <item x="2371"/>
        <item x="28"/>
        <item x="1384"/>
        <item x="1159"/>
        <item x="620"/>
        <item x="3371"/>
        <item x="846"/>
        <item x="3589"/>
        <item x="297"/>
        <item x="1735"/>
        <item x="1299"/>
        <item x="2071"/>
        <item x="816"/>
        <item x="2833"/>
        <item x="2893"/>
        <item x="1733"/>
        <item x="3735"/>
        <item x="2525"/>
        <item x="1909"/>
        <item x="611"/>
        <item x="502"/>
        <item x="2710"/>
        <item x="242"/>
        <item x="504"/>
        <item x="1739"/>
        <item x="2983"/>
        <item x="2999"/>
        <item x="1324"/>
        <item x="1323"/>
        <item x="1929"/>
        <item x="2936"/>
        <item x="524"/>
        <item x="3978"/>
        <item x="3982"/>
        <item x="515"/>
        <item x="3228"/>
        <item x="969"/>
        <item x="3880"/>
        <item x="3142"/>
        <item x="3063"/>
        <item x="2149"/>
        <item x="1784"/>
        <item x="3437"/>
        <item x="374"/>
        <item x="2727"/>
        <item x="2061"/>
        <item x="1461"/>
        <item x="3797"/>
        <item x="2357"/>
        <item x="3251"/>
        <item x="3061"/>
        <item x="1111"/>
        <item x="1143"/>
        <item x="73"/>
        <item x="4041"/>
        <item x="2879"/>
        <item x="290"/>
        <item x="2096"/>
        <item x="3743"/>
        <item x="2348"/>
        <item x="3819"/>
        <item x="3537"/>
        <item x="2364"/>
        <item x="3772"/>
        <item x="442"/>
        <item x="1409"/>
        <item x="1196"/>
        <item x="1129"/>
        <item x="462"/>
        <item x="572"/>
        <item x="1946"/>
        <item x="2117"/>
        <item x="3655"/>
        <item x="1539"/>
        <item x="709"/>
        <item x="1753"/>
        <item x="184"/>
        <item x="2707"/>
        <item x="4014"/>
        <item x="630"/>
        <item x="89"/>
        <item x="1677"/>
        <item x="2000"/>
        <item x="1402"/>
        <item x="2238"/>
        <item x="2991"/>
        <item x="2851"/>
        <item x="3536"/>
        <item x="2621"/>
        <item x="1835"/>
        <item x="2471"/>
        <item x="819"/>
        <item x="3203"/>
        <item x="775"/>
        <item x="1419"/>
        <item x="3542"/>
        <item x="984"/>
        <item x="1823"/>
        <item x="1441"/>
        <item x="3396"/>
        <item x="1815"/>
        <item x="1312"/>
        <item x="4057"/>
        <item x="925"/>
        <item x="3632"/>
        <item x="3683"/>
        <item x="3144"/>
        <item x="484"/>
        <item x="3732"/>
        <item x="3488"/>
        <item x="3877"/>
        <item x="1454"/>
        <item x="3124"/>
        <item x="3159"/>
        <item x="2385"/>
        <item x="4011"/>
        <item x="2387"/>
        <item x="270"/>
        <item x="3401"/>
        <item x="3360"/>
        <item x="3784"/>
        <item x="3769"/>
        <item x="2316"/>
        <item x="3993"/>
        <item x="992"/>
        <item x="2538"/>
        <item x="2234"/>
        <item x="2479"/>
        <item x="3665"/>
        <item x="2776"/>
        <item x="1892"/>
        <item x="1868"/>
        <item x="2587"/>
        <item x="3426"/>
        <item x="3514"/>
        <item x="1422"/>
        <item x="2978"/>
        <item x="1463"/>
        <item x="4017"/>
        <item x="2108"/>
        <item x="772"/>
        <item x="420"/>
        <item x="1382"/>
        <item x="1787"/>
        <item x="2687"/>
        <item x="2482"/>
        <item x="1106"/>
        <item x="316"/>
        <item x="2197"/>
        <item x="252"/>
        <item x="3003"/>
        <item x="3593"/>
        <item x="3596"/>
        <item x="1858"/>
        <item x="439"/>
        <item x="2714"/>
        <item x="2200"/>
        <item x="1654"/>
        <item x="913"/>
        <item x="3613"/>
        <item x="1149"/>
        <item x="809"/>
        <item x="3827"/>
        <item x="2373"/>
        <item x="507"/>
        <item x="1228"/>
        <item x="3041"/>
        <item x="3448"/>
        <item x="583"/>
        <item x="820"/>
        <item x="433"/>
        <item x="1905"/>
        <item x="1123"/>
        <item x="216"/>
        <item x="2553"/>
        <item x="776"/>
        <item x="4094"/>
        <item x="3512"/>
        <item x="3841"/>
        <item x="2462"/>
        <item x="1279"/>
        <item x="3086"/>
        <item x="3626"/>
        <item x="1373"/>
        <item x="1275"/>
        <item x="1258"/>
        <item x="446"/>
        <item x="3072"/>
        <item x="225"/>
        <item x="148"/>
        <item x="3295"/>
        <item x="2961"/>
        <item x="2652"/>
        <item x="2858"/>
        <item x="2765"/>
        <item x="2876"/>
        <item x="2130"/>
        <item x="1161"/>
        <item x="2947"/>
        <item x="1613"/>
        <item x="2202"/>
        <item x="1998"/>
        <item x="4052"/>
        <item x="1857"/>
        <item x="2980"/>
        <item x="1190"/>
        <item x="2342"/>
        <item x="361"/>
        <item x="1336"/>
        <item x="3932"/>
        <item x="2569"/>
        <item x="2715"/>
        <item x="4008"/>
        <item x="660"/>
        <item x="565"/>
        <item x="4025"/>
        <item x="399"/>
        <item x="1584"/>
        <item x="4103"/>
        <item x="3458"/>
        <item x="1760"/>
        <item x="3965"/>
        <item x="2640"/>
        <item x="224"/>
        <item x="1166"/>
        <item x="1696"/>
        <item x="424"/>
        <item x="510"/>
        <item x="1115"/>
        <item x="3357"/>
        <item x="162"/>
        <item x="3627"/>
        <item x="1694"/>
        <item x="281"/>
        <item x="2774"/>
        <item x="3017"/>
        <item x="869"/>
        <item x="2314"/>
        <item x="946"/>
        <item x="795"/>
        <item x="1364"/>
        <item x="972"/>
        <item x="1629"/>
        <item x="1543"/>
        <item x="2803"/>
        <item x="2083"/>
        <item x="3646"/>
        <item x="3852"/>
        <item x="93"/>
        <item x="2646"/>
        <item x="2517"/>
        <item x="483"/>
        <item x="3149"/>
        <item x="1615"/>
        <item x="3853"/>
        <item x="3028"/>
        <item x="3293"/>
        <item x="2001"/>
        <item x="3274"/>
        <item x="2634"/>
        <item x="198"/>
        <item x="17"/>
        <item x="208"/>
        <item x="3681"/>
        <item x="2641"/>
        <item x="3830"/>
        <item x="3701"/>
        <item x="3199"/>
        <item x="3800"/>
        <item x="1904"/>
        <item x="3578"/>
        <item x="3736"/>
        <item x="2305"/>
        <item x="2490"/>
        <item x="2492"/>
        <item x="1480"/>
        <item x="2887"/>
        <item x="223"/>
        <item x="3259"/>
        <item x="3661"/>
        <item x="1175"/>
        <item x="1131"/>
        <item x="3579"/>
        <item x="1622"/>
        <item x="3622"/>
        <item x="2726"/>
        <item x="1495"/>
        <item x="2846"/>
        <item x="1469"/>
        <item x="1841"/>
        <item x="400"/>
        <item x="1439"/>
        <item x="624"/>
        <item x="2014"/>
        <item x="429"/>
        <item x="3400"/>
        <item x="1168"/>
        <item x="1828"/>
        <item x="425"/>
        <item x="2232"/>
        <item x="508"/>
        <item x="1000"/>
        <item x="2185"/>
        <item x="1612"/>
        <item x="2555"/>
        <item x="3956"/>
        <item x="916"/>
        <item x="2826"/>
        <item x="673"/>
        <item x="1462"/>
        <item x="2080"/>
        <item x="1501"/>
        <item x="75"/>
        <item x="3299"/>
        <item x="3145"/>
        <item x="1474"/>
        <item x="4089"/>
        <item x="371"/>
        <item x="4086"/>
        <item x="1134"/>
        <item x="1637"/>
        <item x="2125"/>
        <item x="1563"/>
        <item x="300"/>
        <item x="1165"/>
        <item x="3434"/>
        <item x="827"/>
        <item x="1799"/>
        <item x="1403"/>
        <item x="1438"/>
        <item x="2028"/>
        <item x="1222"/>
        <item x="3369"/>
        <item x="2735"/>
        <item x="1861"/>
        <item x="3946"/>
        <item x="3914"/>
        <item x="2797"/>
        <item x="1187"/>
        <item x="3385"/>
        <item x="259"/>
        <item x="1869"/>
        <item x="3906"/>
        <item x="3455"/>
        <item x="2152"/>
        <item x="578"/>
        <item x="1484"/>
        <item x="3799"/>
        <item x="236"/>
        <item x="3486"/>
        <item x="4035"/>
        <item x="3106"/>
        <item x="1259"/>
        <item x="773"/>
        <item x="256"/>
        <item x="647"/>
        <item x="2730"/>
        <item x="1238"/>
        <item x="1024"/>
        <item x="2487"/>
        <item x="4010"/>
        <item x="1675"/>
        <item x="418"/>
        <item x="2151"/>
        <item x="3410"/>
        <item x="3158"/>
        <item x="2163"/>
        <item x="616"/>
        <item x="3727"/>
        <item x="153"/>
        <item x="1034"/>
        <item x="1774"/>
        <item x="219"/>
        <item x="450"/>
        <item x="815"/>
        <item x="3572"/>
        <item x="2239"/>
        <item x="1664"/>
        <item x="191"/>
        <item x="1041"/>
        <item x="2430"/>
        <item x="1843"/>
        <item x="2448"/>
        <item x="1550"/>
        <item x="1164"/>
        <item x="3154"/>
        <item x="159"/>
        <item x="2574"/>
        <item x="2877"/>
        <item x="2754"/>
        <item x="466"/>
        <item x="1912"/>
        <item x="3768"/>
        <item x="4031"/>
        <item x="2315"/>
        <item x="2233"/>
        <item x="299"/>
        <item x="863"/>
        <item x="1065"/>
        <item x="1497"/>
        <item x="3337"/>
        <item x="130"/>
        <item x="1095"/>
        <item x="3336"/>
        <item x="531"/>
        <item x="2209"/>
        <item x="1179"/>
        <item x="1524"/>
        <item x="3133"/>
        <item x="1814"/>
        <item x="3785"/>
        <item x="3394"/>
        <item x="987"/>
        <item x="950"/>
        <item x="2808"/>
        <item x="230"/>
        <item x="172"/>
        <item x="1470"/>
        <item x="1685"/>
        <item x="1631"/>
        <item x="737"/>
        <item x="2717"/>
        <item x="3806"/>
        <item x="1976"/>
        <item x="1651"/>
        <item x="2712"/>
        <item x="1641"/>
        <item x="38"/>
        <item x="1227"/>
        <item x="3013"/>
        <item x="3484"/>
        <item x="3897"/>
        <item x="3778"/>
        <item x="3483"/>
        <item x="3174"/>
        <item x="712"/>
        <item x="2289"/>
        <item x="2405"/>
        <item x="2844"/>
        <item x="3789"/>
        <item x="1375"/>
        <item x="3181"/>
        <item x="1372"/>
        <item x="1565"/>
        <item x="1762"/>
        <item x="4053"/>
        <item x="2269"/>
        <item x="1561"/>
        <item x="2189"/>
        <item x="2561"/>
        <item x="2353"/>
        <item x="1695"/>
        <item x="3373"/>
        <item x="359"/>
        <item x="2620"/>
        <item x="3296"/>
        <item x="3524"/>
        <item x="716"/>
        <item x="3648"/>
        <item x="1269"/>
        <item x="3610"/>
        <item x="2994"/>
        <item x="473"/>
        <item x="3680"/>
        <item x="654"/>
        <item x="3829"/>
        <item x="2288"/>
        <item x="4022"/>
        <item x="1248"/>
        <item x="3726"/>
        <item x="2175"/>
        <item x="642"/>
        <item x="434"/>
        <item x="1121"/>
        <item x="1974"/>
        <item x="1657"/>
        <item x="2211"/>
        <item x="1010"/>
        <item x="3037"/>
        <item x="3167"/>
        <item x="4109"/>
        <item x="1554"/>
        <item x="1237"/>
        <item x="1571"/>
        <item x="3023"/>
        <item x="8"/>
        <item x="195"/>
        <item x="3582"/>
        <item x="2799"/>
        <item x="3445"/>
        <item x="570"/>
        <item x="3570"/>
        <item x="246"/>
        <item x="70"/>
        <item x="3908"/>
        <item x="3503"/>
        <item x="176"/>
        <item x="643"/>
        <item x="2880"/>
        <item x="890"/>
        <item x="2384"/>
        <item x="1147"/>
        <item x="1290"/>
        <item x="2729"/>
        <item x="2142"/>
        <item x="3349"/>
        <item x="561"/>
        <item x="1028"/>
        <item x="3941"/>
        <item x="2528"/>
        <item x="94"/>
        <item x="498"/>
        <item x="218"/>
        <item x="168"/>
        <item x="293"/>
        <item x="447"/>
        <item x="329"/>
        <item x="1367"/>
        <item x="3555"/>
        <item x="3076"/>
        <item x="3422"/>
        <item x="3840"/>
        <item x="1466"/>
        <item x="3750"/>
        <item x="3069"/>
        <item x="2496"/>
        <item x="274"/>
        <item x="980"/>
        <item x="419"/>
        <item x="4071"/>
        <item x="2137"/>
        <item x="1182"/>
        <item x="563"/>
        <item x="455"/>
        <item x="1682"/>
        <item x="3340"/>
        <item x="4037"/>
        <item x="2850"/>
        <item x="762"/>
        <item x="2572"/>
        <item x="2422"/>
        <item x="1002"/>
        <item x="3917"/>
        <item x="2310"/>
        <item x="2632"/>
        <item x="2220"/>
        <item x="2550"/>
        <item x="2304"/>
        <item x="3234"/>
        <item x="3926"/>
        <item x="2690"/>
        <item x="3095"/>
        <item x="2821"/>
        <item x="3200"/>
        <item x="500"/>
        <item x="2336"/>
        <item x="2051"/>
        <item x="2086"/>
        <item x="3323"/>
        <item x="1117"/>
        <item x="1417"/>
        <item x="321"/>
        <item x="1337"/>
        <item x="1489"/>
        <item x="1766"/>
        <item x="1189"/>
        <item x="3170"/>
        <item x="3055"/>
        <item x="2165"/>
        <item x="3676"/>
        <item x="1443"/>
        <item x="835"/>
        <item x="1670"/>
        <item x="5"/>
        <item x="740"/>
        <item x="823"/>
        <item x="12"/>
        <item x="3534"/>
        <item x="3583"/>
        <item x="2899"/>
        <item x="245"/>
        <item x="327"/>
        <item x="3767"/>
        <item x="825"/>
        <item x="158"/>
        <item x="1802"/>
        <item x="3494"/>
        <item x="2950"/>
        <item x="617"/>
        <item x="1611"/>
        <item x="1176"/>
        <item x="1045"/>
        <item x="313"/>
        <item x="2416"/>
        <item x="3121"/>
        <item x="2408"/>
        <item x="2037"/>
        <item x="131"/>
        <item x="1295"/>
        <item x="3974"/>
        <item x="1496"/>
        <item x="1420"/>
        <item x="3836"/>
        <item x="2115"/>
        <item x="116"/>
        <item x="3790"/>
        <item x="3432"/>
        <item x="4100"/>
        <item x="2333"/>
        <item x="4046"/>
        <item x="243"/>
        <item x="3205"/>
        <item x="2605"/>
        <item x="3307"/>
        <item x="1643"/>
        <item x="287"/>
        <item x="3333"/>
        <item x="2865"/>
        <item x="1625"/>
        <item x="4056"/>
        <item x="1311"/>
        <item x="1199"/>
        <item x="1894"/>
        <item x="2975"/>
        <item x="2009"/>
        <item x="3900"/>
        <item x="3289"/>
        <item x="1302"/>
        <item x="4048"/>
        <item x="2498"/>
        <item x="2578"/>
        <item x="2457"/>
        <item x="1596"/>
        <item x="2998"/>
        <item x="3117"/>
        <item x="1082"/>
        <item x="1293"/>
        <item x="3304"/>
        <item x="3182"/>
        <item x="2033"/>
        <item x="1091"/>
        <item x="2136"/>
        <item x="3705"/>
        <item x="2523"/>
        <item x="682"/>
        <item x="3865"/>
        <item x="942"/>
        <item x="3078"/>
        <item x="3647"/>
        <item x="2187"/>
        <item x="1139"/>
        <item x="1764"/>
        <item x="976"/>
        <item x="1978"/>
        <item x="902"/>
        <item x="935"/>
        <item x="3090"/>
        <item x="2339"/>
        <item x="3446"/>
        <item x="2753"/>
        <item x="156"/>
        <item x="1346"/>
        <item x="2499"/>
        <item x="7"/>
        <item x="2633"/>
        <item x="2391"/>
        <item x="412"/>
        <item x="1313"/>
        <item x="1278"/>
        <item x="2472"/>
        <item x="1699"/>
        <item x="3082"/>
        <item x="3995"/>
        <item x="2331"/>
        <item x="2428"/>
        <item x="149"/>
        <item x="2771"/>
        <item x="2614"/>
        <item x="3294"/>
        <item x="2283"/>
        <item x="337"/>
        <item x="2969"/>
        <item x="2908"/>
        <item x="1221"/>
        <item x="1203"/>
        <item x="933"/>
        <item x="2913"/>
        <item x="1645"/>
        <item x="3936"/>
        <item x="663"/>
        <item x="1473"/>
        <item x="2682"/>
        <item x="3109"/>
        <item x="779"/>
        <item x="4108"/>
        <item x="778"/>
        <item x="2513"/>
        <item x="2813"/>
        <item x="1808"/>
        <item x="3922"/>
        <item x="2838"/>
        <item x="3202"/>
        <item x="3981"/>
        <item x="2222"/>
        <item x="3147"/>
        <item x="2583"/>
        <item x="16"/>
        <item x="2429"/>
        <item x="919"/>
        <item x="1195"/>
        <item x="895"/>
        <item x="1738"/>
        <item x="2837"/>
        <item x="3925"/>
        <item x="3042"/>
        <item x="3258"/>
        <item x="2896"/>
        <item x="2516"/>
        <item x="124"/>
        <item x="1083"/>
        <item x="1838"/>
        <item x="2724"/>
        <item x="2597"/>
        <item x="1757"/>
        <item x="2206"/>
        <item x="2881"/>
        <item x="2911"/>
        <item x="2705"/>
        <item x="3938"/>
        <item x="1064"/>
        <item x="416"/>
        <item x="2725"/>
        <item x="2380"/>
        <item x="266"/>
        <item x="3903"/>
        <item x="912"/>
        <item x="2564"/>
        <item x="1994"/>
        <item x="85"/>
        <item x="2630"/>
        <item x="1754"/>
        <item x="512"/>
        <item x="3672"/>
        <item x="2366"/>
        <item x="1341"/>
        <item x="1558"/>
        <item x="1104"/>
        <item x="197"/>
        <item x="3851"/>
        <item x="2613"/>
        <item x="3609"/>
        <item x="808"/>
        <item x="1709"/>
        <item x="2909"/>
        <item x="655"/>
        <item x="1917"/>
        <item x="2511"/>
        <item x="1013"/>
        <item x="3105"/>
        <item x="4027"/>
        <item x="1142"/>
        <item x="915"/>
        <item x="3645"/>
        <item x="3606"/>
        <item x="1538"/>
        <item x="1272"/>
        <item x="2324"/>
        <item x="2111"/>
        <item x="3044"/>
        <item x="137"/>
        <item x="3540"/>
        <item x="2860"/>
        <item x="1567"/>
        <item x="3953"/>
        <item x="2016"/>
        <item x="1580"/>
        <item x="115"/>
        <item x="2591"/>
        <item x="3733"/>
        <item x="2400"/>
        <item x="3550"/>
        <item x="3375"/>
        <item x="114"/>
        <item x="2344"/>
        <item x="1681"/>
        <item x="2162"/>
        <item x="3896"/>
        <item x="804"/>
        <item x="3967"/>
        <item x="932"/>
        <item x="2556"/>
        <item x="626"/>
        <item x="3602"/>
        <item x="726"/>
        <item x="41"/>
        <item x="309"/>
        <item x="3102"/>
        <item x="296"/>
        <item x="3362"/>
        <item x="2216"/>
        <item x="3284"/>
        <item x="2636"/>
        <item x="2274"/>
        <item x="760"/>
        <item x="1230"/>
        <item x="3721"/>
        <item x="2883"/>
        <item x="3875"/>
        <item x="2739"/>
        <item x="1901"/>
        <item x="3395"/>
        <item x="2217"/>
        <item x="3549"/>
        <item x="2147"/>
        <item x="199"/>
        <item x="4005"/>
        <item x="1074"/>
        <item x="2689"/>
        <item x="408"/>
        <item x="3071"/>
        <item x="1893"/>
        <item x="2169"/>
        <item x="1265"/>
        <item x="2237"/>
        <item x="732"/>
        <item x="1289"/>
        <item x="1098"/>
        <item x="3969"/>
        <item x="97"/>
        <item x="44"/>
        <item x="2932"/>
        <item x="294"/>
        <item x="486"/>
        <item x="258"/>
        <item x="1853"/>
        <item x="826"/>
        <item x="2229"/>
        <item x="2912"/>
        <item x="2263"/>
        <item x="1309"/>
        <item x="3070"/>
        <item x="956"/>
        <item x="518"/>
        <item x="3107"/>
        <item x="3803"/>
        <item x="2060"/>
        <item x="3466"/>
        <item x="426"/>
        <item x="3485"/>
        <item x="3601"/>
        <item x="2857"/>
        <item x="748"/>
        <item x="885"/>
        <item x="2645"/>
        <item x="3559"/>
        <item x="1865"/>
        <item x="2537"/>
        <item x="3569"/>
        <item x="1360"/>
        <item x="855"/>
        <item x="203"/>
        <item x="146"/>
        <item x="2259"/>
        <item x="2260"/>
        <item x="4084"/>
        <item x="2648"/>
        <item x="3620"/>
        <item x="121"/>
        <item x="1058"/>
        <item x="757"/>
        <item x="3796"/>
        <item x="703"/>
        <item x="2722"/>
        <item x="152"/>
        <item x="3957"/>
        <item x="2226"/>
        <item x="1205"/>
        <item x="3883"/>
        <item x="27"/>
        <item x="1426"/>
        <item x="3703"/>
        <item x="2329"/>
        <item x="845"/>
        <item x="1623"/>
        <item x="1982"/>
        <item x="3716"/>
        <item x="1874"/>
        <item x="549"/>
        <item x="2601"/>
        <item x="354"/>
        <item x="3834"/>
        <item x="2661"/>
        <item x="1668"/>
        <item x="2869"/>
        <item x="2204"/>
        <item x="857"/>
        <item x="3423"/>
        <item x="2132"/>
        <item x="3556"/>
        <item x="1718"/>
        <item x="1255"/>
        <item x="783"/>
        <item x="1137"/>
        <item x="1859"/>
        <item x="3066"/>
        <item x="2309"/>
        <item x="31"/>
        <item x="1404"/>
        <item x="125"/>
        <item x="1635"/>
        <item x="2213"/>
        <item x="3098"/>
        <item x="3115"/>
        <item x="3508"/>
        <item x="1659"/>
        <item x="2719"/>
        <item x="1772"/>
        <item x="541"/>
        <item x="3351"/>
        <item x="868"/>
        <item x="1338"/>
        <item x="138"/>
        <item x="3980"/>
        <item x="2926"/>
        <item x="2266"/>
        <item x="3870"/>
        <item x="3157"/>
        <item x="2119"/>
        <item x="1333"/>
        <item x="3208"/>
        <item x="3321"/>
        <item x="1783"/>
        <item x="708"/>
        <item x="1510"/>
        <item x="3381"/>
        <item x="2084"/>
        <item x="1301"/>
        <item x="2094"/>
        <item x="2225"/>
        <item x="3563"/>
        <item x="645"/>
        <item x="20"/>
        <item x="1876"/>
        <item x="1985"/>
        <item x="1852"/>
        <item x="2135"/>
        <item x="334"/>
        <item x="1368"/>
        <item x="2662"/>
        <item x="3955"/>
        <item x="307"/>
        <item x="3618"/>
        <item x="3737"/>
        <item x="4"/>
        <item x="3036"/>
        <item x="3820"/>
        <item x="3587"/>
        <item x="1957"/>
        <item x="1963"/>
        <item x="675"/>
        <item x="11"/>
        <item x="1271"/>
        <item x="3178"/>
        <item x="3132"/>
        <item x="77"/>
        <item x="3603"/>
        <item x="746"/>
        <item x="303"/>
        <item x="1152"/>
        <item x="806"/>
        <item x="1389"/>
        <item x="505"/>
        <item x="1627"/>
        <item x="3068"/>
        <item x="2042"/>
        <item x="2214"/>
        <item x="1119"/>
        <item x="3031"/>
        <item x="4074"/>
        <item x="1229"/>
        <item x="317"/>
        <item x="1348"/>
        <item x="1742"/>
        <item x="292"/>
        <item x="68"/>
        <item x="548"/>
        <item x="4101"/>
        <item x="1877"/>
        <item x="3268"/>
        <item x="1773"/>
        <item x="1519"/>
        <item x="1322"/>
        <item x="185"/>
        <item x="1920"/>
        <item x="48"/>
        <item x="1870"/>
        <item x="3051"/>
        <item x="3215"/>
        <item x="3442"/>
        <item x="899"/>
        <item x="4040"/>
        <item x="1257"/>
        <item x="2174"/>
        <item x="1241"/>
        <item x="1127"/>
        <item x="2473"/>
        <item x="214"/>
        <item x="1300"/>
        <item x="4059"/>
        <item x="2580"/>
        <item x="1606"/>
        <item x="870"/>
        <item x="1529"/>
        <item x="2190"/>
        <item x="164"/>
        <item x="69"/>
        <item x="796"/>
        <item x="2824"/>
        <item x="669"/>
        <item x="239"/>
        <item x="1059"/>
        <item x="2114"/>
        <item x="1177"/>
        <item x="1492"/>
        <item x="1525"/>
        <item x="2402"/>
        <item x="2768"/>
        <item x="735"/>
        <item x="3399"/>
        <item x="1118"/>
        <item x="2732"/>
        <item x="1188"/>
        <item x="2802"/>
        <item x="2635"/>
        <item x="1053"/>
        <item x="1390"/>
        <item x="1225"/>
        <item x="2540"/>
        <item x="2723"/>
        <item x="3119"/>
        <item x="918"/>
        <item x="249"/>
        <item x="665"/>
        <item x="3477"/>
        <item x="3482"/>
        <item x="305"/>
        <item x="2454"/>
        <item x="533"/>
        <item x="430"/>
        <item x="2268"/>
        <item x="2285"/>
        <item x="79"/>
        <item x="1467"/>
        <item x="3425"/>
        <item x="1880"/>
        <item x="3864"/>
        <item x="171"/>
        <item x="2102"/>
        <item x="1528"/>
        <item x="1703"/>
        <item x="260"/>
        <item x="2025"/>
        <item x="2097"/>
        <item x="1050"/>
        <item x="3910"/>
        <item x="302"/>
        <item x="2394"/>
        <item x="1015"/>
        <item x="2923"/>
        <item x="3007"/>
        <item x="4078"/>
        <item x="1544"/>
        <item x="2761"/>
        <item x="377"/>
        <item x="3248"/>
        <item x="1306"/>
        <item x="2820"/>
        <item x="3047"/>
        <item x="789"/>
        <item x="1785"/>
        <item x="1122"/>
        <item x="1926"/>
        <item x="2734"/>
        <item x="2699"/>
        <item x="3756"/>
        <item x="66"/>
        <item x="3860"/>
        <item x="1873"/>
        <item x="1418"/>
        <item x="3469"/>
        <item x="3409"/>
        <item x="78"/>
        <item x="1042"/>
        <item x="1352"/>
        <item x="1817"/>
        <item x="3429"/>
        <item x="700"/>
        <item x="3628"/>
        <item x="217"/>
        <item x="3608"/>
        <item x="1996"/>
        <item x="1839"/>
        <item x="1212"/>
        <item x="1532"/>
        <item x="489"/>
        <item x="482"/>
        <item x="2989"/>
        <item x="1061"/>
        <item x="1793"/>
        <item x="2087"/>
        <item x="1546"/>
        <item x="2854"/>
        <item x="2120"/>
        <item x="3771"/>
        <item x="4090"/>
        <item x="2159"/>
        <item x="1504"/>
        <item x="884"/>
        <item x="1155"/>
        <item x="1591"/>
        <item x="3586"/>
        <item x="1250"/>
        <item x="3754"/>
        <item x="1173"/>
        <item x="3577"/>
        <item x="323"/>
        <item x="3757"/>
        <item x="3621"/>
        <item x="1310"/>
        <item x="265"/>
        <item x="3949"/>
        <item x="443"/>
        <item x="2910"/>
        <item x="4043"/>
        <item x="2459"/>
        <item x="2064"/>
        <item x="930"/>
        <item x="2017"/>
        <item x="1541"/>
        <item x="993"/>
        <item x="4067"/>
        <item x="3614"/>
        <item x="40"/>
        <item x="3905"/>
        <item x="3210"/>
        <item x="3706"/>
        <item x="4073"/>
        <item x="3940"/>
        <item x="3675"/>
        <item x="1413"/>
        <item x="3983"/>
        <item x="3256"/>
        <item x="2476"/>
        <item x="343"/>
        <item x="3379"/>
        <item x="244"/>
        <item x="2766"/>
        <item x="2874"/>
        <item x="525"/>
        <item x="2629"/>
        <item x="4050"/>
        <item x="983"/>
        <item x="3479"/>
        <item x="731"/>
        <item x="3465"/>
        <item x="1948"/>
        <item x="3968"/>
        <item x="2698"/>
        <item x="2898"/>
        <item x="3783"/>
        <item x="1247"/>
        <item x="2834"/>
        <item x="469"/>
        <item x="2056"/>
        <item x="2677"/>
        <item x="2800"/>
        <item x="3690"/>
        <item x="2221"/>
        <item x="2721"/>
        <item x="123"/>
        <item x="2847"/>
        <item x="74"/>
        <item x="866"/>
        <item x="995"/>
        <item x="104"/>
        <item x="938"/>
        <item x="110"/>
        <item x="3712"/>
        <item x="2604"/>
        <item x="1736"/>
        <item x="2594"/>
        <item x="1573"/>
        <item x="1345"/>
        <item x="879"/>
        <item x="1223"/>
        <item x="464"/>
        <item x="3631"/>
        <item x="2390"/>
        <item x="1507"/>
        <item x="936"/>
        <item x="422"/>
        <item x="1146"/>
        <item x="221"/>
        <item x="2286"/>
        <item x="62"/>
        <item x="1427"/>
        <item x="471"/>
        <item x="254"/>
        <item x="4068"/>
        <item x="742"/>
        <item x="3179"/>
        <item x="2013"/>
        <item x="2785"/>
        <item x="856"/>
        <item x="1316"/>
        <item x="1030"/>
        <item x="545"/>
        <item x="511"/>
        <item x="2709"/>
        <item x="3604"/>
        <item x="1021"/>
        <item x="2418"/>
        <item x="269"/>
        <item x="1374"/>
        <item x="2044"/>
        <item x="4002"/>
        <item x="82"/>
        <item x="838"/>
        <item x="1218"/>
        <item x="142"/>
        <item x="396"/>
        <item x="2973"/>
        <item x="3782"/>
        <item x="3812"/>
        <item x="799"/>
        <item x="728"/>
        <item x="619"/>
        <item x="1004"/>
        <item x="631"/>
        <item x="1280"/>
        <item x="2915"/>
        <item x="355"/>
        <item x="2458"/>
        <item x="1386"/>
        <item x="2172"/>
        <item x="1955"/>
        <item x="14"/>
        <item x="136"/>
        <item x="1136"/>
        <item x="415"/>
        <item x="2694"/>
        <item x="1661"/>
        <item x="1009"/>
        <item x="1505"/>
        <item x="1393"/>
        <item x="1634"/>
        <item x="2116"/>
        <item x="15"/>
        <item x="3649"/>
        <item x="2920"/>
        <item x="341"/>
        <item x="793"/>
        <item x="521"/>
        <item x="996"/>
        <item x="729"/>
        <item x="2478"/>
        <item x="1150"/>
        <item x="2101"/>
        <item x="3359"/>
        <item x="2156"/>
        <item x="1261"/>
        <item x="451"/>
        <item x="1575"/>
        <item x="2643"/>
        <item x="3151"/>
        <item x="3873"/>
        <item x="3684"/>
        <item x="285"/>
        <item x="900"/>
        <item x="591"/>
        <item x="6"/>
        <item x="3493"/>
        <item x="1475"/>
        <item x="2302"/>
        <item x="2484"/>
        <item x="3798"/>
        <item x="2592"/>
        <item x="843"/>
        <item x="1398"/>
        <item x="2483"/>
        <item x="212"/>
        <item x="2748"/>
        <item x="2095"/>
        <item x="2398"/>
        <item x="3222"/>
        <item x="3562"/>
        <item x="2886"/>
        <item x="651"/>
        <item x="3528"/>
        <item x="2894"/>
        <item x="661"/>
        <item x="3411"/>
        <item x="345"/>
        <item x="3424"/>
        <item x="2275"/>
        <item x="2917"/>
        <item x="4105"/>
        <item x="2139"/>
        <item x="1120"/>
        <item x="2198"/>
        <item x="4032"/>
        <item x="3695"/>
        <item x="3035"/>
        <item x="1294"/>
        <item x="1713"/>
        <item x="786"/>
        <item x="2637"/>
        <item x="3290"/>
        <item x="3902"/>
        <item x="3287"/>
        <item x="2057"/>
        <item x="965"/>
        <item x="1081"/>
        <item x="2701"/>
        <item x="3137"/>
        <item x="3020"/>
        <item x="1254"/>
        <item x="862"/>
        <item x="1701"/>
        <item x="3352"/>
        <item x="4028"/>
        <item x="2191"/>
        <item x="2718"/>
        <item x="2374"/>
        <item x="46"/>
        <item x="452"/>
        <item x="1204"/>
        <item x="387"/>
        <item x="1214"/>
        <item x="2091"/>
        <item x="554"/>
        <item x="2728"/>
        <item x="724"/>
        <item x="241"/>
        <item x="2270"/>
        <item x="206"/>
        <item x="3564"/>
        <item x="1449"/>
        <item x="1935"/>
        <item x="640"/>
        <item x="2769"/>
        <item x="273"/>
        <item x="342"/>
        <item x="391"/>
        <item x="105"/>
        <item x="2708"/>
        <item x="2049"/>
        <item x="1020"/>
        <item x="4054"/>
        <item x="2737"/>
        <item x="4016"/>
        <item x="423"/>
        <item x="2201"/>
        <item x="1491"/>
        <item x="2672"/>
        <item x="2642"/>
        <item x="3127"/>
        <item x="3436"/>
        <item x="1162"/>
        <item x="1014"/>
        <item x="1436"/>
        <item x="2922"/>
        <item x="2819"/>
        <item x="4051"/>
        <item x="3223"/>
        <item x="2010"/>
        <item x="3999"/>
        <item x="496"/>
        <item x="3538"/>
        <item x="3164"/>
        <item x="3501"/>
        <item x="3591"/>
        <item x="1231"/>
        <item x="3574"/>
        <item x="2902"/>
        <item x="3745"/>
        <item x="1961"/>
        <item x="3885"/>
        <item x="2495"/>
        <item x="603"/>
        <item x="1245"/>
        <item x="1761"/>
        <item x="3139"/>
        <item x="1110"/>
        <item x="2110"/>
        <item x="769"/>
        <item x="824"/>
        <item x="3976"/>
        <item x="128"/>
        <item x="1423"/>
        <item x="4080"/>
        <item x="2369"/>
        <item x="2963"/>
        <item x="979"/>
        <item x="436"/>
        <item x="71"/>
        <item x="3173"/>
        <item x="2193"/>
        <item x="625"/>
        <item x="3136"/>
        <item x="1006"/>
        <item x="1252"/>
        <item x="57"/>
        <item x="3581"/>
        <item x="1688"/>
        <item x="1430"/>
        <item x="1811"/>
        <item x="4096"/>
        <item x="3050"/>
        <item x="1792"/>
        <item x="2855"/>
        <item x="944"/>
        <item x="2489"/>
        <item x="1947"/>
        <item x="2236"/>
        <item x="1813"/>
        <item x="3255"/>
        <item x="2608"/>
        <item x="1547"/>
        <item x="2767"/>
        <item x="3541"/>
        <item x="2426"/>
        <item x="3414"/>
        <item x="1046"/>
        <item x="3818"/>
        <item x="178"/>
        <item x="876"/>
        <item x="432"/>
        <item x="2619"/>
        <item x="3673"/>
        <item x="163"/>
        <item x="344"/>
        <item x="802"/>
        <item x="1305"/>
        <item x="2194"/>
        <item x="3242"/>
        <item x="411"/>
        <item x="4000"/>
        <item x="4092"/>
        <item x="1056"/>
        <item x="1288"/>
        <item x="2744"/>
        <item x="402"/>
        <item x="1740"/>
        <item x="814"/>
        <item x="2244"/>
        <item x="744"/>
        <item x="2123"/>
        <item x="569"/>
        <item x="381"/>
        <item x="509"/>
        <item x="2177"/>
        <item x="3187"/>
        <item x="2585"/>
        <item x="998"/>
        <item x="2107"/>
        <item x="3888"/>
        <item x="2294"/>
        <item x="2148"/>
        <item x="3901"/>
        <item x="2334"/>
        <item x="1882"/>
        <item x="3000"/>
        <item x="2935"/>
        <item x="2386"/>
        <item x="3616"/>
        <item x="4113"/>
        <item x="1503"/>
        <item x="448"/>
        <item x="1593"/>
        <item x="1157"/>
        <item x="72"/>
        <item x="3984"/>
        <item x="92"/>
        <item x="3635"/>
        <item x="18"/>
        <item x="579"/>
        <item x="994"/>
        <item x="22"/>
        <item x="4036"/>
        <item x="485"/>
        <item x="1649"/>
        <item x="190"/>
        <item x="3937"/>
        <item x="2796"/>
        <item x="255"/>
        <item x="1845"/>
        <item x="2460"/>
        <item x="4060"/>
        <item x="2383"/>
        <item x="637"/>
        <item x="3245"/>
        <item x="1442"/>
        <item x="4058"/>
        <item x="2760"/>
        <item x="459"/>
        <item x="3506"/>
        <item x="3843"/>
        <item x="445"/>
        <item x="383"/>
        <item x="2918"/>
        <item x="580"/>
        <item x="3456"/>
        <item x="3590"/>
        <item x="951"/>
        <item x="3810"/>
        <item x="2410"/>
        <item x="765"/>
        <item x="3899"/>
        <item x="3487"/>
        <item x="3861"/>
        <item x="1128"/>
        <item x="2358"/>
        <item x="2595"/>
        <item x="1465"/>
        <item x="2758"/>
        <item x="194"/>
        <item x="2188"/>
        <item x="2474"/>
        <item x="3472"/>
        <item x="2856"/>
        <item x="1089"/>
        <item x="1759"/>
        <item x="232"/>
        <item x="167"/>
        <item x="1680"/>
        <item x="3991"/>
        <item x="2121"/>
        <item x="1942"/>
        <item x="2299"/>
        <item x="2431"/>
        <item x="3744"/>
        <item x="3929"/>
        <item x="2968"/>
        <item x="3183"/>
        <item x="727"/>
        <item x="1950"/>
        <item x="1989"/>
        <item x="893"/>
        <item x="1921"/>
        <item x="3886"/>
        <item x="2752"/>
        <item x="3062"/>
        <item x="3220"/>
        <item x="4091"/>
        <item x="328"/>
        <item x="437"/>
        <item x="2514"/>
        <item x="978"/>
        <item x="2079"/>
        <item x="562"/>
        <item x="3327"/>
        <item x="3120"/>
        <item x="4049"/>
        <item x="2522"/>
        <item x="3670"/>
        <item x="3729"/>
        <item x="656"/>
        <item x="3996"/>
        <item x="849"/>
        <item x="2992"/>
        <item x="3671"/>
        <item x="2839"/>
        <item x="3502"/>
        <item x="3212"/>
        <item x="1662"/>
        <item x="923"/>
        <item x="3792"/>
        <item x="2278"/>
        <item x="2340"/>
        <item x="966"/>
        <item x="2325"/>
        <item x="1900"/>
        <item x="1728"/>
        <item x="3794"/>
        <item x="4061"/>
        <item x="4055"/>
        <item x="2122"/>
        <item x="279"/>
        <item x="3404"/>
        <item x="2396"/>
        <item x="3698"/>
        <item x="1093"/>
        <item x="2469"/>
        <item x="2082"/>
        <item x="3236"/>
        <item x="52"/>
        <item x="1486"/>
        <item x="3730"/>
        <item x="2300"/>
        <item x="1317"/>
        <item x="707"/>
        <item x="155"/>
        <item x="1939"/>
        <item x="86"/>
        <item x="3817"/>
        <item x="3539"/>
        <item x="3912"/>
        <item x="4083"/>
        <item x="1126"/>
        <item x="1107"/>
        <item x="1867"/>
        <item x="3825"/>
        <item x="3040"/>
        <item x="674"/>
        <item x="542"/>
        <item x="537"/>
        <item x="3859"/>
        <item x="375"/>
        <item x="2370"/>
        <item x="653"/>
        <item x="13"/>
        <item x="3108"/>
        <item x="2965"/>
        <item x="2588"/>
        <item x="2562"/>
        <item x="2276"/>
        <item x="3011"/>
        <item x="2307"/>
        <item x="3367"/>
        <item x="2953"/>
        <item x="2606"/>
        <item x="1178"/>
        <item x="1812"/>
        <item x="4021"/>
        <item x="1494"/>
        <item x="3463"/>
        <item x="205"/>
        <item x="3206"/>
        <item x="179"/>
        <item x="401"/>
        <item x="2450"/>
        <item x="3678"/>
        <item x="278"/>
        <item x="1354"/>
        <item x="2447"/>
        <item x="3443"/>
        <item x="3358"/>
        <item x="523"/>
        <item x="3244"/>
        <item x="3584"/>
        <item x="4097"/>
        <item x="610"/>
        <item x="3491"/>
        <item x="3460"/>
        <item x="3184"/>
        <item x="1331"/>
        <item x="3009"/>
        <item x="2836"/>
        <item x="276"/>
        <item x="2012"/>
        <item x="2852"/>
        <item x="2024"/>
        <item x="917"/>
        <item x="1428"/>
        <item x="755"/>
        <item x="1795"/>
        <item x="1556"/>
        <item x="871"/>
        <item x="3755"/>
        <item x="2964"/>
        <item x="1500"/>
        <item x="3971"/>
        <item x="1493"/>
        <item x="3462"/>
        <item x="3032"/>
        <item x="1513"/>
        <item x="3332"/>
        <item x="106"/>
        <item x="2607"/>
        <item x="2868"/>
        <item x="161"/>
        <item x="3413"/>
        <item x="3002"/>
        <item x="2493"/>
        <item x="1714"/>
        <item x="3858"/>
        <item x="3077"/>
        <item x="1017"/>
        <item x="4082"/>
        <item x="378"/>
        <item x="3887"/>
        <item x="3084"/>
        <item x="1383"/>
        <item x="2781"/>
        <item x="3522"/>
        <item x="550"/>
        <item x="3700"/>
        <item x="227"/>
        <item x="2818"/>
        <item x="1992"/>
        <item x="1408"/>
        <item x="490"/>
        <item x="417"/>
        <item x="366"/>
        <item x="623"/>
        <item x="166"/>
        <item x="2420"/>
        <item x="3637"/>
        <item x="1483"/>
        <item x="3138"/>
        <item x="3343"/>
        <item x="385"/>
        <item x="2508"/>
        <item x="2711"/>
        <item x="3575"/>
        <item x="2736"/>
        <item x="3233"/>
        <item x="3314"/>
        <item x="4015"/>
        <item x="836"/>
        <item x="2864"/>
        <item x="3489"/>
        <item x="662"/>
        <item x="39"/>
        <item x="1924"/>
        <item x="373"/>
        <item x="1479"/>
        <item x="1499"/>
        <item x="947"/>
        <item x="1896"/>
        <item x="3636"/>
        <item x="3560"/>
        <item x="1537"/>
        <item x="4003"/>
        <item x="133"/>
        <item x="83"/>
        <item x="467"/>
        <item x="2515"/>
        <item x="3987"/>
        <item x="3505"/>
        <item x="553"/>
        <item x="1060"/>
        <item x="3235"/>
        <item x="2995"/>
        <item x="1145"/>
        <item x="3694"/>
        <item x="3571"/>
        <item x="896"/>
        <item x="2982"/>
        <item x="1779"/>
        <item x="3600"/>
        <item x="2603"/>
        <item x="4077"/>
        <item x="3207"/>
        <item x="3335"/>
        <item x="3928"/>
        <item x="2674"/>
        <item x="2273"/>
        <item x="3166"/>
        <item x="1658"/>
        <item x="81"/>
        <item x="1249"/>
        <item x="730"/>
        <item x="118"/>
        <item x="1457"/>
        <item x="753"/>
        <item x="4030"/>
        <item x="551"/>
        <item x="37"/>
        <item x="107"/>
        <item x="1531"/>
        <item x="135"/>
        <item x="2891"/>
        <item x="54"/>
        <item x="3521"/>
        <item x="3682"/>
        <item x="1855"/>
        <item x="435"/>
        <item x="405"/>
        <item x="2743"/>
        <item x="33"/>
        <item x="3760"/>
        <item x="1715"/>
        <item x="3334"/>
        <item x="3892"/>
        <item x="3165"/>
        <item x="892"/>
        <item x="2199"/>
        <item x="670"/>
        <item x="3998"/>
        <item x="43"/>
        <item x="1824"/>
        <item x="3316"/>
        <item x="312"/>
        <item x="2563"/>
        <item x="1514"/>
        <item x="2409"/>
        <item x="2140"/>
        <item x="201"/>
        <item x="1745"/>
        <item x="3012"/>
        <item x="903"/>
        <item x="3094"/>
        <item x="3439"/>
        <item x="368"/>
        <item x="613"/>
        <item x="229"/>
        <item x="3846"/>
        <item x="3863"/>
        <item x="3376"/>
        <item x="2832"/>
        <item x="1707"/>
        <item x="2623"/>
        <item x="3081"/>
        <item x="1751"/>
        <item x="1284"/>
        <item x="2367"/>
        <item x="2985"/>
        <item x="747"/>
        <item x="1975"/>
        <item x="1603"/>
        <item x="95"/>
        <item x="614"/>
        <item x="981"/>
        <item x="3074"/>
        <item x="1090"/>
        <item x="220"/>
        <item x="615"/>
        <item x="566"/>
        <item x="3480"/>
        <item x="1207"/>
        <item x="382"/>
        <item x="3100"/>
        <item x="2465"/>
        <item x="1366"/>
        <item x="3692"/>
        <item x="1485"/>
        <item x="1973"/>
        <item x="1008"/>
        <item x="3884"/>
        <item x="3230"/>
        <item x="3461"/>
        <item x="58"/>
        <item x="878"/>
        <item x="35"/>
        <item x="324"/>
        <item x="4063"/>
        <item x="2262"/>
        <item x="828"/>
        <item x="2040"/>
        <item x="3612"/>
        <item x="1915"/>
        <item x="2467"/>
        <item x="2179"/>
        <item x="1040"/>
        <item x="4023"/>
        <item x="3599"/>
        <item x="2355"/>
        <item x="1371"/>
        <item x="144"/>
        <item x="2395"/>
        <item x="2971"/>
        <item x="805"/>
        <item x="1376"/>
        <item x="3741"/>
        <item x="3844"/>
        <item x="2425"/>
        <item x="2566"/>
        <item x="2112"/>
        <item x="1185"/>
        <item x="1958"/>
        <item x="3171"/>
        <item x="1066"/>
        <item x="2977"/>
        <item x="67"/>
        <item x="1949"/>
        <item x="2554"/>
        <item x="2772"/>
        <item x="2267"/>
        <item x="503"/>
        <item x="585"/>
        <item x="1895"/>
        <item x="2996"/>
        <item x="4033"/>
        <item x="3527"/>
        <item x="1986"/>
        <item x="1527"/>
        <item x="3355"/>
        <item x="154"/>
        <item x="2054"/>
        <item x="723"/>
        <item x="2933"/>
        <item x="1679"/>
        <item x="3625"/>
        <item x="1987"/>
        <item x="880"/>
        <item x="240"/>
        <item x="2317"/>
        <item x="3644"/>
        <item x="848"/>
        <item x="1472"/>
        <item x="1458"/>
        <item x="2570"/>
        <item x="1478"/>
        <item x="2455"/>
        <item x="1267"/>
        <item x="2160"/>
        <item x="702"/>
        <item x="60"/>
        <item x="1836"/>
        <item x="2945"/>
        <item x="777"/>
        <item x="2997"/>
        <item x="1756"/>
        <item x="3075"/>
        <item x="3226"/>
        <item x="1105"/>
        <item x="1490"/>
        <item x="573"/>
        <item x="0"/>
        <item x="3894"/>
        <item x="1451"/>
        <item x="2104"/>
        <item x="3"/>
        <item x="3989"/>
        <item x="1906"/>
        <item x="3328"/>
        <item x="1108"/>
        <item x="3921"/>
        <item x="2265"/>
        <item x="834"/>
        <item x="3788"/>
        <item x="898"/>
        <item x="2127"/>
        <item x="2746"/>
        <item x="861"/>
        <item x="1133"/>
        <item x="3909"/>
        <item x="767"/>
        <item x="96"/>
        <item x="4095"/>
        <item x="974"/>
        <item x="479"/>
        <item x="1318"/>
        <item x="2713"/>
        <item x="2480"/>
        <item x="2407"/>
        <item x="1321"/>
        <item x="3959"/>
        <item x="3511"/>
        <item x="4026"/>
        <item x="3751"/>
        <item x="1711"/>
        <item x="2970"/>
        <item x="1410"/>
        <item x="2328"/>
        <item x="1401"/>
        <item x="369"/>
        <item x="213"/>
        <item x="725"/>
        <item x="268"/>
        <item x="3657"/>
        <item x="55"/>
        <item x="1358"/>
        <item x="1551"/>
        <item x="798"/>
        <item x="2215"/>
        <item x="1487"/>
        <item x="3475"/>
        <item x="801"/>
        <item x="1270"/>
        <item x="2686"/>
        <item x="650"/>
        <item x="985"/>
        <item x="318"/>
        <item x="286"/>
        <item x="1825"/>
        <item x="1075"/>
        <item x="990"/>
        <item x="1234"/>
        <item x="3872"/>
        <item x="2599"/>
        <item x="1965"/>
        <item x="3341"/>
        <item x="1570"/>
        <item x="2706"/>
        <item x="1791"/>
        <item x="2624"/>
        <item x="458"/>
        <item x="558"/>
        <item x="390"/>
        <item x="4111"/>
        <item x="1378"/>
        <item x="3405"/>
        <item x="705"/>
        <item x="2589"/>
        <item x="2166"/>
        <item x="183"/>
        <item x="659"/>
        <item x="3972"/>
        <item x="887"/>
        <item x="4107"/>
        <item x="1400"/>
        <item x="701"/>
        <item x="2671"/>
        <item x="1540"/>
        <item x="1878"/>
        <item x="3099"/>
        <item x="389"/>
        <item x="1262"/>
        <item x="2445"/>
        <item x="1001"/>
        <item x="1922"/>
        <item x="713"/>
        <item x="1970"/>
        <item x="559"/>
        <item x="3478"/>
        <item x="1445"/>
        <item x="1220"/>
        <item x="751"/>
        <item x="2005"/>
        <item x="3140"/>
        <item x="3838"/>
        <item x="2919"/>
        <item x="2669"/>
        <item x="1332"/>
        <item x="231"/>
        <item x="3845"/>
        <item x="491"/>
        <item x="165"/>
        <item x="1296"/>
        <item x="150"/>
        <item x="2041"/>
        <item x="924"/>
        <item x="544"/>
        <item x="622"/>
        <item x="1936"/>
        <item x="2246"/>
        <item x="4087"/>
        <item x="743"/>
        <item x="2098"/>
        <item x="1648"/>
        <item x="921"/>
        <item x="2535"/>
        <item x="351"/>
        <item x="282"/>
        <item x="941"/>
        <item x="2783"/>
        <item x="1515"/>
        <item x="1319"/>
        <item x="698"/>
        <item x="1653"/>
        <item x="2020"/>
        <item x="907"/>
        <item x="2456"/>
        <item x="2903"/>
        <item x="2900"/>
        <item x="1251"/>
        <item x="4066"/>
        <item x="1242"/>
        <item x="2245"/>
        <item x="3526"/>
        <item x="3382"/>
        <item x="346"/>
        <item x="2938"/>
        <item x="4069"/>
        <item x="449"/>
        <item x="1459"/>
        <item x="2659"/>
        <item x="1016"/>
        <item x="2870"/>
        <item x="905"/>
        <item x="4045"/>
        <item x="3638"/>
        <item x="1141"/>
        <item x="1027"/>
        <item x="1078"/>
        <item x="440"/>
        <item x="65"/>
        <item x="2931"/>
        <item x="1959"/>
        <item x="2959"/>
        <item x="1851"/>
        <item x="3146"/>
        <item x="1239"/>
        <item x="2678"/>
        <item x="2871"/>
        <item x="1114"/>
        <item x="937"/>
        <item x="134"/>
        <item x="1154"/>
        <item x="80"/>
        <item x="2651"/>
        <item x="3227"/>
        <item x="2627"/>
        <item x="2360"/>
        <item x="609"/>
        <item x="347"/>
        <item x="1698"/>
        <item x="117"/>
        <item x="210"/>
        <item x="677"/>
        <item x="2412"/>
        <item x="173"/>
        <item x="99"/>
        <item x="1481"/>
        <item x="4064"/>
        <item x="1097"/>
        <item x="2951"/>
        <item x="1574"/>
        <item x="3942"/>
        <item x="2011"/>
        <item x="741"/>
        <item x="2393"/>
        <item x="4093"/>
        <item x="833"/>
        <item x="2164"/>
        <item x="2559"/>
        <item x="854"/>
        <item x="1399"/>
        <item x="3384"/>
        <item x="1731"/>
        <item x="807"/>
        <item x="363"/>
        <item x="3962"/>
        <item x="679"/>
        <item x="1388"/>
        <item x="19"/>
        <item x="3266"/>
        <item x="4047"/>
        <item x="2047"/>
        <item x="1723"/>
        <item x="3282"/>
        <item x="1425"/>
        <item x="2494"/>
        <item x="1201"/>
        <item x="3854"/>
        <item x="3025"/>
        <item x="441"/>
        <item x="841"/>
        <item x="681"/>
        <item x="906"/>
        <item x="628"/>
        <item x="2749"/>
        <item x="3056"/>
        <item x="263"/>
        <item x="2543"/>
        <item x="311"/>
        <item x="1088"/>
        <item x="888"/>
        <item x="1054"/>
        <item x="289"/>
        <item x="571"/>
        <item x="1536"/>
        <item x="1923"/>
        <item x="45"/>
        <item x="604"/>
        <item x="939"/>
        <item x="267"/>
        <item x="2670"/>
        <item x="664"/>
        <item x="2660"/>
        <item x="3464"/>
        <item x="226"/>
        <item x="865"/>
        <item x="2026"/>
        <item x="749"/>
        <item x="897"/>
        <item x="1568"/>
        <item x="1264"/>
        <item x="1944"/>
        <item x="1353"/>
        <item x="970"/>
        <item x="189"/>
        <item x="2021"/>
        <item x="839"/>
        <item x="1407"/>
        <item x="2949"/>
        <item x="3122"/>
        <item x="1180"/>
        <item x="3931"/>
        <item x="2146"/>
        <item x="444"/>
        <item x="1488"/>
        <item x="3272"/>
        <item x="3814"/>
        <item x="3918"/>
        <item x="4079"/>
        <item x="3038"/>
        <item x="3073"/>
        <item x="2981"/>
        <item x="177"/>
        <item x="694"/>
        <item x="1094"/>
        <item x="3639"/>
        <item x="3091"/>
        <item x="248"/>
        <item x="3580"/>
        <item x="676"/>
        <item x="1253"/>
        <item x="1930"/>
        <item x="1100"/>
        <item x="410"/>
        <item x="574"/>
        <item x="2497"/>
        <item x="2442"/>
        <item x="2297"/>
        <item x="2046"/>
        <item x="2085"/>
        <item x="2036"/>
        <item x="2092"/>
        <item x="2133"/>
        <item x="3417"/>
        <item x="687"/>
        <item x="1051"/>
        <item x="3412"/>
        <item x="678"/>
        <item x="332"/>
        <item x="187"/>
        <item x="520"/>
        <item x="350"/>
        <item x="3617"/>
        <item x="3805"/>
        <item x="1771"/>
        <item x="100"/>
        <item x="1282"/>
        <item x="4044"/>
        <item x="180"/>
        <item x="3221"/>
        <item x="1995"/>
        <item x="1349"/>
        <item x="1085"/>
        <item x="2356"/>
        <item x="126"/>
        <item x="2542"/>
        <item x="560"/>
        <item x="3813"/>
        <item x="119"/>
        <item x="2031"/>
        <item x="1109"/>
        <item x="2552"/>
        <item x="222"/>
        <item x="1564"/>
        <item x="812"/>
        <item x="2417"/>
        <item x="2897"/>
        <item x="758"/>
        <item x="608"/>
        <item x="658"/>
        <item x="2475"/>
        <item x="1750"/>
        <item x="771"/>
        <item x="3194"/>
        <item x="960"/>
        <item x="481"/>
        <item x="102"/>
        <item x="2332"/>
        <item x="397"/>
        <item x="3945"/>
        <item x="49"/>
        <item x="495"/>
        <item x="3388"/>
        <item x="4081"/>
        <item x="26"/>
        <item x="2481"/>
        <item x="982"/>
        <item x="3719"/>
        <item x="3824"/>
        <item x="3898"/>
        <item x="1246"/>
        <item x="1377"/>
        <item x="2519"/>
        <item x="2171"/>
        <item x="2649"/>
        <item x="973"/>
        <item x="1325"/>
        <item x="3923"/>
        <item x="2545"/>
        <item x="493"/>
        <item x="160"/>
        <item x="3850"/>
        <item x="3054"/>
        <item x="1283"/>
        <item x="989"/>
        <item x="90"/>
        <item x="2335"/>
        <item x="3468"/>
        <item x="1086"/>
        <item x="1260"/>
        <item x="2210"/>
        <item x="1819"/>
        <item x="3243"/>
        <item x="788"/>
        <item x="3131"/>
        <item x="2228"/>
        <item x="209"/>
        <item x="3350"/>
        <item x="1281"/>
        <item x="326"/>
        <item x="1990"/>
        <item x="3467"/>
        <item x="817"/>
        <item x="2691"/>
        <item x="372"/>
        <item x="111"/>
        <item x="1582"/>
        <item x="2207"/>
        <item x="2242"/>
        <item x="3720"/>
        <item x="2680"/>
        <item x="1062"/>
        <item x="2617"/>
        <item x="547"/>
        <item x="3218"/>
        <item x="535"/>
        <item x="3664"/>
        <item x="1071"/>
        <item x="2984"/>
        <item x="999"/>
        <item x="295"/>
        <item x="215"/>
        <item x="2303"/>
        <item x="182"/>
        <item x="3353"/>
        <item x="109"/>
        <item x="3005"/>
        <item x="1357"/>
        <item x="3433"/>
        <item x="657"/>
        <item x="2778"/>
        <item x="421"/>
        <item x="1875"/>
        <item x="3739"/>
        <item x="1329"/>
        <item x="2446"/>
        <item x="877"/>
        <item x="3383"/>
        <item x="1044"/>
        <item x="2937"/>
        <item x="2789"/>
        <item x="4104"/>
        <item x="3660"/>
        <item x="2762"/>
        <item x="1594"/>
        <item x="393"/>
        <item x="1542"/>
        <item x="638"/>
        <item x="948"/>
        <item x="2090"/>
        <item x="3979"/>
        <item x="3879"/>
        <item x="3856"/>
        <item x="1140"/>
        <item x="1697"/>
        <item x="780"/>
        <item x="1468"/>
        <item x="2181"/>
        <item x="4065"/>
        <item x="3605"/>
        <item x="785"/>
        <item x="612"/>
        <item x="61"/>
        <item x="874"/>
        <item x="139"/>
        <item x="1387"/>
        <item x="388"/>
        <item x="1274"/>
        <item x="3588"/>
        <item x="4112"/>
        <item x="3907"/>
        <item x="1392"/>
        <item x="1236"/>
        <item x="2889"/>
        <item x="2505"/>
        <item x="1394"/>
        <item x="1444"/>
        <item x="2287"/>
        <item x="3403"/>
        <item x="2679"/>
        <item x="1113"/>
        <item x="2362"/>
        <item x="2770"/>
        <item x="1194"/>
        <item x="1928"/>
        <item x="3707"/>
        <item x="4039"/>
        <item x="3348"/>
        <item x="3758"/>
        <item x="1424"/>
        <item x="2477"/>
        <item x="4062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9">
        <item x="6"/>
        <item x="5"/>
        <item x="4"/>
        <item x="1"/>
        <item x="2"/>
        <item x="0"/>
        <item x="3"/>
        <item x="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63C89-F83A-48C4-A8DE-F7A474E7680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0"/>
        <item h="1" x="16"/>
        <item h="1" x="6"/>
        <item h="1" x="11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3"/>
        <item h="1" x="21"/>
        <item h="1" x="5"/>
        <item h="1" x="0"/>
        <item h="1" x="40"/>
        <item h="1" x="30"/>
        <item h="1" x="16"/>
        <item h="1" x="20"/>
        <item h="1" x="33"/>
        <item h="1" x="17"/>
        <item h="1" x="32"/>
        <item h="1" x="9"/>
        <item h="1" x="22"/>
        <item h="1" x="38"/>
        <item h="1" x="26"/>
        <item h="1" x="15"/>
        <item h="1" x="28"/>
        <item h="1" x="24"/>
        <item h="1" x="36"/>
        <item h="1" x="37"/>
        <item h="1" x="31"/>
        <item h="1" x="11"/>
        <item h="1" x="39"/>
        <item h="1" x="19"/>
        <item h="1" x="14"/>
        <item h="1" x="23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h="1" x="6"/>
        <item x="18"/>
        <item h="1" x="1"/>
        <item h="1" x="41"/>
        <item t="default"/>
      </items>
    </pivotField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1CD8F-D8B5-45D8-B8E0-A2EFFB772318}">
  <dimension ref="A1:F6"/>
  <sheetViews>
    <sheetView topLeftCell="A13" workbookViewId="0">
      <selection activeCell="D39" sqref="D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8322</v>
      </c>
    </row>
    <row r="3" spans="1:6" x14ac:dyDescent="0.25">
      <c r="A3" s="12" t="s">
        <v>8321</v>
      </c>
      <c r="B3" s="12" t="s">
        <v>8317</v>
      </c>
    </row>
    <row r="4" spans="1:6" x14ac:dyDescent="0.2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3" t="s">
        <v>8309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8319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E7D7-A30D-4C8B-9910-6D43401655A2}">
  <dimension ref="A2:G20"/>
  <sheetViews>
    <sheetView topLeftCell="A6" workbookViewId="0">
      <selection activeCell="A5" activeCellId="1" sqref="A2:B3 A5: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12" t="s">
        <v>8323</v>
      </c>
      <c r="B2" t="s">
        <v>8322</v>
      </c>
    </row>
    <row r="3" spans="1:7" x14ac:dyDescent="0.25">
      <c r="A3" s="12" t="s">
        <v>8339</v>
      </c>
      <c r="B3" t="s">
        <v>8322</v>
      </c>
    </row>
    <row r="5" spans="1:7" x14ac:dyDescent="0.25">
      <c r="A5" s="12" t="s">
        <v>8321</v>
      </c>
      <c r="B5" s="12" t="s">
        <v>8317</v>
      </c>
    </row>
    <row r="6" spans="1:7" x14ac:dyDescent="0.25">
      <c r="A6" s="12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  <c r="G6" t="s">
        <v>8319</v>
      </c>
    </row>
    <row r="7" spans="1:7" x14ac:dyDescent="0.25">
      <c r="A7" s="13" t="s">
        <v>8318</v>
      </c>
      <c r="B7" s="14"/>
      <c r="C7" s="14"/>
      <c r="D7" s="14"/>
      <c r="E7" s="14"/>
      <c r="F7" s="14"/>
      <c r="G7" s="14"/>
    </row>
    <row r="8" spans="1:7" x14ac:dyDescent="0.25">
      <c r="A8" s="13" t="s">
        <v>8333</v>
      </c>
      <c r="B8" s="14">
        <v>26</v>
      </c>
      <c r="C8" s="14">
        <v>127</v>
      </c>
      <c r="D8" s="14"/>
      <c r="E8" s="14">
        <v>133</v>
      </c>
      <c r="F8" s="14"/>
      <c r="G8" s="14">
        <v>286</v>
      </c>
    </row>
    <row r="9" spans="1:7" x14ac:dyDescent="0.25">
      <c r="A9" s="13" t="s">
        <v>8334</v>
      </c>
      <c r="B9" s="14">
        <v>29</v>
      </c>
      <c r="C9" s="14">
        <v>124</v>
      </c>
      <c r="D9" s="14"/>
      <c r="E9" s="14">
        <v>150</v>
      </c>
      <c r="F9" s="14"/>
      <c r="G9" s="14">
        <v>303</v>
      </c>
    </row>
    <row r="10" spans="1:7" x14ac:dyDescent="0.25">
      <c r="A10" s="13" t="s">
        <v>8335</v>
      </c>
      <c r="B10" s="14">
        <v>28</v>
      </c>
      <c r="C10" s="14">
        <v>124</v>
      </c>
      <c r="D10" s="14">
        <v>20</v>
      </c>
      <c r="E10" s="14">
        <v>207</v>
      </c>
      <c r="F10" s="14"/>
      <c r="G10" s="14">
        <v>379</v>
      </c>
    </row>
    <row r="11" spans="1:7" x14ac:dyDescent="0.25">
      <c r="A11" s="13" t="s">
        <v>8336</v>
      </c>
      <c r="B11" s="14">
        <v>29</v>
      </c>
      <c r="C11" s="14">
        <v>100</v>
      </c>
      <c r="D11" s="14">
        <v>29</v>
      </c>
      <c r="E11" s="14">
        <v>187</v>
      </c>
      <c r="F11" s="14"/>
      <c r="G11" s="14">
        <v>345</v>
      </c>
    </row>
    <row r="12" spans="1:7" x14ac:dyDescent="0.25">
      <c r="A12" s="13" t="s">
        <v>8327</v>
      </c>
      <c r="B12" s="14">
        <v>28</v>
      </c>
      <c r="C12" s="14">
        <v>120</v>
      </c>
      <c r="D12" s="14">
        <v>1</v>
      </c>
      <c r="E12" s="14">
        <v>204</v>
      </c>
      <c r="F12" s="14"/>
      <c r="G12" s="14">
        <v>353</v>
      </c>
    </row>
    <row r="13" spans="1:7" x14ac:dyDescent="0.25">
      <c r="A13" s="13" t="s">
        <v>8337</v>
      </c>
      <c r="B13" s="14">
        <v>23</v>
      </c>
      <c r="C13" s="14">
        <v>120</v>
      </c>
      <c r="D13" s="14"/>
      <c r="E13" s="14">
        <v>222</v>
      </c>
      <c r="F13" s="14"/>
      <c r="G13" s="14">
        <v>365</v>
      </c>
    </row>
    <row r="14" spans="1:7" x14ac:dyDescent="0.25">
      <c r="A14" s="13" t="s">
        <v>8328</v>
      </c>
      <c r="B14" s="14">
        <v>33</v>
      </c>
      <c r="C14" s="14">
        <v>134</v>
      </c>
      <c r="D14" s="14"/>
      <c r="E14" s="14">
        <v>222</v>
      </c>
      <c r="F14" s="14"/>
      <c r="G14" s="14">
        <v>389</v>
      </c>
    </row>
    <row r="15" spans="1:7" x14ac:dyDescent="0.25">
      <c r="A15" s="13" t="s">
        <v>8329</v>
      </c>
      <c r="B15" s="14">
        <v>39</v>
      </c>
      <c r="C15" s="14">
        <v>155</v>
      </c>
      <c r="D15" s="14"/>
      <c r="E15" s="14">
        <v>196</v>
      </c>
      <c r="F15" s="14"/>
      <c r="G15" s="14">
        <v>390</v>
      </c>
    </row>
    <row r="16" spans="1:7" x14ac:dyDescent="0.25">
      <c r="A16" s="13" t="s">
        <v>8330</v>
      </c>
      <c r="B16" s="14">
        <v>24</v>
      </c>
      <c r="C16" s="14">
        <v>136</v>
      </c>
      <c r="D16" s="14"/>
      <c r="E16" s="14">
        <v>156</v>
      </c>
      <c r="F16" s="14"/>
      <c r="G16" s="14">
        <v>316</v>
      </c>
    </row>
    <row r="17" spans="1:7" x14ac:dyDescent="0.25">
      <c r="A17" s="13" t="s">
        <v>8331</v>
      </c>
      <c r="B17" s="14">
        <v>34</v>
      </c>
      <c r="C17" s="14">
        <v>145</v>
      </c>
      <c r="D17" s="14"/>
      <c r="E17" s="14">
        <v>160</v>
      </c>
      <c r="F17" s="14"/>
      <c r="G17" s="14">
        <v>339</v>
      </c>
    </row>
    <row r="18" spans="1:7" x14ac:dyDescent="0.25">
      <c r="A18" s="13" t="s">
        <v>8332</v>
      </c>
      <c r="B18" s="14">
        <v>21</v>
      </c>
      <c r="C18" s="14">
        <v>133</v>
      </c>
      <c r="D18" s="14"/>
      <c r="E18" s="14">
        <v>161</v>
      </c>
      <c r="F18" s="14"/>
      <c r="G18" s="14">
        <v>315</v>
      </c>
    </row>
    <row r="19" spans="1:7" x14ac:dyDescent="0.25">
      <c r="A19" s="13" t="s">
        <v>8338</v>
      </c>
      <c r="B19" s="14">
        <v>35</v>
      </c>
      <c r="C19" s="14">
        <v>112</v>
      </c>
      <c r="D19" s="14"/>
      <c r="E19" s="14">
        <v>187</v>
      </c>
      <c r="F19" s="14"/>
      <c r="G19" s="14">
        <v>334</v>
      </c>
    </row>
    <row r="20" spans="1:7" x14ac:dyDescent="0.25">
      <c r="A20" s="13" t="s">
        <v>8319</v>
      </c>
      <c r="B20" s="14">
        <v>349</v>
      </c>
      <c r="C20" s="14">
        <v>1530</v>
      </c>
      <c r="D20" s="14">
        <v>50</v>
      </c>
      <c r="E20" s="14">
        <v>2185</v>
      </c>
      <c r="F20" s="14"/>
      <c r="G20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550DD-3219-47FC-9406-DEB1EB0549DB}">
  <dimension ref="A2:E19"/>
  <sheetViews>
    <sheetView tabSelected="1" topLeftCell="A7" workbookViewId="0">
      <selection activeCell="H9" sqref="H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2.85546875" bestFit="1" customWidth="1"/>
    <col min="7" max="7" width="16" bestFit="1" customWidth="1"/>
    <col min="8" max="8" width="12.85546875" bestFit="1" customWidth="1"/>
    <col min="9" max="9" width="16" bestFit="1" customWidth="1"/>
    <col min="10" max="10" width="12.85546875" bestFit="1" customWidth="1"/>
    <col min="11" max="11" width="16" bestFit="1" customWidth="1"/>
    <col min="12" max="12" width="12.85546875" bestFit="1" customWidth="1"/>
    <col min="13" max="13" width="16" bestFit="1" customWidth="1"/>
    <col min="14" max="14" width="12.85546875" bestFit="1" customWidth="1"/>
    <col min="15" max="15" width="16" bestFit="1" customWidth="1"/>
    <col min="16" max="16" width="12.85546875" bestFit="1" customWidth="1"/>
    <col min="17" max="17" width="16" bestFit="1" customWidth="1"/>
    <col min="18" max="18" width="12.85546875" bestFit="1" customWidth="1"/>
    <col min="19" max="19" width="16" bestFit="1" customWidth="1"/>
    <col min="20" max="20" width="12.85546875" bestFit="1" customWidth="1"/>
    <col min="21" max="21" width="16" bestFit="1" customWidth="1"/>
    <col min="22" max="22" width="12.85546875" bestFit="1" customWidth="1"/>
    <col min="23" max="23" width="16" bestFit="1" customWidth="1"/>
    <col min="24" max="24" width="12.85546875" bestFit="1" customWidth="1"/>
    <col min="25" max="25" width="16" bestFit="1" customWidth="1"/>
    <col min="26" max="26" width="12.85546875" bestFit="1" customWidth="1"/>
    <col min="27" max="27" width="16" bestFit="1" customWidth="1"/>
    <col min="28" max="28" width="12.85546875" bestFit="1" customWidth="1"/>
    <col min="29" max="29" width="16" bestFit="1" customWidth="1"/>
    <col min="30" max="30" width="12.85546875" bestFit="1" customWidth="1"/>
    <col min="31" max="31" width="16" bestFit="1" customWidth="1"/>
    <col min="32" max="32" width="12.85546875" bestFit="1" customWidth="1"/>
    <col min="33" max="33" width="16" bestFit="1" customWidth="1"/>
    <col min="34" max="34" width="12.85546875" bestFit="1" customWidth="1"/>
    <col min="35" max="35" width="16" bestFit="1" customWidth="1"/>
    <col min="36" max="36" width="12.85546875" bestFit="1" customWidth="1"/>
    <col min="37" max="37" width="16" bestFit="1" customWidth="1"/>
    <col min="38" max="38" width="12.85546875" bestFit="1" customWidth="1"/>
    <col min="39" max="39" width="16" bestFit="1" customWidth="1"/>
    <col min="40" max="40" width="12.85546875" bestFit="1" customWidth="1"/>
    <col min="41" max="41" width="16" bestFit="1" customWidth="1"/>
    <col min="42" max="42" width="12.85546875" bestFit="1" customWidth="1"/>
    <col min="43" max="43" width="16" bestFit="1" customWidth="1"/>
    <col min="44" max="44" width="12.85546875" bestFit="1" customWidth="1"/>
    <col min="45" max="45" width="16" bestFit="1" customWidth="1"/>
    <col min="46" max="46" width="12.85546875" bestFit="1" customWidth="1"/>
    <col min="47" max="47" width="16" bestFit="1" customWidth="1"/>
    <col min="48" max="48" width="12.85546875" bestFit="1" customWidth="1"/>
    <col min="49" max="49" width="16" bestFit="1" customWidth="1"/>
    <col min="50" max="50" width="12.85546875" bestFit="1" customWidth="1"/>
    <col min="51" max="51" width="16" bestFit="1" customWidth="1"/>
    <col min="52" max="52" width="12.85546875" bestFit="1" customWidth="1"/>
    <col min="53" max="53" width="16" bestFit="1" customWidth="1"/>
    <col min="54" max="54" width="12.85546875" bestFit="1" customWidth="1"/>
    <col min="55" max="55" width="16" bestFit="1" customWidth="1"/>
    <col min="56" max="56" width="12.85546875" bestFit="1" customWidth="1"/>
    <col min="57" max="57" width="16" bestFit="1" customWidth="1"/>
    <col min="58" max="58" width="12.85546875" bestFit="1" customWidth="1"/>
    <col min="59" max="59" width="16" bestFit="1" customWidth="1"/>
    <col min="60" max="60" width="12.85546875" bestFit="1" customWidth="1"/>
    <col min="61" max="61" width="16" bestFit="1" customWidth="1"/>
    <col min="62" max="62" width="12.85546875" bestFit="1" customWidth="1"/>
    <col min="63" max="63" width="16" bestFit="1" customWidth="1"/>
    <col min="64" max="64" width="12.85546875" bestFit="1" customWidth="1"/>
    <col min="65" max="65" width="16" bestFit="1" customWidth="1"/>
    <col min="66" max="66" width="12.85546875" bestFit="1" customWidth="1"/>
    <col min="67" max="67" width="16" bestFit="1" customWidth="1"/>
    <col min="68" max="68" width="12.85546875" bestFit="1" customWidth="1"/>
    <col min="69" max="69" width="16" bestFit="1" customWidth="1"/>
    <col min="70" max="70" width="12.85546875" bestFit="1" customWidth="1"/>
    <col min="71" max="71" width="16" bestFit="1" customWidth="1"/>
    <col min="72" max="72" width="12.85546875" bestFit="1" customWidth="1"/>
    <col min="73" max="73" width="16" bestFit="1" customWidth="1"/>
    <col min="74" max="74" width="12.85546875" bestFit="1" customWidth="1"/>
    <col min="75" max="75" width="16" bestFit="1" customWidth="1"/>
    <col min="76" max="76" width="12.85546875" bestFit="1" customWidth="1"/>
    <col min="77" max="77" width="16" bestFit="1" customWidth="1"/>
    <col min="78" max="78" width="12.85546875" bestFit="1" customWidth="1"/>
    <col min="79" max="79" width="16" bestFit="1" customWidth="1"/>
    <col min="80" max="80" width="12.85546875" bestFit="1" customWidth="1"/>
    <col min="81" max="81" width="16" bestFit="1" customWidth="1"/>
    <col min="82" max="82" width="12.85546875" bestFit="1" customWidth="1"/>
    <col min="83" max="83" width="16" bestFit="1" customWidth="1"/>
    <col min="84" max="84" width="12.85546875" bestFit="1" customWidth="1"/>
    <col min="85" max="85" width="16" bestFit="1" customWidth="1"/>
    <col min="86" max="86" width="12.85546875" bestFit="1" customWidth="1"/>
    <col min="87" max="87" width="16" bestFit="1" customWidth="1"/>
    <col min="88" max="88" width="12.85546875" bestFit="1" customWidth="1"/>
    <col min="89" max="89" width="16" bestFit="1" customWidth="1"/>
    <col min="90" max="90" width="12.85546875" bestFit="1" customWidth="1"/>
    <col min="91" max="91" width="16" bestFit="1" customWidth="1"/>
    <col min="92" max="92" width="12.85546875" bestFit="1" customWidth="1"/>
    <col min="93" max="93" width="16" bestFit="1" customWidth="1"/>
    <col min="94" max="94" width="12.85546875" bestFit="1" customWidth="1"/>
    <col min="95" max="95" width="16" bestFit="1" customWidth="1"/>
    <col min="96" max="96" width="12.85546875" bestFit="1" customWidth="1"/>
    <col min="97" max="97" width="16" bestFit="1" customWidth="1"/>
    <col min="98" max="98" width="12.85546875" bestFit="1" customWidth="1"/>
    <col min="99" max="99" width="16" bestFit="1" customWidth="1"/>
    <col min="100" max="100" width="12.85546875" bestFit="1" customWidth="1"/>
    <col min="101" max="101" width="16" bestFit="1" customWidth="1"/>
    <col min="102" max="102" width="12.85546875" bestFit="1" customWidth="1"/>
    <col min="103" max="103" width="16" bestFit="1" customWidth="1"/>
    <col min="104" max="104" width="12.85546875" bestFit="1" customWidth="1"/>
    <col min="105" max="105" width="16" bestFit="1" customWidth="1"/>
    <col min="106" max="106" width="12.85546875" bestFit="1" customWidth="1"/>
    <col min="107" max="107" width="16" bestFit="1" customWidth="1"/>
    <col min="108" max="108" width="12.85546875" bestFit="1" customWidth="1"/>
    <col min="109" max="109" width="16" bestFit="1" customWidth="1"/>
    <col min="110" max="110" width="12.85546875" bestFit="1" customWidth="1"/>
    <col min="111" max="111" width="16" bestFit="1" customWidth="1"/>
    <col min="112" max="112" width="12.85546875" bestFit="1" customWidth="1"/>
    <col min="113" max="113" width="16" bestFit="1" customWidth="1"/>
    <col min="114" max="114" width="12.85546875" bestFit="1" customWidth="1"/>
    <col min="115" max="115" width="16" bestFit="1" customWidth="1"/>
    <col min="116" max="116" width="12.85546875" bestFit="1" customWidth="1"/>
    <col min="117" max="117" width="16" bestFit="1" customWidth="1"/>
    <col min="118" max="118" width="12.85546875" bestFit="1" customWidth="1"/>
    <col min="119" max="119" width="16" bestFit="1" customWidth="1"/>
    <col min="120" max="120" width="12.85546875" bestFit="1" customWidth="1"/>
    <col min="121" max="121" width="16" bestFit="1" customWidth="1"/>
    <col min="122" max="122" width="12.85546875" bestFit="1" customWidth="1"/>
    <col min="123" max="123" width="16" bestFit="1" customWidth="1"/>
    <col min="124" max="124" width="12.85546875" bestFit="1" customWidth="1"/>
    <col min="125" max="125" width="16" bestFit="1" customWidth="1"/>
    <col min="126" max="126" width="12.85546875" bestFit="1" customWidth="1"/>
    <col min="127" max="127" width="16" bestFit="1" customWidth="1"/>
    <col min="128" max="128" width="12.85546875" bestFit="1" customWidth="1"/>
    <col min="129" max="129" width="16" bestFit="1" customWidth="1"/>
    <col min="130" max="130" width="12.85546875" bestFit="1" customWidth="1"/>
    <col min="131" max="131" width="16" bestFit="1" customWidth="1"/>
    <col min="132" max="132" width="12.85546875" bestFit="1" customWidth="1"/>
    <col min="133" max="133" width="16" bestFit="1" customWidth="1"/>
    <col min="134" max="134" width="12.85546875" bestFit="1" customWidth="1"/>
    <col min="135" max="135" width="16" bestFit="1" customWidth="1"/>
    <col min="136" max="136" width="12.85546875" bestFit="1" customWidth="1"/>
    <col min="137" max="137" width="16" bestFit="1" customWidth="1"/>
    <col min="138" max="138" width="12.85546875" bestFit="1" customWidth="1"/>
    <col min="139" max="139" width="16" bestFit="1" customWidth="1"/>
    <col min="140" max="140" width="12.85546875" bestFit="1" customWidth="1"/>
    <col min="141" max="141" width="16" bestFit="1" customWidth="1"/>
    <col min="142" max="142" width="12.85546875" bestFit="1" customWidth="1"/>
    <col min="143" max="143" width="16" bestFit="1" customWidth="1"/>
    <col min="144" max="144" width="12.85546875" bestFit="1" customWidth="1"/>
    <col min="145" max="145" width="16" bestFit="1" customWidth="1"/>
    <col min="146" max="146" width="12.85546875" bestFit="1" customWidth="1"/>
    <col min="147" max="147" width="16" bestFit="1" customWidth="1"/>
    <col min="148" max="148" width="12.85546875" bestFit="1" customWidth="1"/>
    <col min="149" max="149" width="16" bestFit="1" customWidth="1"/>
    <col min="150" max="150" width="12.85546875" bestFit="1" customWidth="1"/>
    <col min="151" max="151" width="16" bestFit="1" customWidth="1"/>
    <col min="152" max="152" width="12.85546875" bestFit="1" customWidth="1"/>
    <col min="153" max="153" width="16" bestFit="1" customWidth="1"/>
    <col min="154" max="154" width="12.85546875" bestFit="1" customWidth="1"/>
    <col min="155" max="155" width="16" bestFit="1" customWidth="1"/>
    <col min="156" max="156" width="12.85546875" bestFit="1" customWidth="1"/>
    <col min="157" max="157" width="16" bestFit="1" customWidth="1"/>
    <col min="158" max="158" width="12.85546875" bestFit="1" customWidth="1"/>
    <col min="159" max="159" width="16" bestFit="1" customWidth="1"/>
    <col min="160" max="160" width="12.85546875" bestFit="1" customWidth="1"/>
    <col min="161" max="161" width="16" bestFit="1" customWidth="1"/>
    <col min="162" max="162" width="12.85546875" bestFit="1" customWidth="1"/>
    <col min="163" max="163" width="16" bestFit="1" customWidth="1"/>
    <col min="164" max="164" width="12.85546875" bestFit="1" customWidth="1"/>
    <col min="165" max="165" width="16" bestFit="1" customWidth="1"/>
    <col min="166" max="166" width="12.85546875" bestFit="1" customWidth="1"/>
    <col min="167" max="167" width="16" bestFit="1" customWidth="1"/>
    <col min="168" max="168" width="12.85546875" bestFit="1" customWidth="1"/>
    <col min="169" max="169" width="16" bestFit="1" customWidth="1"/>
    <col min="170" max="170" width="12.85546875" bestFit="1" customWidth="1"/>
    <col min="171" max="171" width="16" bestFit="1" customWidth="1"/>
    <col min="172" max="172" width="12.85546875" bestFit="1" customWidth="1"/>
    <col min="173" max="173" width="16" bestFit="1" customWidth="1"/>
    <col min="174" max="174" width="12.85546875" bestFit="1" customWidth="1"/>
    <col min="175" max="175" width="16" bestFit="1" customWidth="1"/>
    <col min="176" max="176" width="12.85546875" bestFit="1" customWidth="1"/>
    <col min="177" max="177" width="16" bestFit="1" customWidth="1"/>
    <col min="178" max="178" width="12.85546875" bestFit="1" customWidth="1"/>
    <col min="179" max="179" width="16" bestFit="1" customWidth="1"/>
    <col min="180" max="180" width="12.85546875" bestFit="1" customWidth="1"/>
    <col min="181" max="181" width="16" bestFit="1" customWidth="1"/>
    <col min="182" max="182" width="12.85546875" bestFit="1" customWidth="1"/>
    <col min="183" max="183" width="16" bestFit="1" customWidth="1"/>
    <col min="184" max="184" width="12.85546875" bestFit="1" customWidth="1"/>
    <col min="185" max="185" width="16" bestFit="1" customWidth="1"/>
    <col min="186" max="186" width="12.85546875" bestFit="1" customWidth="1"/>
    <col min="187" max="187" width="16" bestFit="1" customWidth="1"/>
    <col min="188" max="188" width="12.85546875" bestFit="1" customWidth="1"/>
    <col min="189" max="189" width="16" bestFit="1" customWidth="1"/>
    <col min="190" max="190" width="12.85546875" bestFit="1" customWidth="1"/>
    <col min="191" max="191" width="16" bestFit="1" customWidth="1"/>
    <col min="192" max="192" width="12.85546875" bestFit="1" customWidth="1"/>
    <col min="193" max="193" width="16" bestFit="1" customWidth="1"/>
    <col min="194" max="194" width="12.85546875" bestFit="1" customWidth="1"/>
    <col min="195" max="195" width="16" bestFit="1" customWidth="1"/>
    <col min="196" max="196" width="12.85546875" bestFit="1" customWidth="1"/>
    <col min="197" max="197" width="16" bestFit="1" customWidth="1"/>
    <col min="198" max="198" width="12.85546875" bestFit="1" customWidth="1"/>
    <col min="199" max="199" width="16" bestFit="1" customWidth="1"/>
    <col min="200" max="200" width="12.85546875" bestFit="1" customWidth="1"/>
    <col min="201" max="201" width="16" bestFit="1" customWidth="1"/>
    <col min="202" max="202" width="12.85546875" bestFit="1" customWidth="1"/>
    <col min="203" max="203" width="16" bestFit="1" customWidth="1"/>
    <col min="204" max="204" width="12.85546875" bestFit="1" customWidth="1"/>
    <col min="205" max="205" width="16" bestFit="1" customWidth="1"/>
    <col min="206" max="206" width="12.85546875" bestFit="1" customWidth="1"/>
    <col min="207" max="207" width="16" bestFit="1" customWidth="1"/>
    <col min="208" max="208" width="12.85546875" bestFit="1" customWidth="1"/>
    <col min="209" max="209" width="16" bestFit="1" customWidth="1"/>
    <col min="210" max="210" width="12.85546875" bestFit="1" customWidth="1"/>
    <col min="211" max="211" width="16" bestFit="1" customWidth="1"/>
    <col min="212" max="212" width="12.85546875" bestFit="1" customWidth="1"/>
    <col min="213" max="213" width="16" bestFit="1" customWidth="1"/>
    <col min="214" max="214" width="12.85546875" bestFit="1" customWidth="1"/>
    <col min="215" max="215" width="16" bestFit="1" customWidth="1"/>
    <col min="216" max="216" width="12.85546875" bestFit="1" customWidth="1"/>
    <col min="217" max="217" width="16" bestFit="1" customWidth="1"/>
    <col min="218" max="218" width="12.85546875" bestFit="1" customWidth="1"/>
    <col min="219" max="219" width="16" bestFit="1" customWidth="1"/>
    <col min="220" max="220" width="12.85546875" bestFit="1" customWidth="1"/>
    <col min="221" max="221" width="16" bestFit="1" customWidth="1"/>
    <col min="222" max="222" width="12.85546875" bestFit="1" customWidth="1"/>
    <col min="223" max="223" width="16" bestFit="1" customWidth="1"/>
    <col min="224" max="224" width="12.85546875" bestFit="1" customWidth="1"/>
    <col min="225" max="225" width="16" bestFit="1" customWidth="1"/>
    <col min="226" max="226" width="12.85546875" bestFit="1" customWidth="1"/>
    <col min="227" max="227" width="16" bestFit="1" customWidth="1"/>
    <col min="228" max="228" width="12.85546875" bestFit="1" customWidth="1"/>
    <col min="229" max="229" width="16" bestFit="1" customWidth="1"/>
    <col min="230" max="230" width="12.85546875" bestFit="1" customWidth="1"/>
    <col min="231" max="231" width="16" bestFit="1" customWidth="1"/>
    <col min="232" max="232" width="12.85546875" bestFit="1" customWidth="1"/>
    <col min="233" max="233" width="16" bestFit="1" customWidth="1"/>
    <col min="234" max="234" width="12.85546875" bestFit="1" customWidth="1"/>
    <col min="235" max="235" width="16" bestFit="1" customWidth="1"/>
    <col min="236" max="236" width="12.85546875" bestFit="1" customWidth="1"/>
    <col min="237" max="237" width="16" bestFit="1" customWidth="1"/>
    <col min="238" max="238" width="12.85546875" bestFit="1" customWidth="1"/>
    <col min="239" max="239" width="16" bestFit="1" customWidth="1"/>
    <col min="240" max="240" width="12.85546875" bestFit="1" customWidth="1"/>
    <col min="241" max="241" width="16" bestFit="1" customWidth="1"/>
    <col min="242" max="242" width="12.85546875" bestFit="1" customWidth="1"/>
    <col min="243" max="243" width="16" bestFit="1" customWidth="1"/>
    <col min="244" max="244" width="12.85546875" bestFit="1" customWidth="1"/>
    <col min="245" max="245" width="16" bestFit="1" customWidth="1"/>
    <col min="246" max="246" width="12.85546875" bestFit="1" customWidth="1"/>
    <col min="247" max="247" width="16" bestFit="1" customWidth="1"/>
    <col min="248" max="248" width="12.85546875" bestFit="1" customWidth="1"/>
    <col min="249" max="249" width="16" bestFit="1" customWidth="1"/>
    <col min="250" max="250" width="12.85546875" bestFit="1" customWidth="1"/>
    <col min="251" max="251" width="16" bestFit="1" customWidth="1"/>
    <col min="252" max="252" width="12.85546875" bestFit="1" customWidth="1"/>
    <col min="253" max="253" width="16" bestFit="1" customWidth="1"/>
    <col min="254" max="254" width="12.85546875" bestFit="1" customWidth="1"/>
    <col min="255" max="255" width="16" bestFit="1" customWidth="1"/>
    <col min="256" max="256" width="12.85546875" bestFit="1" customWidth="1"/>
    <col min="257" max="257" width="16" bestFit="1" customWidth="1"/>
    <col min="258" max="258" width="12.85546875" bestFit="1" customWidth="1"/>
    <col min="259" max="259" width="16" bestFit="1" customWidth="1"/>
    <col min="260" max="260" width="12.85546875" bestFit="1" customWidth="1"/>
    <col min="261" max="261" width="16" bestFit="1" customWidth="1"/>
    <col min="262" max="262" width="12.85546875" bestFit="1" customWidth="1"/>
    <col min="263" max="263" width="16" bestFit="1" customWidth="1"/>
    <col min="264" max="264" width="12.85546875" bestFit="1" customWidth="1"/>
    <col min="265" max="265" width="16" bestFit="1" customWidth="1"/>
    <col min="266" max="266" width="12.85546875" bestFit="1" customWidth="1"/>
    <col min="267" max="267" width="16" bestFit="1" customWidth="1"/>
    <col min="268" max="268" width="12.85546875" bestFit="1" customWidth="1"/>
    <col min="269" max="269" width="16" bestFit="1" customWidth="1"/>
    <col min="270" max="270" width="12.85546875" bestFit="1" customWidth="1"/>
    <col min="271" max="271" width="16" bestFit="1" customWidth="1"/>
    <col min="272" max="272" width="12.85546875" bestFit="1" customWidth="1"/>
    <col min="273" max="273" width="16" bestFit="1" customWidth="1"/>
    <col min="274" max="274" width="12.85546875" bestFit="1" customWidth="1"/>
    <col min="275" max="275" width="16" bestFit="1" customWidth="1"/>
    <col min="276" max="276" width="12.85546875" bestFit="1" customWidth="1"/>
    <col min="277" max="277" width="16" bestFit="1" customWidth="1"/>
    <col min="278" max="278" width="12.85546875" bestFit="1" customWidth="1"/>
    <col min="279" max="279" width="16" bestFit="1" customWidth="1"/>
    <col min="280" max="280" width="12.85546875" bestFit="1" customWidth="1"/>
    <col min="281" max="281" width="16" bestFit="1" customWidth="1"/>
    <col min="282" max="282" width="12.85546875" bestFit="1" customWidth="1"/>
    <col min="283" max="283" width="16" bestFit="1" customWidth="1"/>
    <col min="284" max="284" width="12.85546875" bestFit="1" customWidth="1"/>
    <col min="285" max="285" width="16" bestFit="1" customWidth="1"/>
    <col min="286" max="286" width="12.85546875" bestFit="1" customWidth="1"/>
    <col min="287" max="287" width="16" bestFit="1" customWidth="1"/>
    <col min="288" max="288" width="12.85546875" bestFit="1" customWidth="1"/>
    <col min="289" max="289" width="16" bestFit="1" customWidth="1"/>
    <col min="290" max="290" width="12.85546875" bestFit="1" customWidth="1"/>
    <col min="291" max="291" width="16" bestFit="1" customWidth="1"/>
    <col min="292" max="292" width="12.85546875" bestFit="1" customWidth="1"/>
    <col min="293" max="293" width="16" bestFit="1" customWidth="1"/>
    <col min="294" max="294" width="12.85546875" bestFit="1" customWidth="1"/>
    <col min="295" max="295" width="16" bestFit="1" customWidth="1"/>
    <col min="296" max="296" width="12.85546875" bestFit="1" customWidth="1"/>
    <col min="297" max="297" width="16" bestFit="1" customWidth="1"/>
    <col min="298" max="298" width="12.85546875" bestFit="1" customWidth="1"/>
    <col min="299" max="299" width="16" bestFit="1" customWidth="1"/>
    <col min="300" max="300" width="12.85546875" bestFit="1" customWidth="1"/>
    <col min="301" max="301" width="16" bestFit="1" customWidth="1"/>
    <col min="302" max="302" width="12.85546875" bestFit="1" customWidth="1"/>
    <col min="303" max="303" width="16" bestFit="1" customWidth="1"/>
    <col min="304" max="304" width="12.85546875" bestFit="1" customWidth="1"/>
    <col min="305" max="305" width="16" bestFit="1" customWidth="1"/>
    <col min="306" max="306" width="12.85546875" bestFit="1" customWidth="1"/>
    <col min="307" max="307" width="16" bestFit="1" customWidth="1"/>
    <col min="308" max="308" width="12.85546875" bestFit="1" customWidth="1"/>
    <col min="309" max="309" width="16" bestFit="1" customWidth="1"/>
    <col min="310" max="310" width="12.85546875" bestFit="1" customWidth="1"/>
    <col min="311" max="311" width="16" bestFit="1" customWidth="1"/>
    <col min="312" max="312" width="12.85546875" bestFit="1" customWidth="1"/>
    <col min="313" max="313" width="16" bestFit="1" customWidth="1"/>
    <col min="314" max="314" width="12.85546875" bestFit="1" customWidth="1"/>
    <col min="315" max="315" width="16" bestFit="1" customWidth="1"/>
    <col min="316" max="316" width="12.85546875" bestFit="1" customWidth="1"/>
    <col min="317" max="317" width="16" bestFit="1" customWidth="1"/>
    <col min="318" max="318" width="12.85546875" bestFit="1" customWidth="1"/>
    <col min="319" max="319" width="16" bestFit="1" customWidth="1"/>
    <col min="320" max="320" width="12.85546875" bestFit="1" customWidth="1"/>
    <col min="321" max="321" width="16" bestFit="1" customWidth="1"/>
    <col min="322" max="322" width="12.85546875" bestFit="1" customWidth="1"/>
    <col min="323" max="323" width="16" bestFit="1" customWidth="1"/>
    <col min="324" max="324" width="12.85546875" bestFit="1" customWidth="1"/>
    <col min="325" max="325" width="16" bestFit="1" customWidth="1"/>
    <col min="326" max="326" width="12.85546875" bestFit="1" customWidth="1"/>
    <col min="327" max="327" width="16" bestFit="1" customWidth="1"/>
    <col min="328" max="328" width="12.85546875" bestFit="1" customWidth="1"/>
    <col min="329" max="329" width="16" bestFit="1" customWidth="1"/>
    <col min="330" max="330" width="12.85546875" bestFit="1" customWidth="1"/>
    <col min="331" max="331" width="16" bestFit="1" customWidth="1"/>
    <col min="332" max="332" width="12.85546875" bestFit="1" customWidth="1"/>
    <col min="333" max="333" width="16" bestFit="1" customWidth="1"/>
    <col min="334" max="334" width="12.85546875" bestFit="1" customWidth="1"/>
    <col min="335" max="335" width="16" bestFit="1" customWidth="1"/>
    <col min="336" max="336" width="12.85546875" bestFit="1" customWidth="1"/>
    <col min="337" max="337" width="16" bestFit="1" customWidth="1"/>
    <col min="338" max="338" width="12.85546875" bestFit="1" customWidth="1"/>
    <col min="339" max="339" width="16" bestFit="1" customWidth="1"/>
    <col min="340" max="340" width="12.85546875" bestFit="1" customWidth="1"/>
    <col min="341" max="341" width="16" bestFit="1" customWidth="1"/>
    <col min="342" max="342" width="12.85546875" bestFit="1" customWidth="1"/>
    <col min="343" max="343" width="16" bestFit="1" customWidth="1"/>
    <col min="344" max="344" width="12.85546875" bestFit="1" customWidth="1"/>
    <col min="345" max="345" width="16" bestFit="1" customWidth="1"/>
    <col min="346" max="346" width="12.85546875" bestFit="1" customWidth="1"/>
    <col min="347" max="347" width="16" bestFit="1" customWidth="1"/>
    <col min="348" max="348" width="12.85546875" bestFit="1" customWidth="1"/>
    <col min="349" max="349" width="16" bestFit="1" customWidth="1"/>
    <col min="350" max="350" width="12.85546875" bestFit="1" customWidth="1"/>
    <col min="351" max="351" width="16" bestFit="1" customWidth="1"/>
    <col min="352" max="352" width="12.85546875" bestFit="1" customWidth="1"/>
    <col min="353" max="353" width="16" bestFit="1" customWidth="1"/>
    <col min="354" max="354" width="12.85546875" bestFit="1" customWidth="1"/>
    <col min="355" max="355" width="16" bestFit="1" customWidth="1"/>
    <col min="356" max="356" width="12.85546875" bestFit="1" customWidth="1"/>
    <col min="357" max="357" width="16" bestFit="1" customWidth="1"/>
    <col min="358" max="358" width="12.85546875" bestFit="1" customWidth="1"/>
    <col min="359" max="359" width="16" bestFit="1" customWidth="1"/>
    <col min="360" max="360" width="12.85546875" bestFit="1" customWidth="1"/>
    <col min="361" max="361" width="16" bestFit="1" customWidth="1"/>
    <col min="362" max="362" width="12.85546875" bestFit="1" customWidth="1"/>
    <col min="363" max="363" width="16" bestFit="1" customWidth="1"/>
    <col min="364" max="364" width="12.85546875" bestFit="1" customWidth="1"/>
    <col min="365" max="365" width="16" bestFit="1" customWidth="1"/>
    <col min="366" max="366" width="12.85546875" bestFit="1" customWidth="1"/>
    <col min="367" max="367" width="16" bestFit="1" customWidth="1"/>
    <col min="368" max="368" width="12.85546875" bestFit="1" customWidth="1"/>
    <col min="369" max="369" width="16" bestFit="1" customWidth="1"/>
    <col min="370" max="370" width="12.85546875" bestFit="1" customWidth="1"/>
    <col min="371" max="371" width="16" bestFit="1" customWidth="1"/>
    <col min="372" max="372" width="12.85546875" bestFit="1" customWidth="1"/>
    <col min="373" max="373" width="16" bestFit="1" customWidth="1"/>
    <col min="374" max="374" width="12.85546875" bestFit="1" customWidth="1"/>
    <col min="375" max="375" width="16" bestFit="1" customWidth="1"/>
    <col min="376" max="376" width="12.85546875" bestFit="1" customWidth="1"/>
    <col min="377" max="377" width="16" bestFit="1" customWidth="1"/>
    <col min="378" max="378" width="12.85546875" bestFit="1" customWidth="1"/>
    <col min="379" max="379" width="16" bestFit="1" customWidth="1"/>
    <col min="380" max="380" width="12.85546875" bestFit="1" customWidth="1"/>
    <col min="381" max="381" width="16" bestFit="1" customWidth="1"/>
    <col min="382" max="382" width="12.85546875" bestFit="1" customWidth="1"/>
    <col min="383" max="383" width="16" bestFit="1" customWidth="1"/>
    <col min="384" max="384" width="12.85546875" bestFit="1" customWidth="1"/>
    <col min="385" max="385" width="16" bestFit="1" customWidth="1"/>
    <col min="386" max="386" width="12.85546875" bestFit="1" customWidth="1"/>
    <col min="387" max="387" width="16" bestFit="1" customWidth="1"/>
    <col min="388" max="388" width="12.85546875" bestFit="1" customWidth="1"/>
    <col min="389" max="389" width="16" bestFit="1" customWidth="1"/>
    <col min="390" max="390" width="12.85546875" bestFit="1" customWidth="1"/>
    <col min="391" max="391" width="16" bestFit="1" customWidth="1"/>
    <col min="392" max="392" width="12.85546875" bestFit="1" customWidth="1"/>
    <col min="393" max="393" width="16" bestFit="1" customWidth="1"/>
    <col min="394" max="394" width="12.85546875" bestFit="1" customWidth="1"/>
    <col min="395" max="395" width="16" bestFit="1" customWidth="1"/>
    <col min="396" max="396" width="12.85546875" bestFit="1" customWidth="1"/>
    <col min="397" max="397" width="16" bestFit="1" customWidth="1"/>
    <col min="398" max="398" width="12.85546875" bestFit="1" customWidth="1"/>
    <col min="399" max="399" width="16" bestFit="1" customWidth="1"/>
    <col min="400" max="400" width="12.85546875" bestFit="1" customWidth="1"/>
    <col min="401" max="401" width="16" bestFit="1" customWidth="1"/>
    <col min="402" max="402" width="12.85546875" bestFit="1" customWidth="1"/>
    <col min="403" max="403" width="16" bestFit="1" customWidth="1"/>
    <col min="404" max="404" width="12.85546875" bestFit="1" customWidth="1"/>
    <col min="405" max="405" width="16" bestFit="1" customWidth="1"/>
    <col min="406" max="406" width="12.85546875" bestFit="1" customWidth="1"/>
    <col min="407" max="407" width="16" bestFit="1" customWidth="1"/>
    <col min="408" max="408" width="12.85546875" bestFit="1" customWidth="1"/>
    <col min="409" max="409" width="16" bestFit="1" customWidth="1"/>
    <col min="410" max="410" width="12.85546875" bestFit="1" customWidth="1"/>
    <col min="411" max="411" width="16" bestFit="1" customWidth="1"/>
    <col min="412" max="412" width="12.85546875" bestFit="1" customWidth="1"/>
    <col min="413" max="413" width="16" bestFit="1" customWidth="1"/>
    <col min="414" max="414" width="12.85546875" bestFit="1" customWidth="1"/>
    <col min="415" max="415" width="16" bestFit="1" customWidth="1"/>
    <col min="416" max="416" width="12.85546875" bestFit="1" customWidth="1"/>
    <col min="417" max="417" width="16" bestFit="1" customWidth="1"/>
    <col min="418" max="418" width="12.85546875" bestFit="1" customWidth="1"/>
    <col min="419" max="419" width="16" bestFit="1" customWidth="1"/>
    <col min="420" max="420" width="12.85546875" bestFit="1" customWidth="1"/>
    <col min="421" max="421" width="16" bestFit="1" customWidth="1"/>
    <col min="422" max="422" width="12.85546875" bestFit="1" customWidth="1"/>
    <col min="423" max="423" width="16" bestFit="1" customWidth="1"/>
    <col min="424" max="424" width="12.85546875" bestFit="1" customWidth="1"/>
    <col min="425" max="425" width="16" bestFit="1" customWidth="1"/>
    <col min="426" max="426" width="12.85546875" bestFit="1" customWidth="1"/>
    <col min="427" max="427" width="16" bestFit="1" customWidth="1"/>
    <col min="428" max="428" width="12.85546875" bestFit="1" customWidth="1"/>
    <col min="429" max="429" width="16" bestFit="1" customWidth="1"/>
    <col min="430" max="430" width="12.85546875" bestFit="1" customWidth="1"/>
    <col min="431" max="431" width="16" bestFit="1" customWidth="1"/>
    <col min="432" max="432" width="12.85546875" bestFit="1" customWidth="1"/>
    <col min="433" max="433" width="16" bestFit="1" customWidth="1"/>
    <col min="434" max="434" width="12.85546875" bestFit="1" customWidth="1"/>
    <col min="435" max="435" width="16" bestFit="1" customWidth="1"/>
    <col min="436" max="436" width="12.85546875" bestFit="1" customWidth="1"/>
    <col min="437" max="437" width="16" bestFit="1" customWidth="1"/>
    <col min="438" max="438" width="12.85546875" bestFit="1" customWidth="1"/>
    <col min="439" max="439" width="16" bestFit="1" customWidth="1"/>
    <col min="440" max="440" width="12.85546875" bestFit="1" customWidth="1"/>
    <col min="441" max="441" width="16" bestFit="1" customWidth="1"/>
    <col min="442" max="442" width="12.85546875" bestFit="1" customWidth="1"/>
    <col min="443" max="443" width="16" bestFit="1" customWidth="1"/>
    <col min="444" max="444" width="12.85546875" bestFit="1" customWidth="1"/>
    <col min="445" max="445" width="16" bestFit="1" customWidth="1"/>
    <col min="446" max="446" width="12.85546875" bestFit="1" customWidth="1"/>
    <col min="447" max="447" width="16" bestFit="1" customWidth="1"/>
    <col min="448" max="448" width="12.85546875" bestFit="1" customWidth="1"/>
    <col min="449" max="449" width="16" bestFit="1" customWidth="1"/>
    <col min="450" max="450" width="12.85546875" bestFit="1" customWidth="1"/>
    <col min="451" max="451" width="16" bestFit="1" customWidth="1"/>
    <col min="452" max="452" width="12.85546875" bestFit="1" customWidth="1"/>
    <col min="453" max="453" width="16" bestFit="1" customWidth="1"/>
    <col min="454" max="454" width="12.85546875" bestFit="1" customWidth="1"/>
    <col min="455" max="455" width="16" bestFit="1" customWidth="1"/>
    <col min="456" max="456" width="12.85546875" bestFit="1" customWidth="1"/>
    <col min="457" max="457" width="16" bestFit="1" customWidth="1"/>
    <col min="458" max="458" width="12.85546875" bestFit="1" customWidth="1"/>
    <col min="459" max="459" width="16" bestFit="1" customWidth="1"/>
    <col min="460" max="460" width="12.85546875" bestFit="1" customWidth="1"/>
    <col min="461" max="461" width="16" bestFit="1" customWidth="1"/>
    <col min="462" max="462" width="12.85546875" bestFit="1" customWidth="1"/>
    <col min="463" max="463" width="16" bestFit="1" customWidth="1"/>
    <col min="464" max="464" width="12.85546875" bestFit="1" customWidth="1"/>
    <col min="465" max="465" width="16" bestFit="1" customWidth="1"/>
    <col min="466" max="466" width="12.85546875" bestFit="1" customWidth="1"/>
    <col min="467" max="467" width="16" bestFit="1" customWidth="1"/>
    <col min="468" max="468" width="12.85546875" bestFit="1" customWidth="1"/>
    <col min="469" max="469" width="16" bestFit="1" customWidth="1"/>
    <col min="470" max="470" width="12.85546875" bestFit="1" customWidth="1"/>
    <col min="471" max="471" width="16" bestFit="1" customWidth="1"/>
    <col min="472" max="472" width="12.85546875" bestFit="1" customWidth="1"/>
    <col min="473" max="473" width="16" bestFit="1" customWidth="1"/>
    <col min="474" max="474" width="12.85546875" bestFit="1" customWidth="1"/>
    <col min="475" max="475" width="16" bestFit="1" customWidth="1"/>
    <col min="476" max="476" width="12.85546875" bestFit="1" customWidth="1"/>
    <col min="477" max="477" width="16" bestFit="1" customWidth="1"/>
    <col min="478" max="478" width="12.85546875" bestFit="1" customWidth="1"/>
    <col min="479" max="479" width="16" bestFit="1" customWidth="1"/>
    <col min="480" max="480" width="12.85546875" bestFit="1" customWidth="1"/>
    <col min="481" max="481" width="16" bestFit="1" customWidth="1"/>
    <col min="482" max="482" width="12.85546875" bestFit="1" customWidth="1"/>
    <col min="483" max="483" width="16" bestFit="1" customWidth="1"/>
    <col min="484" max="484" width="12.85546875" bestFit="1" customWidth="1"/>
    <col min="485" max="485" width="16" bestFit="1" customWidth="1"/>
    <col min="486" max="486" width="12.85546875" bestFit="1" customWidth="1"/>
    <col min="487" max="487" width="16" bestFit="1" customWidth="1"/>
    <col min="488" max="488" width="12.85546875" bestFit="1" customWidth="1"/>
    <col min="489" max="489" width="16" bestFit="1" customWidth="1"/>
    <col min="490" max="490" width="12.85546875" bestFit="1" customWidth="1"/>
    <col min="491" max="491" width="16" bestFit="1" customWidth="1"/>
    <col min="492" max="492" width="12.85546875" bestFit="1" customWidth="1"/>
    <col min="493" max="493" width="16" bestFit="1" customWidth="1"/>
    <col min="494" max="494" width="12.85546875" bestFit="1" customWidth="1"/>
    <col min="495" max="495" width="16" bestFit="1" customWidth="1"/>
    <col min="496" max="496" width="12.85546875" bestFit="1" customWidth="1"/>
    <col min="497" max="497" width="16" bestFit="1" customWidth="1"/>
    <col min="498" max="498" width="12.85546875" bestFit="1" customWidth="1"/>
    <col min="499" max="499" width="16" bestFit="1" customWidth="1"/>
    <col min="500" max="500" width="12.85546875" bestFit="1" customWidth="1"/>
    <col min="501" max="501" width="16" bestFit="1" customWidth="1"/>
    <col min="502" max="502" width="12.85546875" bestFit="1" customWidth="1"/>
    <col min="503" max="503" width="16" bestFit="1" customWidth="1"/>
    <col min="504" max="504" width="12.85546875" bestFit="1" customWidth="1"/>
    <col min="505" max="505" width="16" bestFit="1" customWidth="1"/>
    <col min="506" max="506" width="12.85546875" bestFit="1" customWidth="1"/>
    <col min="507" max="507" width="16" bestFit="1" customWidth="1"/>
    <col min="508" max="508" width="12.85546875" bestFit="1" customWidth="1"/>
    <col min="509" max="509" width="16" bestFit="1" customWidth="1"/>
    <col min="510" max="510" width="12.85546875" bestFit="1" customWidth="1"/>
    <col min="511" max="511" width="16" bestFit="1" customWidth="1"/>
    <col min="512" max="512" width="12.85546875" bestFit="1" customWidth="1"/>
    <col min="513" max="513" width="16" bestFit="1" customWidth="1"/>
    <col min="514" max="514" width="12.85546875" bestFit="1" customWidth="1"/>
    <col min="515" max="515" width="16" bestFit="1" customWidth="1"/>
    <col min="516" max="516" width="12.85546875" bestFit="1" customWidth="1"/>
    <col min="517" max="517" width="16" bestFit="1" customWidth="1"/>
    <col min="518" max="518" width="12.85546875" bestFit="1" customWidth="1"/>
    <col min="519" max="519" width="16" bestFit="1" customWidth="1"/>
    <col min="520" max="520" width="12.85546875" bestFit="1" customWidth="1"/>
    <col min="521" max="521" width="16" bestFit="1" customWidth="1"/>
    <col min="522" max="522" width="12.85546875" bestFit="1" customWidth="1"/>
    <col min="523" max="523" width="16" bestFit="1" customWidth="1"/>
    <col min="524" max="524" width="12.85546875" bestFit="1" customWidth="1"/>
    <col min="525" max="525" width="16" bestFit="1" customWidth="1"/>
    <col min="526" max="526" width="12.85546875" bestFit="1" customWidth="1"/>
    <col min="527" max="527" width="16" bestFit="1" customWidth="1"/>
    <col min="528" max="528" width="12.85546875" bestFit="1" customWidth="1"/>
    <col min="529" max="529" width="16" bestFit="1" customWidth="1"/>
    <col min="530" max="530" width="12.85546875" bestFit="1" customWidth="1"/>
    <col min="531" max="531" width="16" bestFit="1" customWidth="1"/>
    <col min="532" max="532" width="12.85546875" bestFit="1" customWidth="1"/>
    <col min="533" max="533" width="16" bestFit="1" customWidth="1"/>
    <col min="534" max="534" width="12.85546875" bestFit="1" customWidth="1"/>
    <col min="535" max="535" width="16" bestFit="1" customWidth="1"/>
    <col min="536" max="536" width="12.85546875" bestFit="1" customWidth="1"/>
    <col min="537" max="537" width="16" bestFit="1" customWidth="1"/>
    <col min="538" max="538" width="12.85546875" bestFit="1" customWidth="1"/>
    <col min="539" max="539" width="16" bestFit="1" customWidth="1"/>
    <col min="540" max="540" width="12.85546875" bestFit="1" customWidth="1"/>
    <col min="541" max="541" width="16" bestFit="1" customWidth="1"/>
    <col min="542" max="542" width="12.85546875" bestFit="1" customWidth="1"/>
    <col min="543" max="543" width="16" bestFit="1" customWidth="1"/>
    <col min="544" max="544" width="12.85546875" bestFit="1" customWidth="1"/>
    <col min="545" max="545" width="16" bestFit="1" customWidth="1"/>
    <col min="546" max="546" width="12.85546875" bestFit="1" customWidth="1"/>
    <col min="547" max="547" width="16" bestFit="1" customWidth="1"/>
    <col min="548" max="548" width="12.85546875" bestFit="1" customWidth="1"/>
    <col min="549" max="549" width="16" bestFit="1" customWidth="1"/>
    <col min="550" max="550" width="12.85546875" bestFit="1" customWidth="1"/>
    <col min="551" max="551" width="16" bestFit="1" customWidth="1"/>
    <col min="552" max="552" width="12.85546875" bestFit="1" customWidth="1"/>
    <col min="553" max="553" width="16" bestFit="1" customWidth="1"/>
    <col min="554" max="554" width="12.85546875" bestFit="1" customWidth="1"/>
    <col min="555" max="555" width="16" bestFit="1" customWidth="1"/>
    <col min="556" max="556" width="12.85546875" bestFit="1" customWidth="1"/>
    <col min="557" max="557" width="16" bestFit="1" customWidth="1"/>
    <col min="558" max="558" width="12.85546875" bestFit="1" customWidth="1"/>
    <col min="559" max="559" width="16" bestFit="1" customWidth="1"/>
    <col min="560" max="560" width="12.85546875" bestFit="1" customWidth="1"/>
    <col min="561" max="561" width="16" bestFit="1" customWidth="1"/>
    <col min="562" max="562" width="12.85546875" bestFit="1" customWidth="1"/>
    <col min="563" max="563" width="16" bestFit="1" customWidth="1"/>
    <col min="564" max="564" width="12.85546875" bestFit="1" customWidth="1"/>
    <col min="565" max="565" width="16" bestFit="1" customWidth="1"/>
    <col min="566" max="566" width="12.85546875" bestFit="1" customWidth="1"/>
    <col min="567" max="567" width="16" bestFit="1" customWidth="1"/>
    <col min="568" max="568" width="12.85546875" bestFit="1" customWidth="1"/>
    <col min="569" max="569" width="16" bestFit="1" customWidth="1"/>
    <col min="570" max="570" width="12.85546875" bestFit="1" customWidth="1"/>
    <col min="571" max="571" width="16" bestFit="1" customWidth="1"/>
    <col min="572" max="572" width="12.85546875" bestFit="1" customWidth="1"/>
    <col min="573" max="573" width="16" bestFit="1" customWidth="1"/>
    <col min="574" max="574" width="12.85546875" bestFit="1" customWidth="1"/>
    <col min="575" max="575" width="16" bestFit="1" customWidth="1"/>
    <col min="576" max="576" width="12.85546875" bestFit="1" customWidth="1"/>
    <col min="577" max="577" width="16" bestFit="1" customWidth="1"/>
    <col min="578" max="578" width="12.85546875" bestFit="1" customWidth="1"/>
    <col min="579" max="579" width="16" bestFit="1" customWidth="1"/>
    <col min="580" max="580" width="12.85546875" bestFit="1" customWidth="1"/>
    <col min="581" max="581" width="16" bestFit="1" customWidth="1"/>
    <col min="582" max="582" width="12.85546875" bestFit="1" customWidth="1"/>
    <col min="583" max="583" width="16" bestFit="1" customWidth="1"/>
    <col min="584" max="584" width="12.85546875" bestFit="1" customWidth="1"/>
    <col min="585" max="585" width="16" bestFit="1" customWidth="1"/>
    <col min="586" max="586" width="12.85546875" bestFit="1" customWidth="1"/>
    <col min="587" max="587" width="16" bestFit="1" customWidth="1"/>
    <col min="588" max="588" width="12.85546875" bestFit="1" customWidth="1"/>
    <col min="589" max="589" width="16" bestFit="1" customWidth="1"/>
    <col min="590" max="590" width="12.85546875" bestFit="1" customWidth="1"/>
    <col min="591" max="591" width="16" bestFit="1" customWidth="1"/>
    <col min="592" max="592" width="12.85546875" bestFit="1" customWidth="1"/>
    <col min="593" max="593" width="16" bestFit="1" customWidth="1"/>
    <col min="594" max="594" width="12.85546875" bestFit="1" customWidth="1"/>
    <col min="595" max="595" width="16" bestFit="1" customWidth="1"/>
    <col min="596" max="596" width="12.85546875" bestFit="1" customWidth="1"/>
    <col min="597" max="597" width="16" bestFit="1" customWidth="1"/>
    <col min="598" max="598" width="12.85546875" bestFit="1" customWidth="1"/>
    <col min="599" max="599" width="16" bestFit="1" customWidth="1"/>
    <col min="600" max="600" width="12.85546875" bestFit="1" customWidth="1"/>
    <col min="601" max="601" width="16" bestFit="1" customWidth="1"/>
    <col min="602" max="602" width="12.85546875" bestFit="1" customWidth="1"/>
    <col min="603" max="603" width="16" bestFit="1" customWidth="1"/>
    <col min="604" max="604" width="12.85546875" bestFit="1" customWidth="1"/>
    <col min="605" max="605" width="16" bestFit="1" customWidth="1"/>
    <col min="606" max="606" width="12.85546875" bestFit="1" customWidth="1"/>
    <col min="607" max="607" width="16" bestFit="1" customWidth="1"/>
    <col min="608" max="608" width="12.85546875" bestFit="1" customWidth="1"/>
    <col min="609" max="609" width="16" bestFit="1" customWidth="1"/>
    <col min="610" max="610" width="12.85546875" bestFit="1" customWidth="1"/>
    <col min="611" max="611" width="16" bestFit="1" customWidth="1"/>
    <col min="612" max="612" width="12.85546875" bestFit="1" customWidth="1"/>
    <col min="613" max="613" width="16" bestFit="1" customWidth="1"/>
    <col min="614" max="614" width="12.85546875" bestFit="1" customWidth="1"/>
    <col min="615" max="615" width="16" bestFit="1" customWidth="1"/>
    <col min="616" max="616" width="12.85546875" bestFit="1" customWidth="1"/>
    <col min="617" max="617" width="16" bestFit="1" customWidth="1"/>
    <col min="618" max="618" width="12.85546875" bestFit="1" customWidth="1"/>
    <col min="619" max="619" width="16" bestFit="1" customWidth="1"/>
    <col min="620" max="620" width="12.85546875" bestFit="1" customWidth="1"/>
    <col min="621" max="621" width="16" bestFit="1" customWidth="1"/>
    <col min="622" max="622" width="12.85546875" bestFit="1" customWidth="1"/>
    <col min="623" max="623" width="16" bestFit="1" customWidth="1"/>
    <col min="624" max="624" width="12.85546875" bestFit="1" customWidth="1"/>
    <col min="625" max="625" width="16" bestFit="1" customWidth="1"/>
    <col min="626" max="626" width="12.85546875" bestFit="1" customWidth="1"/>
    <col min="627" max="627" width="16" bestFit="1" customWidth="1"/>
    <col min="628" max="628" width="12.85546875" bestFit="1" customWidth="1"/>
    <col min="629" max="629" width="16" bestFit="1" customWidth="1"/>
    <col min="630" max="630" width="12.85546875" bestFit="1" customWidth="1"/>
    <col min="631" max="631" width="16" bestFit="1" customWidth="1"/>
    <col min="632" max="632" width="12.85546875" bestFit="1" customWidth="1"/>
    <col min="633" max="633" width="16" bestFit="1" customWidth="1"/>
    <col min="634" max="634" width="12.85546875" bestFit="1" customWidth="1"/>
    <col min="635" max="635" width="16" bestFit="1" customWidth="1"/>
    <col min="636" max="636" width="12.85546875" bestFit="1" customWidth="1"/>
    <col min="637" max="637" width="16" bestFit="1" customWidth="1"/>
    <col min="638" max="638" width="12.85546875" bestFit="1" customWidth="1"/>
    <col min="639" max="639" width="16" bestFit="1" customWidth="1"/>
    <col min="640" max="640" width="12.85546875" bestFit="1" customWidth="1"/>
    <col min="641" max="641" width="16" bestFit="1" customWidth="1"/>
    <col min="642" max="642" width="12.85546875" bestFit="1" customWidth="1"/>
    <col min="643" max="643" width="16" bestFit="1" customWidth="1"/>
    <col min="644" max="644" width="12.85546875" bestFit="1" customWidth="1"/>
    <col min="645" max="645" width="16" bestFit="1" customWidth="1"/>
    <col min="646" max="646" width="12.85546875" bestFit="1" customWidth="1"/>
    <col min="647" max="647" width="16" bestFit="1" customWidth="1"/>
    <col min="648" max="648" width="12.85546875" bestFit="1" customWidth="1"/>
    <col min="649" max="649" width="16" bestFit="1" customWidth="1"/>
    <col min="650" max="650" width="12.85546875" bestFit="1" customWidth="1"/>
    <col min="651" max="651" width="16" bestFit="1" customWidth="1"/>
    <col min="652" max="652" width="12.85546875" bestFit="1" customWidth="1"/>
    <col min="653" max="653" width="16" bestFit="1" customWidth="1"/>
    <col min="654" max="654" width="12.85546875" bestFit="1" customWidth="1"/>
    <col min="655" max="655" width="16" bestFit="1" customWidth="1"/>
    <col min="656" max="656" width="12.85546875" bestFit="1" customWidth="1"/>
    <col min="657" max="657" width="16" bestFit="1" customWidth="1"/>
    <col min="658" max="658" width="12.85546875" bestFit="1" customWidth="1"/>
    <col min="659" max="659" width="16" bestFit="1" customWidth="1"/>
    <col min="660" max="660" width="12.85546875" bestFit="1" customWidth="1"/>
    <col min="661" max="661" width="16" bestFit="1" customWidth="1"/>
    <col min="662" max="662" width="12.85546875" bestFit="1" customWidth="1"/>
    <col min="663" max="663" width="16" bestFit="1" customWidth="1"/>
    <col min="664" max="664" width="12.85546875" bestFit="1" customWidth="1"/>
    <col min="665" max="665" width="16" bestFit="1" customWidth="1"/>
    <col min="666" max="666" width="12.85546875" bestFit="1" customWidth="1"/>
    <col min="667" max="667" width="16" bestFit="1" customWidth="1"/>
    <col min="668" max="668" width="12.85546875" bestFit="1" customWidth="1"/>
    <col min="669" max="669" width="16" bestFit="1" customWidth="1"/>
    <col min="670" max="670" width="12.85546875" bestFit="1" customWidth="1"/>
    <col min="671" max="671" width="16" bestFit="1" customWidth="1"/>
    <col min="672" max="672" width="12.85546875" bestFit="1" customWidth="1"/>
    <col min="673" max="673" width="16" bestFit="1" customWidth="1"/>
    <col min="674" max="674" width="12.85546875" bestFit="1" customWidth="1"/>
    <col min="675" max="675" width="16" bestFit="1" customWidth="1"/>
    <col min="676" max="676" width="12.85546875" bestFit="1" customWidth="1"/>
    <col min="677" max="677" width="16" bestFit="1" customWidth="1"/>
    <col min="678" max="678" width="12.85546875" bestFit="1" customWidth="1"/>
    <col min="679" max="679" width="16" bestFit="1" customWidth="1"/>
    <col min="680" max="680" width="12.85546875" bestFit="1" customWidth="1"/>
    <col min="681" max="681" width="16" bestFit="1" customWidth="1"/>
    <col min="682" max="682" width="12.85546875" bestFit="1" customWidth="1"/>
    <col min="683" max="683" width="16" bestFit="1" customWidth="1"/>
    <col min="684" max="684" width="12.85546875" bestFit="1" customWidth="1"/>
    <col min="685" max="685" width="16" bestFit="1" customWidth="1"/>
    <col min="686" max="686" width="12.85546875" bestFit="1" customWidth="1"/>
    <col min="687" max="687" width="16" bestFit="1" customWidth="1"/>
    <col min="688" max="688" width="12.85546875" bestFit="1" customWidth="1"/>
    <col min="689" max="689" width="16" bestFit="1" customWidth="1"/>
    <col min="690" max="690" width="12.85546875" bestFit="1" customWidth="1"/>
    <col min="691" max="691" width="16" bestFit="1" customWidth="1"/>
    <col min="692" max="692" width="12.85546875" bestFit="1" customWidth="1"/>
    <col min="693" max="693" width="16" bestFit="1" customWidth="1"/>
    <col min="694" max="694" width="12.85546875" bestFit="1" customWidth="1"/>
    <col min="695" max="695" width="16" bestFit="1" customWidth="1"/>
    <col min="696" max="696" width="12.85546875" bestFit="1" customWidth="1"/>
    <col min="697" max="697" width="16" bestFit="1" customWidth="1"/>
    <col min="698" max="698" width="12.85546875" bestFit="1" customWidth="1"/>
    <col min="699" max="699" width="16" bestFit="1" customWidth="1"/>
    <col min="700" max="700" width="12.85546875" bestFit="1" customWidth="1"/>
    <col min="701" max="701" width="16" bestFit="1" customWidth="1"/>
    <col min="702" max="702" width="12.85546875" bestFit="1" customWidth="1"/>
    <col min="703" max="703" width="16" bestFit="1" customWidth="1"/>
    <col min="704" max="704" width="12.85546875" bestFit="1" customWidth="1"/>
    <col min="705" max="705" width="16" bestFit="1" customWidth="1"/>
    <col min="706" max="706" width="12.85546875" bestFit="1" customWidth="1"/>
    <col min="707" max="707" width="16" bestFit="1" customWidth="1"/>
    <col min="708" max="708" width="12.85546875" bestFit="1" customWidth="1"/>
    <col min="709" max="709" width="16" bestFit="1" customWidth="1"/>
    <col min="710" max="710" width="12.85546875" bestFit="1" customWidth="1"/>
    <col min="711" max="711" width="16" bestFit="1" customWidth="1"/>
    <col min="712" max="712" width="12.85546875" bestFit="1" customWidth="1"/>
    <col min="713" max="713" width="16" bestFit="1" customWidth="1"/>
    <col min="714" max="714" width="12.85546875" bestFit="1" customWidth="1"/>
    <col min="715" max="715" width="16" bestFit="1" customWidth="1"/>
    <col min="716" max="716" width="12.85546875" bestFit="1" customWidth="1"/>
    <col min="717" max="717" width="16" bestFit="1" customWidth="1"/>
    <col min="718" max="718" width="12.85546875" bestFit="1" customWidth="1"/>
    <col min="719" max="719" width="16" bestFit="1" customWidth="1"/>
    <col min="720" max="720" width="12.85546875" bestFit="1" customWidth="1"/>
    <col min="721" max="721" width="16" bestFit="1" customWidth="1"/>
    <col min="722" max="722" width="12.85546875" bestFit="1" customWidth="1"/>
    <col min="723" max="723" width="16" bestFit="1" customWidth="1"/>
    <col min="724" max="724" width="12.85546875" bestFit="1" customWidth="1"/>
    <col min="725" max="725" width="16" bestFit="1" customWidth="1"/>
    <col min="726" max="726" width="12.85546875" bestFit="1" customWidth="1"/>
    <col min="727" max="727" width="16" bestFit="1" customWidth="1"/>
    <col min="728" max="728" width="12.85546875" bestFit="1" customWidth="1"/>
    <col min="729" max="729" width="16" bestFit="1" customWidth="1"/>
    <col min="730" max="730" width="12.85546875" bestFit="1" customWidth="1"/>
    <col min="731" max="731" width="16" bestFit="1" customWidth="1"/>
    <col min="732" max="732" width="12.85546875" bestFit="1" customWidth="1"/>
    <col min="733" max="733" width="16" bestFit="1" customWidth="1"/>
    <col min="734" max="734" width="12.85546875" bestFit="1" customWidth="1"/>
    <col min="735" max="735" width="16" bestFit="1" customWidth="1"/>
    <col min="736" max="736" width="12.85546875" bestFit="1" customWidth="1"/>
    <col min="737" max="737" width="16" bestFit="1" customWidth="1"/>
    <col min="738" max="738" width="12.85546875" bestFit="1" customWidth="1"/>
    <col min="739" max="739" width="16" bestFit="1" customWidth="1"/>
    <col min="740" max="740" width="12.85546875" bestFit="1" customWidth="1"/>
    <col min="741" max="741" width="16" bestFit="1" customWidth="1"/>
    <col min="742" max="742" width="12.85546875" bestFit="1" customWidth="1"/>
    <col min="743" max="743" width="16" bestFit="1" customWidth="1"/>
    <col min="744" max="744" width="12.85546875" bestFit="1" customWidth="1"/>
    <col min="745" max="745" width="16" bestFit="1" customWidth="1"/>
    <col min="746" max="746" width="12.85546875" bestFit="1" customWidth="1"/>
    <col min="747" max="747" width="16" bestFit="1" customWidth="1"/>
    <col min="748" max="748" width="12.85546875" bestFit="1" customWidth="1"/>
    <col min="749" max="749" width="16" bestFit="1" customWidth="1"/>
    <col min="750" max="750" width="12.85546875" bestFit="1" customWidth="1"/>
    <col min="751" max="751" width="16" bestFit="1" customWidth="1"/>
    <col min="752" max="752" width="12.85546875" bestFit="1" customWidth="1"/>
    <col min="753" max="753" width="16" bestFit="1" customWidth="1"/>
    <col min="754" max="754" width="12.85546875" bestFit="1" customWidth="1"/>
    <col min="755" max="755" width="16" bestFit="1" customWidth="1"/>
    <col min="756" max="756" width="12.85546875" bestFit="1" customWidth="1"/>
    <col min="757" max="757" width="16" bestFit="1" customWidth="1"/>
    <col min="758" max="758" width="12.85546875" bestFit="1" customWidth="1"/>
    <col min="759" max="759" width="16" bestFit="1" customWidth="1"/>
    <col min="760" max="760" width="12.85546875" bestFit="1" customWidth="1"/>
    <col min="761" max="761" width="16" bestFit="1" customWidth="1"/>
    <col min="762" max="762" width="12.85546875" bestFit="1" customWidth="1"/>
    <col min="763" max="763" width="16" bestFit="1" customWidth="1"/>
    <col min="764" max="764" width="12.85546875" bestFit="1" customWidth="1"/>
    <col min="765" max="765" width="16" bestFit="1" customWidth="1"/>
    <col min="766" max="766" width="12.85546875" bestFit="1" customWidth="1"/>
    <col min="767" max="767" width="16" bestFit="1" customWidth="1"/>
    <col min="768" max="768" width="12.85546875" bestFit="1" customWidth="1"/>
    <col min="769" max="769" width="16" bestFit="1" customWidth="1"/>
    <col min="770" max="770" width="12.85546875" bestFit="1" customWidth="1"/>
    <col min="771" max="771" width="16" bestFit="1" customWidth="1"/>
    <col min="772" max="772" width="12.85546875" bestFit="1" customWidth="1"/>
    <col min="773" max="773" width="16" bestFit="1" customWidth="1"/>
    <col min="774" max="774" width="12.85546875" bestFit="1" customWidth="1"/>
    <col min="775" max="775" width="16" bestFit="1" customWidth="1"/>
    <col min="776" max="776" width="12.85546875" bestFit="1" customWidth="1"/>
    <col min="777" max="777" width="16" bestFit="1" customWidth="1"/>
    <col min="778" max="778" width="12.85546875" bestFit="1" customWidth="1"/>
    <col min="779" max="779" width="16" bestFit="1" customWidth="1"/>
    <col min="780" max="780" width="12.85546875" bestFit="1" customWidth="1"/>
    <col min="781" max="781" width="16" bestFit="1" customWidth="1"/>
    <col min="782" max="782" width="12.85546875" bestFit="1" customWidth="1"/>
    <col min="783" max="783" width="16" bestFit="1" customWidth="1"/>
    <col min="784" max="784" width="12.85546875" bestFit="1" customWidth="1"/>
    <col min="785" max="785" width="16" bestFit="1" customWidth="1"/>
    <col min="786" max="786" width="12.85546875" bestFit="1" customWidth="1"/>
    <col min="787" max="787" width="16" bestFit="1" customWidth="1"/>
    <col min="788" max="788" width="12.85546875" bestFit="1" customWidth="1"/>
    <col min="789" max="789" width="16" bestFit="1" customWidth="1"/>
    <col min="790" max="790" width="12.85546875" bestFit="1" customWidth="1"/>
    <col min="791" max="791" width="16" bestFit="1" customWidth="1"/>
    <col min="792" max="792" width="12.85546875" bestFit="1" customWidth="1"/>
    <col min="793" max="793" width="16" bestFit="1" customWidth="1"/>
    <col min="794" max="794" width="12.85546875" bestFit="1" customWidth="1"/>
    <col min="795" max="795" width="16" bestFit="1" customWidth="1"/>
    <col min="796" max="796" width="12.85546875" bestFit="1" customWidth="1"/>
    <col min="797" max="797" width="16" bestFit="1" customWidth="1"/>
    <col min="798" max="798" width="12.85546875" bestFit="1" customWidth="1"/>
    <col min="799" max="799" width="16" bestFit="1" customWidth="1"/>
    <col min="800" max="800" width="12.85546875" bestFit="1" customWidth="1"/>
    <col min="801" max="801" width="16" bestFit="1" customWidth="1"/>
    <col min="802" max="802" width="12.85546875" bestFit="1" customWidth="1"/>
    <col min="803" max="803" width="16" bestFit="1" customWidth="1"/>
    <col min="804" max="804" width="12.85546875" bestFit="1" customWidth="1"/>
    <col min="805" max="805" width="16" bestFit="1" customWidth="1"/>
    <col min="806" max="806" width="12.85546875" bestFit="1" customWidth="1"/>
    <col min="807" max="807" width="16" bestFit="1" customWidth="1"/>
    <col min="808" max="808" width="12.85546875" bestFit="1" customWidth="1"/>
    <col min="809" max="809" width="16" bestFit="1" customWidth="1"/>
    <col min="810" max="810" width="12.85546875" bestFit="1" customWidth="1"/>
    <col min="811" max="811" width="16" bestFit="1" customWidth="1"/>
    <col min="812" max="812" width="12.85546875" bestFit="1" customWidth="1"/>
    <col min="813" max="813" width="16" bestFit="1" customWidth="1"/>
    <col min="814" max="814" width="12.85546875" bestFit="1" customWidth="1"/>
    <col min="815" max="815" width="16" bestFit="1" customWidth="1"/>
    <col min="816" max="816" width="12.85546875" bestFit="1" customWidth="1"/>
    <col min="817" max="817" width="16" bestFit="1" customWidth="1"/>
    <col min="818" max="818" width="12.85546875" bestFit="1" customWidth="1"/>
    <col min="819" max="819" width="16" bestFit="1" customWidth="1"/>
    <col min="820" max="820" width="12.85546875" bestFit="1" customWidth="1"/>
    <col min="821" max="821" width="16" bestFit="1" customWidth="1"/>
    <col min="822" max="822" width="12.85546875" bestFit="1" customWidth="1"/>
    <col min="823" max="823" width="16" bestFit="1" customWidth="1"/>
    <col min="824" max="824" width="12.85546875" bestFit="1" customWidth="1"/>
    <col min="825" max="825" width="16" bestFit="1" customWidth="1"/>
    <col min="826" max="826" width="12.85546875" bestFit="1" customWidth="1"/>
    <col min="827" max="827" width="16" bestFit="1" customWidth="1"/>
    <col min="828" max="828" width="12.85546875" bestFit="1" customWidth="1"/>
    <col min="829" max="829" width="16" bestFit="1" customWidth="1"/>
    <col min="830" max="830" width="12.85546875" bestFit="1" customWidth="1"/>
    <col min="831" max="831" width="16" bestFit="1" customWidth="1"/>
    <col min="832" max="832" width="12.85546875" bestFit="1" customWidth="1"/>
    <col min="833" max="833" width="16" bestFit="1" customWidth="1"/>
    <col min="834" max="834" width="12.85546875" bestFit="1" customWidth="1"/>
    <col min="835" max="835" width="16" bestFit="1" customWidth="1"/>
    <col min="836" max="836" width="12.85546875" bestFit="1" customWidth="1"/>
    <col min="837" max="837" width="16" bestFit="1" customWidth="1"/>
    <col min="838" max="838" width="12.85546875" bestFit="1" customWidth="1"/>
    <col min="839" max="839" width="16" bestFit="1" customWidth="1"/>
    <col min="840" max="840" width="12.85546875" bestFit="1" customWidth="1"/>
    <col min="841" max="841" width="16" bestFit="1" customWidth="1"/>
    <col min="842" max="842" width="12.85546875" bestFit="1" customWidth="1"/>
    <col min="843" max="843" width="16" bestFit="1" customWidth="1"/>
    <col min="844" max="844" width="12.85546875" bestFit="1" customWidth="1"/>
    <col min="845" max="845" width="16" bestFit="1" customWidth="1"/>
    <col min="846" max="846" width="12.85546875" bestFit="1" customWidth="1"/>
    <col min="847" max="847" width="16" bestFit="1" customWidth="1"/>
    <col min="848" max="848" width="12.85546875" bestFit="1" customWidth="1"/>
    <col min="849" max="849" width="16" bestFit="1" customWidth="1"/>
    <col min="850" max="850" width="12.85546875" bestFit="1" customWidth="1"/>
    <col min="851" max="851" width="16" bestFit="1" customWidth="1"/>
    <col min="852" max="852" width="12.85546875" bestFit="1" customWidth="1"/>
    <col min="853" max="853" width="16" bestFit="1" customWidth="1"/>
    <col min="854" max="854" width="12.85546875" bestFit="1" customWidth="1"/>
    <col min="855" max="855" width="16" bestFit="1" customWidth="1"/>
    <col min="856" max="856" width="12.85546875" bestFit="1" customWidth="1"/>
    <col min="857" max="857" width="16" bestFit="1" customWidth="1"/>
    <col min="858" max="858" width="12.85546875" bestFit="1" customWidth="1"/>
    <col min="859" max="859" width="16" bestFit="1" customWidth="1"/>
    <col min="860" max="860" width="12.85546875" bestFit="1" customWidth="1"/>
    <col min="861" max="861" width="16" bestFit="1" customWidth="1"/>
    <col min="862" max="862" width="12.85546875" bestFit="1" customWidth="1"/>
    <col min="863" max="863" width="16" bestFit="1" customWidth="1"/>
    <col min="864" max="864" width="12.85546875" bestFit="1" customWidth="1"/>
    <col min="865" max="865" width="16" bestFit="1" customWidth="1"/>
    <col min="866" max="866" width="12.85546875" bestFit="1" customWidth="1"/>
    <col min="867" max="867" width="16" bestFit="1" customWidth="1"/>
    <col min="868" max="868" width="12.85546875" bestFit="1" customWidth="1"/>
    <col min="869" max="869" width="16" bestFit="1" customWidth="1"/>
    <col min="870" max="870" width="12.85546875" bestFit="1" customWidth="1"/>
    <col min="871" max="871" width="16" bestFit="1" customWidth="1"/>
    <col min="872" max="872" width="12.85546875" bestFit="1" customWidth="1"/>
    <col min="873" max="873" width="16" bestFit="1" customWidth="1"/>
    <col min="874" max="874" width="12.85546875" bestFit="1" customWidth="1"/>
    <col min="875" max="875" width="16" bestFit="1" customWidth="1"/>
    <col min="876" max="876" width="12.85546875" bestFit="1" customWidth="1"/>
    <col min="877" max="877" width="16" bestFit="1" customWidth="1"/>
    <col min="878" max="878" width="12.85546875" bestFit="1" customWidth="1"/>
    <col min="879" max="879" width="16" bestFit="1" customWidth="1"/>
    <col min="880" max="880" width="12.85546875" bestFit="1" customWidth="1"/>
    <col min="881" max="881" width="16" bestFit="1" customWidth="1"/>
    <col min="882" max="882" width="12.85546875" bestFit="1" customWidth="1"/>
    <col min="883" max="883" width="16" bestFit="1" customWidth="1"/>
    <col min="884" max="884" width="12.85546875" bestFit="1" customWidth="1"/>
    <col min="885" max="885" width="16" bestFit="1" customWidth="1"/>
    <col min="886" max="886" width="12.85546875" bestFit="1" customWidth="1"/>
    <col min="887" max="887" width="16" bestFit="1" customWidth="1"/>
    <col min="888" max="888" width="12.85546875" bestFit="1" customWidth="1"/>
    <col min="889" max="889" width="16" bestFit="1" customWidth="1"/>
    <col min="890" max="890" width="12.85546875" bestFit="1" customWidth="1"/>
    <col min="891" max="891" width="16" bestFit="1" customWidth="1"/>
    <col min="892" max="892" width="12.85546875" bestFit="1" customWidth="1"/>
    <col min="893" max="893" width="16" bestFit="1" customWidth="1"/>
    <col min="894" max="894" width="12.85546875" bestFit="1" customWidth="1"/>
    <col min="895" max="895" width="16" bestFit="1" customWidth="1"/>
    <col min="896" max="896" width="12.85546875" bestFit="1" customWidth="1"/>
    <col min="897" max="897" width="16" bestFit="1" customWidth="1"/>
    <col min="898" max="898" width="12.85546875" bestFit="1" customWidth="1"/>
    <col min="899" max="899" width="16" bestFit="1" customWidth="1"/>
    <col min="900" max="900" width="12.85546875" bestFit="1" customWidth="1"/>
    <col min="901" max="901" width="16" bestFit="1" customWidth="1"/>
    <col min="902" max="902" width="12.85546875" bestFit="1" customWidth="1"/>
    <col min="903" max="903" width="16" bestFit="1" customWidth="1"/>
    <col min="904" max="904" width="12.85546875" bestFit="1" customWidth="1"/>
    <col min="905" max="905" width="16" bestFit="1" customWidth="1"/>
    <col min="906" max="906" width="12.85546875" bestFit="1" customWidth="1"/>
    <col min="907" max="907" width="16" bestFit="1" customWidth="1"/>
    <col min="908" max="908" width="12.85546875" bestFit="1" customWidth="1"/>
    <col min="909" max="909" width="16" bestFit="1" customWidth="1"/>
    <col min="910" max="910" width="12.85546875" bestFit="1" customWidth="1"/>
    <col min="911" max="911" width="16" bestFit="1" customWidth="1"/>
    <col min="912" max="912" width="12.85546875" bestFit="1" customWidth="1"/>
    <col min="913" max="913" width="16" bestFit="1" customWidth="1"/>
    <col min="914" max="914" width="12.85546875" bestFit="1" customWidth="1"/>
    <col min="915" max="915" width="16" bestFit="1" customWidth="1"/>
    <col min="916" max="916" width="12.85546875" bestFit="1" customWidth="1"/>
    <col min="917" max="917" width="16" bestFit="1" customWidth="1"/>
    <col min="918" max="918" width="12.85546875" bestFit="1" customWidth="1"/>
    <col min="919" max="919" width="16" bestFit="1" customWidth="1"/>
    <col min="920" max="920" width="12.85546875" bestFit="1" customWidth="1"/>
    <col min="921" max="921" width="16" bestFit="1" customWidth="1"/>
    <col min="922" max="922" width="12.85546875" bestFit="1" customWidth="1"/>
    <col min="923" max="923" width="16" bestFit="1" customWidth="1"/>
    <col min="924" max="924" width="12.85546875" bestFit="1" customWidth="1"/>
    <col min="925" max="925" width="16" bestFit="1" customWidth="1"/>
    <col min="926" max="926" width="12.85546875" bestFit="1" customWidth="1"/>
    <col min="927" max="927" width="16" bestFit="1" customWidth="1"/>
    <col min="928" max="928" width="12.85546875" bestFit="1" customWidth="1"/>
    <col min="929" max="929" width="16" bestFit="1" customWidth="1"/>
    <col min="930" max="930" width="12.85546875" bestFit="1" customWidth="1"/>
    <col min="931" max="931" width="16" bestFit="1" customWidth="1"/>
    <col min="932" max="932" width="12.85546875" bestFit="1" customWidth="1"/>
    <col min="933" max="933" width="16" bestFit="1" customWidth="1"/>
    <col min="934" max="934" width="12.85546875" bestFit="1" customWidth="1"/>
    <col min="935" max="935" width="16" bestFit="1" customWidth="1"/>
    <col min="936" max="936" width="12.85546875" bestFit="1" customWidth="1"/>
    <col min="937" max="937" width="16" bestFit="1" customWidth="1"/>
    <col min="938" max="938" width="12.85546875" bestFit="1" customWidth="1"/>
    <col min="939" max="939" width="16" bestFit="1" customWidth="1"/>
    <col min="940" max="940" width="12.85546875" bestFit="1" customWidth="1"/>
    <col min="941" max="941" width="16" bestFit="1" customWidth="1"/>
    <col min="942" max="942" width="12.85546875" bestFit="1" customWidth="1"/>
    <col min="943" max="943" width="16" bestFit="1" customWidth="1"/>
    <col min="944" max="944" width="12.85546875" bestFit="1" customWidth="1"/>
    <col min="945" max="945" width="16" bestFit="1" customWidth="1"/>
    <col min="946" max="946" width="12.85546875" bestFit="1" customWidth="1"/>
    <col min="947" max="947" width="16" bestFit="1" customWidth="1"/>
    <col min="948" max="948" width="12.85546875" bestFit="1" customWidth="1"/>
    <col min="949" max="949" width="16" bestFit="1" customWidth="1"/>
    <col min="950" max="950" width="12.85546875" bestFit="1" customWidth="1"/>
    <col min="951" max="951" width="16" bestFit="1" customWidth="1"/>
    <col min="952" max="952" width="12.85546875" bestFit="1" customWidth="1"/>
    <col min="953" max="953" width="16" bestFit="1" customWidth="1"/>
    <col min="954" max="954" width="12.85546875" bestFit="1" customWidth="1"/>
    <col min="955" max="955" width="16" bestFit="1" customWidth="1"/>
    <col min="956" max="956" width="12.85546875" bestFit="1" customWidth="1"/>
    <col min="957" max="957" width="16" bestFit="1" customWidth="1"/>
    <col min="958" max="958" width="12.85546875" bestFit="1" customWidth="1"/>
    <col min="959" max="959" width="16" bestFit="1" customWidth="1"/>
    <col min="960" max="960" width="12.85546875" bestFit="1" customWidth="1"/>
    <col min="961" max="961" width="16" bestFit="1" customWidth="1"/>
    <col min="962" max="962" width="12.85546875" bestFit="1" customWidth="1"/>
    <col min="963" max="963" width="16" bestFit="1" customWidth="1"/>
    <col min="964" max="964" width="12.85546875" bestFit="1" customWidth="1"/>
    <col min="965" max="965" width="16" bestFit="1" customWidth="1"/>
    <col min="966" max="966" width="12.85546875" bestFit="1" customWidth="1"/>
    <col min="967" max="967" width="16" bestFit="1" customWidth="1"/>
    <col min="968" max="968" width="12.85546875" bestFit="1" customWidth="1"/>
    <col min="969" max="969" width="16" bestFit="1" customWidth="1"/>
    <col min="970" max="970" width="12.85546875" bestFit="1" customWidth="1"/>
    <col min="971" max="971" width="16" bestFit="1" customWidth="1"/>
    <col min="972" max="972" width="12.85546875" bestFit="1" customWidth="1"/>
    <col min="973" max="973" width="16" bestFit="1" customWidth="1"/>
    <col min="974" max="974" width="12.85546875" bestFit="1" customWidth="1"/>
    <col min="975" max="975" width="16" bestFit="1" customWidth="1"/>
    <col min="976" max="976" width="12.85546875" bestFit="1" customWidth="1"/>
    <col min="977" max="977" width="16" bestFit="1" customWidth="1"/>
    <col min="978" max="978" width="12.85546875" bestFit="1" customWidth="1"/>
    <col min="979" max="979" width="16" bestFit="1" customWidth="1"/>
    <col min="980" max="980" width="12.85546875" bestFit="1" customWidth="1"/>
    <col min="981" max="981" width="16" bestFit="1" customWidth="1"/>
    <col min="982" max="982" width="12.85546875" bestFit="1" customWidth="1"/>
    <col min="983" max="983" width="16" bestFit="1" customWidth="1"/>
    <col min="984" max="984" width="12.85546875" bestFit="1" customWidth="1"/>
    <col min="985" max="985" width="16" bestFit="1" customWidth="1"/>
    <col min="986" max="986" width="12.85546875" bestFit="1" customWidth="1"/>
    <col min="987" max="987" width="16" bestFit="1" customWidth="1"/>
    <col min="988" max="988" width="12.85546875" bestFit="1" customWidth="1"/>
    <col min="989" max="989" width="16" bestFit="1" customWidth="1"/>
    <col min="990" max="990" width="12.85546875" bestFit="1" customWidth="1"/>
    <col min="991" max="991" width="16" bestFit="1" customWidth="1"/>
    <col min="992" max="992" width="12.85546875" bestFit="1" customWidth="1"/>
    <col min="993" max="993" width="16" bestFit="1" customWidth="1"/>
    <col min="994" max="994" width="12.85546875" bestFit="1" customWidth="1"/>
    <col min="995" max="995" width="16" bestFit="1" customWidth="1"/>
    <col min="996" max="996" width="12.85546875" bestFit="1" customWidth="1"/>
    <col min="997" max="997" width="16" bestFit="1" customWidth="1"/>
    <col min="998" max="998" width="12.85546875" bestFit="1" customWidth="1"/>
    <col min="999" max="999" width="16" bestFit="1" customWidth="1"/>
    <col min="1000" max="1000" width="12.85546875" bestFit="1" customWidth="1"/>
    <col min="1001" max="1001" width="16" bestFit="1" customWidth="1"/>
    <col min="1002" max="1002" width="12.85546875" bestFit="1" customWidth="1"/>
    <col min="1003" max="1003" width="16" bestFit="1" customWidth="1"/>
    <col min="1004" max="1004" width="12.85546875" bestFit="1" customWidth="1"/>
    <col min="1005" max="1005" width="16" bestFit="1" customWidth="1"/>
    <col min="1006" max="1006" width="12.85546875" bestFit="1" customWidth="1"/>
    <col min="1007" max="1007" width="16" bestFit="1" customWidth="1"/>
    <col min="1008" max="1008" width="12.85546875" bestFit="1" customWidth="1"/>
    <col min="1009" max="1009" width="16" bestFit="1" customWidth="1"/>
    <col min="1010" max="1010" width="12.85546875" bestFit="1" customWidth="1"/>
    <col min="1011" max="1011" width="16" bestFit="1" customWidth="1"/>
    <col min="1012" max="1012" width="12.85546875" bestFit="1" customWidth="1"/>
    <col min="1013" max="1013" width="16" bestFit="1" customWidth="1"/>
    <col min="1014" max="1014" width="12.85546875" bestFit="1" customWidth="1"/>
    <col min="1015" max="1015" width="16" bestFit="1" customWidth="1"/>
    <col min="1016" max="1016" width="12.85546875" bestFit="1" customWidth="1"/>
    <col min="1017" max="1017" width="16" bestFit="1" customWidth="1"/>
    <col min="1018" max="1018" width="12.85546875" bestFit="1" customWidth="1"/>
    <col min="1019" max="1019" width="16" bestFit="1" customWidth="1"/>
    <col min="1020" max="1020" width="12.85546875" bestFit="1" customWidth="1"/>
    <col min="1021" max="1021" width="16" bestFit="1" customWidth="1"/>
    <col min="1022" max="1022" width="12.85546875" bestFit="1" customWidth="1"/>
    <col min="1023" max="1023" width="16" bestFit="1" customWidth="1"/>
    <col min="1024" max="1024" width="12.85546875" bestFit="1" customWidth="1"/>
    <col min="1025" max="1025" width="16" bestFit="1" customWidth="1"/>
    <col min="1026" max="1026" width="12.85546875" bestFit="1" customWidth="1"/>
    <col min="1027" max="1027" width="16" bestFit="1" customWidth="1"/>
    <col min="1028" max="1028" width="12.85546875" bestFit="1" customWidth="1"/>
    <col min="1029" max="1029" width="16" bestFit="1" customWidth="1"/>
    <col min="1030" max="1030" width="12.85546875" bestFit="1" customWidth="1"/>
    <col min="1031" max="1031" width="16" bestFit="1" customWidth="1"/>
    <col min="1032" max="1032" width="12.85546875" bestFit="1" customWidth="1"/>
    <col min="1033" max="1033" width="16" bestFit="1" customWidth="1"/>
    <col min="1034" max="1034" width="12.85546875" bestFit="1" customWidth="1"/>
    <col min="1035" max="1035" width="16" bestFit="1" customWidth="1"/>
    <col min="1036" max="1036" width="12.85546875" bestFit="1" customWidth="1"/>
    <col min="1037" max="1037" width="16" bestFit="1" customWidth="1"/>
    <col min="1038" max="1038" width="12.85546875" bestFit="1" customWidth="1"/>
    <col min="1039" max="1039" width="16" bestFit="1" customWidth="1"/>
    <col min="1040" max="1040" width="12.85546875" bestFit="1" customWidth="1"/>
    <col min="1041" max="1041" width="16" bestFit="1" customWidth="1"/>
    <col min="1042" max="1042" width="12.85546875" bestFit="1" customWidth="1"/>
    <col min="1043" max="1043" width="16" bestFit="1" customWidth="1"/>
    <col min="1044" max="1044" width="12.85546875" bestFit="1" customWidth="1"/>
    <col min="1045" max="1045" width="16" bestFit="1" customWidth="1"/>
    <col min="1046" max="1046" width="12.85546875" bestFit="1" customWidth="1"/>
    <col min="1047" max="1047" width="16" bestFit="1" customWidth="1"/>
    <col min="1048" max="1048" width="12.85546875" bestFit="1" customWidth="1"/>
    <col min="1049" max="1049" width="16" bestFit="1" customWidth="1"/>
    <col min="1050" max="1050" width="12.85546875" bestFit="1" customWidth="1"/>
    <col min="1051" max="1051" width="16" bestFit="1" customWidth="1"/>
    <col min="1052" max="1052" width="12.85546875" bestFit="1" customWidth="1"/>
    <col min="1053" max="1053" width="16" bestFit="1" customWidth="1"/>
    <col min="1054" max="1054" width="12.85546875" bestFit="1" customWidth="1"/>
    <col min="1055" max="1055" width="16" bestFit="1" customWidth="1"/>
    <col min="1056" max="1056" width="12.85546875" bestFit="1" customWidth="1"/>
    <col min="1057" max="1057" width="16" bestFit="1" customWidth="1"/>
    <col min="1058" max="1058" width="12.85546875" bestFit="1" customWidth="1"/>
    <col min="1059" max="1059" width="16" bestFit="1" customWidth="1"/>
    <col min="1060" max="1060" width="12.85546875" bestFit="1" customWidth="1"/>
    <col min="1061" max="1061" width="16" bestFit="1" customWidth="1"/>
    <col min="1062" max="1062" width="12.85546875" bestFit="1" customWidth="1"/>
    <col min="1063" max="1063" width="16" bestFit="1" customWidth="1"/>
    <col min="1064" max="1064" width="12.85546875" bestFit="1" customWidth="1"/>
    <col min="1065" max="1065" width="16" bestFit="1" customWidth="1"/>
    <col min="1066" max="1066" width="12.85546875" bestFit="1" customWidth="1"/>
    <col min="1067" max="1067" width="16" bestFit="1" customWidth="1"/>
    <col min="1068" max="1068" width="12.85546875" bestFit="1" customWidth="1"/>
    <col min="1069" max="1069" width="16" bestFit="1" customWidth="1"/>
    <col min="1070" max="1070" width="12.85546875" bestFit="1" customWidth="1"/>
    <col min="1071" max="1071" width="16" bestFit="1" customWidth="1"/>
    <col min="1072" max="1072" width="12.85546875" bestFit="1" customWidth="1"/>
    <col min="1073" max="1073" width="16" bestFit="1" customWidth="1"/>
    <col min="1074" max="1074" width="12.85546875" bestFit="1" customWidth="1"/>
    <col min="1075" max="1075" width="16" bestFit="1" customWidth="1"/>
    <col min="1076" max="1076" width="12.85546875" bestFit="1" customWidth="1"/>
    <col min="1077" max="1077" width="16" bestFit="1" customWidth="1"/>
    <col min="1078" max="1078" width="12.85546875" bestFit="1" customWidth="1"/>
    <col min="1079" max="1079" width="16" bestFit="1" customWidth="1"/>
    <col min="1080" max="1080" width="12.85546875" bestFit="1" customWidth="1"/>
    <col min="1081" max="1081" width="16" bestFit="1" customWidth="1"/>
    <col min="1082" max="1082" width="12.85546875" bestFit="1" customWidth="1"/>
    <col min="1083" max="1083" width="16" bestFit="1" customWidth="1"/>
    <col min="1084" max="1084" width="12.85546875" bestFit="1" customWidth="1"/>
    <col min="1085" max="1085" width="16" bestFit="1" customWidth="1"/>
    <col min="1086" max="1086" width="12.85546875" bestFit="1" customWidth="1"/>
    <col min="1087" max="1087" width="16" bestFit="1" customWidth="1"/>
    <col min="1088" max="1088" width="12.85546875" bestFit="1" customWidth="1"/>
    <col min="1089" max="1089" width="16" bestFit="1" customWidth="1"/>
    <col min="1090" max="1090" width="12.85546875" bestFit="1" customWidth="1"/>
    <col min="1091" max="1091" width="16" bestFit="1" customWidth="1"/>
    <col min="1092" max="1092" width="12.85546875" bestFit="1" customWidth="1"/>
    <col min="1093" max="1093" width="16" bestFit="1" customWidth="1"/>
    <col min="1094" max="1094" width="12.85546875" bestFit="1" customWidth="1"/>
    <col min="1095" max="1095" width="16" bestFit="1" customWidth="1"/>
    <col min="1096" max="1096" width="12.85546875" bestFit="1" customWidth="1"/>
    <col min="1097" max="1097" width="16" bestFit="1" customWidth="1"/>
    <col min="1098" max="1098" width="12.85546875" bestFit="1" customWidth="1"/>
    <col min="1099" max="1099" width="16" bestFit="1" customWidth="1"/>
    <col min="1100" max="1100" width="12.85546875" bestFit="1" customWidth="1"/>
    <col min="1101" max="1101" width="16" bestFit="1" customWidth="1"/>
    <col min="1102" max="1102" width="12.85546875" bestFit="1" customWidth="1"/>
    <col min="1103" max="1103" width="16" bestFit="1" customWidth="1"/>
    <col min="1104" max="1104" width="12.85546875" bestFit="1" customWidth="1"/>
    <col min="1105" max="1105" width="16" bestFit="1" customWidth="1"/>
    <col min="1106" max="1106" width="12.85546875" bestFit="1" customWidth="1"/>
    <col min="1107" max="1107" width="16" bestFit="1" customWidth="1"/>
    <col min="1108" max="1108" width="12.85546875" bestFit="1" customWidth="1"/>
    <col min="1109" max="1109" width="16" bestFit="1" customWidth="1"/>
    <col min="1110" max="1110" width="12.85546875" bestFit="1" customWidth="1"/>
    <col min="1111" max="1111" width="16" bestFit="1" customWidth="1"/>
    <col min="1112" max="1112" width="12.85546875" bestFit="1" customWidth="1"/>
    <col min="1113" max="1113" width="16" bestFit="1" customWidth="1"/>
    <col min="1114" max="1114" width="12.85546875" bestFit="1" customWidth="1"/>
    <col min="1115" max="1115" width="16" bestFit="1" customWidth="1"/>
    <col min="1116" max="1116" width="12.85546875" bestFit="1" customWidth="1"/>
    <col min="1117" max="1117" width="16" bestFit="1" customWidth="1"/>
    <col min="1118" max="1118" width="12.85546875" bestFit="1" customWidth="1"/>
    <col min="1119" max="1119" width="16" bestFit="1" customWidth="1"/>
    <col min="1120" max="1120" width="12.85546875" bestFit="1" customWidth="1"/>
    <col min="1121" max="1121" width="16" bestFit="1" customWidth="1"/>
    <col min="1122" max="1122" width="12.85546875" bestFit="1" customWidth="1"/>
    <col min="1123" max="1123" width="16" bestFit="1" customWidth="1"/>
    <col min="1124" max="1124" width="12.85546875" bestFit="1" customWidth="1"/>
    <col min="1125" max="1125" width="16" bestFit="1" customWidth="1"/>
    <col min="1126" max="1126" width="12.85546875" bestFit="1" customWidth="1"/>
    <col min="1127" max="1127" width="16" bestFit="1" customWidth="1"/>
    <col min="1128" max="1128" width="12.85546875" bestFit="1" customWidth="1"/>
    <col min="1129" max="1129" width="16" bestFit="1" customWidth="1"/>
    <col min="1130" max="1130" width="12.85546875" bestFit="1" customWidth="1"/>
    <col min="1131" max="1131" width="16" bestFit="1" customWidth="1"/>
    <col min="1132" max="1132" width="12.85546875" bestFit="1" customWidth="1"/>
    <col min="1133" max="1133" width="16" bestFit="1" customWidth="1"/>
    <col min="1134" max="1134" width="12.85546875" bestFit="1" customWidth="1"/>
    <col min="1135" max="1135" width="16" bestFit="1" customWidth="1"/>
    <col min="1136" max="1136" width="12.85546875" bestFit="1" customWidth="1"/>
    <col min="1137" max="1137" width="16" bestFit="1" customWidth="1"/>
    <col min="1138" max="1138" width="12.85546875" bestFit="1" customWidth="1"/>
    <col min="1139" max="1139" width="16" bestFit="1" customWidth="1"/>
    <col min="1140" max="1140" width="12.85546875" bestFit="1" customWidth="1"/>
    <col min="1141" max="1141" width="16" bestFit="1" customWidth="1"/>
    <col min="1142" max="1142" width="12.85546875" bestFit="1" customWidth="1"/>
    <col min="1143" max="1143" width="16" bestFit="1" customWidth="1"/>
    <col min="1144" max="1144" width="12.85546875" bestFit="1" customWidth="1"/>
    <col min="1145" max="1145" width="16" bestFit="1" customWidth="1"/>
    <col min="1146" max="1146" width="12.85546875" bestFit="1" customWidth="1"/>
    <col min="1147" max="1147" width="16" bestFit="1" customWidth="1"/>
    <col min="1148" max="1148" width="12.85546875" bestFit="1" customWidth="1"/>
    <col min="1149" max="1149" width="16" bestFit="1" customWidth="1"/>
    <col min="1150" max="1150" width="12.85546875" bestFit="1" customWidth="1"/>
    <col min="1151" max="1151" width="16" bestFit="1" customWidth="1"/>
    <col min="1152" max="1152" width="12.85546875" bestFit="1" customWidth="1"/>
    <col min="1153" max="1153" width="16" bestFit="1" customWidth="1"/>
    <col min="1154" max="1154" width="12.85546875" bestFit="1" customWidth="1"/>
    <col min="1155" max="1155" width="16" bestFit="1" customWidth="1"/>
    <col min="1156" max="1156" width="12.85546875" bestFit="1" customWidth="1"/>
    <col min="1157" max="1157" width="16" bestFit="1" customWidth="1"/>
    <col min="1158" max="1158" width="12.85546875" bestFit="1" customWidth="1"/>
    <col min="1159" max="1159" width="16" bestFit="1" customWidth="1"/>
    <col min="1160" max="1160" width="12.85546875" bestFit="1" customWidth="1"/>
    <col min="1161" max="1161" width="16" bestFit="1" customWidth="1"/>
    <col min="1162" max="1162" width="12.85546875" bestFit="1" customWidth="1"/>
    <col min="1163" max="1163" width="16" bestFit="1" customWidth="1"/>
    <col min="1164" max="1164" width="12.85546875" bestFit="1" customWidth="1"/>
    <col min="1165" max="1165" width="16" bestFit="1" customWidth="1"/>
    <col min="1166" max="1166" width="12.85546875" bestFit="1" customWidth="1"/>
    <col min="1167" max="1167" width="16" bestFit="1" customWidth="1"/>
    <col min="1168" max="1168" width="12.85546875" bestFit="1" customWidth="1"/>
    <col min="1169" max="1169" width="16" bestFit="1" customWidth="1"/>
    <col min="1170" max="1170" width="12.85546875" bestFit="1" customWidth="1"/>
    <col min="1171" max="1171" width="16" bestFit="1" customWidth="1"/>
    <col min="1172" max="1172" width="12.85546875" bestFit="1" customWidth="1"/>
    <col min="1173" max="1173" width="16" bestFit="1" customWidth="1"/>
    <col min="1174" max="1174" width="12.85546875" bestFit="1" customWidth="1"/>
    <col min="1175" max="1175" width="16" bestFit="1" customWidth="1"/>
    <col min="1176" max="1176" width="12.85546875" bestFit="1" customWidth="1"/>
    <col min="1177" max="1177" width="16" bestFit="1" customWidth="1"/>
    <col min="1178" max="1178" width="12.85546875" bestFit="1" customWidth="1"/>
    <col min="1179" max="1179" width="16" bestFit="1" customWidth="1"/>
    <col min="1180" max="1180" width="12.85546875" bestFit="1" customWidth="1"/>
    <col min="1181" max="1181" width="16" bestFit="1" customWidth="1"/>
    <col min="1182" max="1182" width="12.85546875" bestFit="1" customWidth="1"/>
    <col min="1183" max="1183" width="16" bestFit="1" customWidth="1"/>
    <col min="1184" max="1184" width="12.85546875" bestFit="1" customWidth="1"/>
    <col min="1185" max="1185" width="16" bestFit="1" customWidth="1"/>
    <col min="1186" max="1186" width="12.85546875" bestFit="1" customWidth="1"/>
    <col min="1187" max="1187" width="16" bestFit="1" customWidth="1"/>
    <col min="1188" max="1188" width="12.85546875" bestFit="1" customWidth="1"/>
    <col min="1189" max="1189" width="16" bestFit="1" customWidth="1"/>
    <col min="1190" max="1190" width="12.85546875" bestFit="1" customWidth="1"/>
    <col min="1191" max="1191" width="16" bestFit="1" customWidth="1"/>
    <col min="1192" max="1192" width="12.85546875" bestFit="1" customWidth="1"/>
    <col min="1193" max="1193" width="16" bestFit="1" customWidth="1"/>
    <col min="1194" max="1194" width="12.85546875" bestFit="1" customWidth="1"/>
    <col min="1195" max="1195" width="16" bestFit="1" customWidth="1"/>
    <col min="1196" max="1196" width="12.85546875" bestFit="1" customWidth="1"/>
    <col min="1197" max="1197" width="16" bestFit="1" customWidth="1"/>
    <col min="1198" max="1198" width="12.85546875" bestFit="1" customWidth="1"/>
    <col min="1199" max="1199" width="16" bestFit="1" customWidth="1"/>
    <col min="1200" max="1200" width="12.85546875" bestFit="1" customWidth="1"/>
    <col min="1201" max="1201" width="16" bestFit="1" customWidth="1"/>
    <col min="1202" max="1202" width="12.85546875" bestFit="1" customWidth="1"/>
    <col min="1203" max="1203" width="16" bestFit="1" customWidth="1"/>
    <col min="1204" max="1204" width="12.85546875" bestFit="1" customWidth="1"/>
    <col min="1205" max="1205" width="16" bestFit="1" customWidth="1"/>
    <col min="1206" max="1206" width="12.85546875" bestFit="1" customWidth="1"/>
    <col min="1207" max="1207" width="16" bestFit="1" customWidth="1"/>
    <col min="1208" max="1208" width="12.85546875" bestFit="1" customWidth="1"/>
    <col min="1209" max="1209" width="16" bestFit="1" customWidth="1"/>
    <col min="1210" max="1210" width="12.85546875" bestFit="1" customWidth="1"/>
    <col min="1211" max="1211" width="16" bestFit="1" customWidth="1"/>
    <col min="1212" max="1212" width="12.85546875" bestFit="1" customWidth="1"/>
    <col min="1213" max="1213" width="16" bestFit="1" customWidth="1"/>
    <col min="1214" max="1214" width="12.85546875" bestFit="1" customWidth="1"/>
    <col min="1215" max="1215" width="16" bestFit="1" customWidth="1"/>
    <col min="1216" max="1216" width="12.85546875" bestFit="1" customWidth="1"/>
    <col min="1217" max="1217" width="16" bestFit="1" customWidth="1"/>
    <col min="1218" max="1218" width="12.85546875" bestFit="1" customWidth="1"/>
    <col min="1219" max="1219" width="16" bestFit="1" customWidth="1"/>
    <col min="1220" max="1220" width="12.85546875" bestFit="1" customWidth="1"/>
    <col min="1221" max="1221" width="16" bestFit="1" customWidth="1"/>
    <col min="1222" max="1222" width="12.85546875" bestFit="1" customWidth="1"/>
    <col min="1223" max="1223" width="16" bestFit="1" customWidth="1"/>
    <col min="1224" max="1224" width="12.85546875" bestFit="1" customWidth="1"/>
    <col min="1225" max="1225" width="16" bestFit="1" customWidth="1"/>
    <col min="1226" max="1226" width="12.85546875" bestFit="1" customWidth="1"/>
    <col min="1227" max="1227" width="16" bestFit="1" customWidth="1"/>
    <col min="1228" max="1228" width="12.85546875" bestFit="1" customWidth="1"/>
    <col min="1229" max="1229" width="16" bestFit="1" customWidth="1"/>
    <col min="1230" max="1230" width="12.85546875" bestFit="1" customWidth="1"/>
    <col min="1231" max="1231" width="16" bestFit="1" customWidth="1"/>
    <col min="1232" max="1232" width="12.85546875" bestFit="1" customWidth="1"/>
    <col min="1233" max="1233" width="16" bestFit="1" customWidth="1"/>
    <col min="1234" max="1234" width="12.85546875" bestFit="1" customWidth="1"/>
    <col min="1235" max="1235" width="16" bestFit="1" customWidth="1"/>
    <col min="1236" max="1236" width="12.85546875" bestFit="1" customWidth="1"/>
    <col min="1237" max="1237" width="16" bestFit="1" customWidth="1"/>
    <col min="1238" max="1238" width="12.85546875" bestFit="1" customWidth="1"/>
    <col min="1239" max="1239" width="16" bestFit="1" customWidth="1"/>
    <col min="1240" max="1240" width="12.85546875" bestFit="1" customWidth="1"/>
    <col min="1241" max="1241" width="16" bestFit="1" customWidth="1"/>
    <col min="1242" max="1242" width="12.85546875" bestFit="1" customWidth="1"/>
    <col min="1243" max="1243" width="16" bestFit="1" customWidth="1"/>
    <col min="1244" max="1244" width="12.85546875" bestFit="1" customWidth="1"/>
    <col min="1245" max="1245" width="16" bestFit="1" customWidth="1"/>
    <col min="1246" max="1246" width="12.85546875" bestFit="1" customWidth="1"/>
    <col min="1247" max="1247" width="16" bestFit="1" customWidth="1"/>
    <col min="1248" max="1248" width="12.85546875" bestFit="1" customWidth="1"/>
    <col min="1249" max="1249" width="16" bestFit="1" customWidth="1"/>
    <col min="1250" max="1250" width="12.85546875" bestFit="1" customWidth="1"/>
    <col min="1251" max="1251" width="16" bestFit="1" customWidth="1"/>
    <col min="1252" max="1252" width="12.85546875" bestFit="1" customWidth="1"/>
    <col min="1253" max="1253" width="16" bestFit="1" customWidth="1"/>
    <col min="1254" max="1254" width="12.85546875" bestFit="1" customWidth="1"/>
    <col min="1255" max="1255" width="16" bestFit="1" customWidth="1"/>
    <col min="1256" max="1256" width="12.85546875" bestFit="1" customWidth="1"/>
    <col min="1257" max="1257" width="16" bestFit="1" customWidth="1"/>
    <col min="1258" max="1258" width="12.85546875" bestFit="1" customWidth="1"/>
    <col min="1259" max="1259" width="16" bestFit="1" customWidth="1"/>
    <col min="1260" max="1260" width="12.85546875" bestFit="1" customWidth="1"/>
    <col min="1261" max="1261" width="16" bestFit="1" customWidth="1"/>
    <col min="1262" max="1262" width="12.85546875" bestFit="1" customWidth="1"/>
    <col min="1263" max="1263" width="16" bestFit="1" customWidth="1"/>
    <col min="1264" max="1264" width="12.85546875" bestFit="1" customWidth="1"/>
    <col min="1265" max="1265" width="16" bestFit="1" customWidth="1"/>
    <col min="1266" max="1266" width="12.85546875" bestFit="1" customWidth="1"/>
    <col min="1267" max="1267" width="16" bestFit="1" customWidth="1"/>
    <col min="1268" max="1268" width="12.85546875" bestFit="1" customWidth="1"/>
    <col min="1269" max="1269" width="16" bestFit="1" customWidth="1"/>
    <col min="1270" max="1270" width="12.85546875" bestFit="1" customWidth="1"/>
    <col min="1271" max="1271" width="16" bestFit="1" customWidth="1"/>
    <col min="1272" max="1272" width="12.85546875" bestFit="1" customWidth="1"/>
    <col min="1273" max="1273" width="16" bestFit="1" customWidth="1"/>
    <col min="1274" max="1274" width="12.85546875" bestFit="1" customWidth="1"/>
    <col min="1275" max="1275" width="16" bestFit="1" customWidth="1"/>
    <col min="1276" max="1276" width="12.85546875" bestFit="1" customWidth="1"/>
    <col min="1277" max="1277" width="16" bestFit="1" customWidth="1"/>
    <col min="1278" max="1278" width="12.85546875" bestFit="1" customWidth="1"/>
    <col min="1279" max="1279" width="16" bestFit="1" customWidth="1"/>
    <col min="1280" max="1280" width="12.85546875" bestFit="1" customWidth="1"/>
    <col min="1281" max="1281" width="16" bestFit="1" customWidth="1"/>
    <col min="1282" max="1282" width="12.85546875" bestFit="1" customWidth="1"/>
    <col min="1283" max="1283" width="16" bestFit="1" customWidth="1"/>
    <col min="1284" max="1284" width="12.85546875" bestFit="1" customWidth="1"/>
    <col min="1285" max="1285" width="16" bestFit="1" customWidth="1"/>
    <col min="1286" max="1286" width="12.85546875" bestFit="1" customWidth="1"/>
    <col min="1287" max="1287" width="16" bestFit="1" customWidth="1"/>
    <col min="1288" max="1288" width="12.85546875" bestFit="1" customWidth="1"/>
    <col min="1289" max="1289" width="16" bestFit="1" customWidth="1"/>
    <col min="1290" max="1290" width="12.85546875" bestFit="1" customWidth="1"/>
    <col min="1291" max="1291" width="16" bestFit="1" customWidth="1"/>
    <col min="1292" max="1292" width="12.85546875" bestFit="1" customWidth="1"/>
    <col min="1293" max="1293" width="16" bestFit="1" customWidth="1"/>
    <col min="1294" max="1294" width="12.85546875" bestFit="1" customWidth="1"/>
    <col min="1295" max="1295" width="16" bestFit="1" customWidth="1"/>
    <col min="1296" max="1296" width="12.85546875" bestFit="1" customWidth="1"/>
    <col min="1297" max="1297" width="16" bestFit="1" customWidth="1"/>
    <col min="1298" max="1298" width="12.85546875" bestFit="1" customWidth="1"/>
    <col min="1299" max="1299" width="16" bestFit="1" customWidth="1"/>
    <col min="1300" max="1300" width="12.85546875" bestFit="1" customWidth="1"/>
    <col min="1301" max="1301" width="16" bestFit="1" customWidth="1"/>
    <col min="1302" max="1302" width="12.85546875" bestFit="1" customWidth="1"/>
    <col min="1303" max="1303" width="16" bestFit="1" customWidth="1"/>
    <col min="1304" max="1304" width="12.85546875" bestFit="1" customWidth="1"/>
    <col min="1305" max="1305" width="16" bestFit="1" customWidth="1"/>
    <col min="1306" max="1306" width="12.85546875" bestFit="1" customWidth="1"/>
    <col min="1307" max="1307" width="16" bestFit="1" customWidth="1"/>
    <col min="1308" max="1308" width="12.85546875" bestFit="1" customWidth="1"/>
    <col min="1309" max="1309" width="16" bestFit="1" customWidth="1"/>
    <col min="1310" max="1310" width="12.85546875" bestFit="1" customWidth="1"/>
    <col min="1311" max="1311" width="16" bestFit="1" customWidth="1"/>
    <col min="1312" max="1312" width="12.85546875" bestFit="1" customWidth="1"/>
    <col min="1313" max="1313" width="16" bestFit="1" customWidth="1"/>
    <col min="1314" max="1314" width="12.85546875" bestFit="1" customWidth="1"/>
    <col min="1315" max="1315" width="16" bestFit="1" customWidth="1"/>
    <col min="1316" max="1316" width="12.85546875" bestFit="1" customWidth="1"/>
    <col min="1317" max="1317" width="16" bestFit="1" customWidth="1"/>
    <col min="1318" max="1318" width="12.85546875" bestFit="1" customWidth="1"/>
    <col min="1319" max="1319" width="16" bestFit="1" customWidth="1"/>
    <col min="1320" max="1320" width="12.85546875" bestFit="1" customWidth="1"/>
    <col min="1321" max="1321" width="16" bestFit="1" customWidth="1"/>
    <col min="1322" max="1322" width="12.85546875" bestFit="1" customWidth="1"/>
    <col min="1323" max="1323" width="16" bestFit="1" customWidth="1"/>
    <col min="1324" max="1324" width="12.85546875" bestFit="1" customWidth="1"/>
    <col min="1325" max="1325" width="16" bestFit="1" customWidth="1"/>
    <col min="1326" max="1326" width="12.85546875" bestFit="1" customWidth="1"/>
    <col min="1327" max="1327" width="16" bestFit="1" customWidth="1"/>
    <col min="1328" max="1328" width="12.85546875" bestFit="1" customWidth="1"/>
    <col min="1329" max="1329" width="16" bestFit="1" customWidth="1"/>
    <col min="1330" max="1330" width="12.85546875" bestFit="1" customWidth="1"/>
    <col min="1331" max="1331" width="16" bestFit="1" customWidth="1"/>
    <col min="1332" max="1332" width="12.85546875" bestFit="1" customWidth="1"/>
    <col min="1333" max="1333" width="16" bestFit="1" customWidth="1"/>
    <col min="1334" max="1334" width="12.85546875" bestFit="1" customWidth="1"/>
    <col min="1335" max="1335" width="16" bestFit="1" customWidth="1"/>
    <col min="1336" max="1336" width="12.85546875" bestFit="1" customWidth="1"/>
    <col min="1337" max="1337" width="16" bestFit="1" customWidth="1"/>
    <col min="1338" max="1338" width="12.85546875" bestFit="1" customWidth="1"/>
    <col min="1339" max="1339" width="16" bestFit="1" customWidth="1"/>
    <col min="1340" max="1340" width="12.85546875" bestFit="1" customWidth="1"/>
    <col min="1341" max="1341" width="16" bestFit="1" customWidth="1"/>
    <col min="1342" max="1342" width="12.85546875" bestFit="1" customWidth="1"/>
    <col min="1343" max="1343" width="16" bestFit="1" customWidth="1"/>
    <col min="1344" max="1344" width="12.85546875" bestFit="1" customWidth="1"/>
    <col min="1345" max="1345" width="16" bestFit="1" customWidth="1"/>
    <col min="1346" max="1346" width="12.85546875" bestFit="1" customWidth="1"/>
    <col min="1347" max="1347" width="16" bestFit="1" customWidth="1"/>
    <col min="1348" max="1348" width="12.85546875" bestFit="1" customWidth="1"/>
    <col min="1349" max="1349" width="16" bestFit="1" customWidth="1"/>
    <col min="1350" max="1350" width="12.85546875" bestFit="1" customWidth="1"/>
    <col min="1351" max="1351" width="16" bestFit="1" customWidth="1"/>
    <col min="1352" max="1352" width="12.85546875" bestFit="1" customWidth="1"/>
    <col min="1353" max="1353" width="16" bestFit="1" customWidth="1"/>
    <col min="1354" max="1354" width="12.85546875" bestFit="1" customWidth="1"/>
    <col min="1355" max="1355" width="16" bestFit="1" customWidth="1"/>
    <col min="1356" max="1356" width="12.85546875" bestFit="1" customWidth="1"/>
    <col min="1357" max="1357" width="16" bestFit="1" customWidth="1"/>
    <col min="1358" max="1358" width="12.85546875" bestFit="1" customWidth="1"/>
    <col min="1359" max="1359" width="16" bestFit="1" customWidth="1"/>
    <col min="1360" max="1360" width="12.85546875" bestFit="1" customWidth="1"/>
    <col min="1361" max="1361" width="16" bestFit="1" customWidth="1"/>
    <col min="1362" max="1362" width="12.85546875" bestFit="1" customWidth="1"/>
    <col min="1363" max="1363" width="16" bestFit="1" customWidth="1"/>
    <col min="1364" max="1364" width="12.85546875" bestFit="1" customWidth="1"/>
    <col min="1365" max="1365" width="16" bestFit="1" customWidth="1"/>
    <col min="1366" max="1366" width="12.85546875" bestFit="1" customWidth="1"/>
    <col min="1367" max="1367" width="16" bestFit="1" customWidth="1"/>
    <col min="1368" max="1368" width="12.85546875" bestFit="1" customWidth="1"/>
    <col min="1369" max="1369" width="16" bestFit="1" customWidth="1"/>
    <col min="1370" max="1370" width="12.85546875" bestFit="1" customWidth="1"/>
    <col min="1371" max="1371" width="16" bestFit="1" customWidth="1"/>
    <col min="1372" max="1372" width="12.85546875" bestFit="1" customWidth="1"/>
    <col min="1373" max="1373" width="16" bestFit="1" customWidth="1"/>
    <col min="1374" max="1374" width="12.85546875" bestFit="1" customWidth="1"/>
    <col min="1375" max="1375" width="16" bestFit="1" customWidth="1"/>
    <col min="1376" max="1376" width="12.85546875" bestFit="1" customWidth="1"/>
    <col min="1377" max="1377" width="16" bestFit="1" customWidth="1"/>
    <col min="1378" max="1378" width="12.85546875" bestFit="1" customWidth="1"/>
    <col min="1379" max="1379" width="16" bestFit="1" customWidth="1"/>
    <col min="1380" max="1380" width="12.85546875" bestFit="1" customWidth="1"/>
    <col min="1381" max="1381" width="16" bestFit="1" customWidth="1"/>
    <col min="1382" max="1382" width="12.85546875" bestFit="1" customWidth="1"/>
    <col min="1383" max="1383" width="16" bestFit="1" customWidth="1"/>
    <col min="1384" max="1384" width="12.85546875" bestFit="1" customWidth="1"/>
    <col min="1385" max="1385" width="16" bestFit="1" customWidth="1"/>
    <col min="1386" max="1386" width="12.85546875" bestFit="1" customWidth="1"/>
    <col min="1387" max="1387" width="16" bestFit="1" customWidth="1"/>
    <col min="1388" max="1388" width="12.85546875" bestFit="1" customWidth="1"/>
    <col min="1389" max="1389" width="16" bestFit="1" customWidth="1"/>
    <col min="1390" max="1390" width="12.85546875" bestFit="1" customWidth="1"/>
    <col min="1391" max="1391" width="16" bestFit="1" customWidth="1"/>
    <col min="1392" max="1392" width="12.85546875" bestFit="1" customWidth="1"/>
    <col min="1393" max="1393" width="16" bestFit="1" customWidth="1"/>
    <col min="1394" max="1394" width="12.85546875" bestFit="1" customWidth="1"/>
    <col min="1395" max="1395" width="16" bestFit="1" customWidth="1"/>
    <col min="1396" max="1396" width="12.85546875" bestFit="1" customWidth="1"/>
    <col min="1397" max="1397" width="16" bestFit="1" customWidth="1"/>
    <col min="1398" max="1398" width="12.85546875" bestFit="1" customWidth="1"/>
    <col min="1399" max="1399" width="16" bestFit="1" customWidth="1"/>
    <col min="1400" max="1400" width="12.85546875" bestFit="1" customWidth="1"/>
    <col min="1401" max="1401" width="16" bestFit="1" customWidth="1"/>
    <col min="1402" max="1402" width="12.85546875" bestFit="1" customWidth="1"/>
    <col min="1403" max="1403" width="16" bestFit="1" customWidth="1"/>
    <col min="1404" max="1404" width="12.85546875" bestFit="1" customWidth="1"/>
    <col min="1405" max="1405" width="16" bestFit="1" customWidth="1"/>
    <col min="1406" max="1406" width="12.85546875" bestFit="1" customWidth="1"/>
    <col min="1407" max="1407" width="16" bestFit="1" customWidth="1"/>
    <col min="1408" max="1408" width="12.85546875" bestFit="1" customWidth="1"/>
    <col min="1409" max="1409" width="16" bestFit="1" customWidth="1"/>
    <col min="1410" max="1410" width="12.85546875" bestFit="1" customWidth="1"/>
    <col min="1411" max="1411" width="16" bestFit="1" customWidth="1"/>
    <col min="1412" max="1412" width="12.85546875" bestFit="1" customWidth="1"/>
    <col min="1413" max="1413" width="16" bestFit="1" customWidth="1"/>
    <col min="1414" max="1414" width="12.85546875" bestFit="1" customWidth="1"/>
    <col min="1415" max="1415" width="16" bestFit="1" customWidth="1"/>
    <col min="1416" max="1416" width="12.85546875" bestFit="1" customWidth="1"/>
    <col min="1417" max="1417" width="16" bestFit="1" customWidth="1"/>
    <col min="1418" max="1418" width="12.85546875" bestFit="1" customWidth="1"/>
    <col min="1419" max="1419" width="16" bestFit="1" customWidth="1"/>
    <col min="1420" max="1420" width="12.85546875" bestFit="1" customWidth="1"/>
    <col min="1421" max="1421" width="16" bestFit="1" customWidth="1"/>
    <col min="1422" max="1422" width="12.85546875" bestFit="1" customWidth="1"/>
    <col min="1423" max="1423" width="16" bestFit="1" customWidth="1"/>
    <col min="1424" max="1424" width="12.85546875" bestFit="1" customWidth="1"/>
    <col min="1425" max="1425" width="16" bestFit="1" customWidth="1"/>
    <col min="1426" max="1426" width="12.85546875" bestFit="1" customWidth="1"/>
    <col min="1427" max="1427" width="16" bestFit="1" customWidth="1"/>
    <col min="1428" max="1428" width="12.85546875" bestFit="1" customWidth="1"/>
    <col min="1429" max="1429" width="16" bestFit="1" customWidth="1"/>
    <col min="1430" max="1430" width="12.85546875" bestFit="1" customWidth="1"/>
    <col min="1431" max="1431" width="16" bestFit="1" customWidth="1"/>
    <col min="1432" max="1432" width="12.85546875" bestFit="1" customWidth="1"/>
    <col min="1433" max="1433" width="16" bestFit="1" customWidth="1"/>
    <col min="1434" max="1434" width="12.85546875" bestFit="1" customWidth="1"/>
    <col min="1435" max="1435" width="16" bestFit="1" customWidth="1"/>
    <col min="1436" max="1436" width="12.85546875" bestFit="1" customWidth="1"/>
    <col min="1437" max="1437" width="16" bestFit="1" customWidth="1"/>
    <col min="1438" max="1438" width="12.85546875" bestFit="1" customWidth="1"/>
    <col min="1439" max="1439" width="16" bestFit="1" customWidth="1"/>
    <col min="1440" max="1440" width="12.85546875" bestFit="1" customWidth="1"/>
    <col min="1441" max="1441" width="16" bestFit="1" customWidth="1"/>
    <col min="1442" max="1442" width="12.85546875" bestFit="1" customWidth="1"/>
    <col min="1443" max="1443" width="16" bestFit="1" customWidth="1"/>
    <col min="1444" max="1444" width="12.85546875" bestFit="1" customWidth="1"/>
    <col min="1445" max="1445" width="16" bestFit="1" customWidth="1"/>
    <col min="1446" max="1446" width="12.85546875" bestFit="1" customWidth="1"/>
    <col min="1447" max="1447" width="16" bestFit="1" customWidth="1"/>
    <col min="1448" max="1448" width="12.85546875" bestFit="1" customWidth="1"/>
    <col min="1449" max="1449" width="16" bestFit="1" customWidth="1"/>
    <col min="1450" max="1450" width="12.85546875" bestFit="1" customWidth="1"/>
    <col min="1451" max="1451" width="16" bestFit="1" customWidth="1"/>
    <col min="1452" max="1452" width="12.85546875" bestFit="1" customWidth="1"/>
    <col min="1453" max="1453" width="16" bestFit="1" customWidth="1"/>
    <col min="1454" max="1454" width="12.85546875" bestFit="1" customWidth="1"/>
    <col min="1455" max="1455" width="16" bestFit="1" customWidth="1"/>
    <col min="1456" max="1456" width="12.85546875" bestFit="1" customWidth="1"/>
    <col min="1457" max="1457" width="16" bestFit="1" customWidth="1"/>
    <col min="1458" max="1458" width="12.85546875" bestFit="1" customWidth="1"/>
    <col min="1459" max="1459" width="16" bestFit="1" customWidth="1"/>
    <col min="1460" max="1460" width="12.85546875" bestFit="1" customWidth="1"/>
    <col min="1461" max="1461" width="16" bestFit="1" customWidth="1"/>
    <col min="1462" max="1462" width="12.85546875" bestFit="1" customWidth="1"/>
    <col min="1463" max="1463" width="16" bestFit="1" customWidth="1"/>
    <col min="1464" max="1464" width="12.85546875" bestFit="1" customWidth="1"/>
    <col min="1465" max="1465" width="16" bestFit="1" customWidth="1"/>
    <col min="1466" max="1466" width="12.85546875" bestFit="1" customWidth="1"/>
    <col min="1467" max="1467" width="16" bestFit="1" customWidth="1"/>
    <col min="1468" max="1468" width="12.85546875" bestFit="1" customWidth="1"/>
    <col min="1469" max="1469" width="16" bestFit="1" customWidth="1"/>
    <col min="1470" max="1470" width="12.85546875" bestFit="1" customWidth="1"/>
    <col min="1471" max="1471" width="16" bestFit="1" customWidth="1"/>
    <col min="1472" max="1472" width="12.85546875" bestFit="1" customWidth="1"/>
    <col min="1473" max="1473" width="16" bestFit="1" customWidth="1"/>
    <col min="1474" max="1474" width="12.85546875" bestFit="1" customWidth="1"/>
    <col min="1475" max="1475" width="16" bestFit="1" customWidth="1"/>
    <col min="1476" max="1476" width="12.85546875" bestFit="1" customWidth="1"/>
    <col min="1477" max="1477" width="16" bestFit="1" customWidth="1"/>
    <col min="1478" max="1478" width="12.85546875" bestFit="1" customWidth="1"/>
    <col min="1479" max="1479" width="16" bestFit="1" customWidth="1"/>
    <col min="1480" max="1480" width="12.85546875" bestFit="1" customWidth="1"/>
    <col min="1481" max="1481" width="16" bestFit="1" customWidth="1"/>
    <col min="1482" max="1482" width="12.85546875" bestFit="1" customWidth="1"/>
    <col min="1483" max="1483" width="16" bestFit="1" customWidth="1"/>
    <col min="1484" max="1484" width="12.85546875" bestFit="1" customWidth="1"/>
    <col min="1485" max="1485" width="16" bestFit="1" customWidth="1"/>
    <col min="1486" max="1486" width="12.85546875" bestFit="1" customWidth="1"/>
    <col min="1487" max="1487" width="16" bestFit="1" customWidth="1"/>
    <col min="1488" max="1488" width="12.85546875" bestFit="1" customWidth="1"/>
    <col min="1489" max="1489" width="16" bestFit="1" customWidth="1"/>
    <col min="1490" max="1490" width="12.85546875" bestFit="1" customWidth="1"/>
    <col min="1491" max="1491" width="16" bestFit="1" customWidth="1"/>
    <col min="1492" max="1492" width="12.85546875" bestFit="1" customWidth="1"/>
    <col min="1493" max="1493" width="16" bestFit="1" customWidth="1"/>
    <col min="1494" max="1494" width="12.85546875" bestFit="1" customWidth="1"/>
    <col min="1495" max="1495" width="16" bestFit="1" customWidth="1"/>
    <col min="1496" max="1496" width="12.85546875" bestFit="1" customWidth="1"/>
    <col min="1497" max="1497" width="16" bestFit="1" customWidth="1"/>
    <col min="1498" max="1498" width="12.85546875" bestFit="1" customWidth="1"/>
    <col min="1499" max="1499" width="16" bestFit="1" customWidth="1"/>
    <col min="1500" max="1500" width="12.85546875" bestFit="1" customWidth="1"/>
    <col min="1501" max="1501" width="16" bestFit="1" customWidth="1"/>
    <col min="1502" max="1502" width="12.85546875" bestFit="1" customWidth="1"/>
    <col min="1503" max="1503" width="16" bestFit="1" customWidth="1"/>
    <col min="1504" max="1504" width="12.85546875" bestFit="1" customWidth="1"/>
    <col min="1505" max="1505" width="16" bestFit="1" customWidth="1"/>
    <col min="1506" max="1506" width="12.85546875" bestFit="1" customWidth="1"/>
    <col min="1507" max="1507" width="16" bestFit="1" customWidth="1"/>
    <col min="1508" max="1508" width="12.85546875" bestFit="1" customWidth="1"/>
    <col min="1509" max="1509" width="16" bestFit="1" customWidth="1"/>
    <col min="1510" max="1510" width="12.85546875" bestFit="1" customWidth="1"/>
    <col min="1511" max="1511" width="16" bestFit="1" customWidth="1"/>
    <col min="1512" max="1512" width="12.85546875" bestFit="1" customWidth="1"/>
    <col min="1513" max="1513" width="16" bestFit="1" customWidth="1"/>
    <col min="1514" max="1514" width="12.85546875" bestFit="1" customWidth="1"/>
    <col min="1515" max="1515" width="16" bestFit="1" customWidth="1"/>
    <col min="1516" max="1516" width="12.85546875" bestFit="1" customWidth="1"/>
    <col min="1517" max="1517" width="16" bestFit="1" customWidth="1"/>
    <col min="1518" max="1518" width="12.85546875" bestFit="1" customWidth="1"/>
    <col min="1519" max="1519" width="16" bestFit="1" customWidth="1"/>
    <col min="1520" max="1520" width="12.85546875" bestFit="1" customWidth="1"/>
    <col min="1521" max="1521" width="16" bestFit="1" customWidth="1"/>
    <col min="1522" max="1522" width="12.85546875" bestFit="1" customWidth="1"/>
    <col min="1523" max="1523" width="16" bestFit="1" customWidth="1"/>
    <col min="1524" max="1524" width="12.85546875" bestFit="1" customWidth="1"/>
    <col min="1525" max="1525" width="16" bestFit="1" customWidth="1"/>
    <col min="1526" max="1526" width="12.85546875" bestFit="1" customWidth="1"/>
    <col min="1527" max="1527" width="16" bestFit="1" customWidth="1"/>
    <col min="1528" max="1528" width="12.85546875" bestFit="1" customWidth="1"/>
    <col min="1529" max="1529" width="16" bestFit="1" customWidth="1"/>
    <col min="1530" max="1530" width="12.85546875" bestFit="1" customWidth="1"/>
    <col min="1531" max="1531" width="16" bestFit="1" customWidth="1"/>
    <col min="1532" max="1532" width="12.85546875" bestFit="1" customWidth="1"/>
    <col min="1533" max="1533" width="16" bestFit="1" customWidth="1"/>
    <col min="1534" max="1534" width="12.85546875" bestFit="1" customWidth="1"/>
    <col min="1535" max="1535" width="16" bestFit="1" customWidth="1"/>
    <col min="1536" max="1536" width="12.85546875" bestFit="1" customWidth="1"/>
    <col min="1537" max="1537" width="16" bestFit="1" customWidth="1"/>
    <col min="1538" max="1538" width="12.85546875" bestFit="1" customWidth="1"/>
    <col min="1539" max="1539" width="16" bestFit="1" customWidth="1"/>
    <col min="1540" max="1540" width="12.85546875" bestFit="1" customWidth="1"/>
    <col min="1541" max="1541" width="16" bestFit="1" customWidth="1"/>
    <col min="1542" max="1542" width="12.85546875" bestFit="1" customWidth="1"/>
    <col min="1543" max="1543" width="16" bestFit="1" customWidth="1"/>
    <col min="1544" max="1544" width="12.85546875" bestFit="1" customWidth="1"/>
    <col min="1545" max="1545" width="16" bestFit="1" customWidth="1"/>
    <col min="1546" max="1546" width="12.85546875" bestFit="1" customWidth="1"/>
    <col min="1547" max="1547" width="16" bestFit="1" customWidth="1"/>
    <col min="1548" max="1548" width="12.85546875" bestFit="1" customWidth="1"/>
    <col min="1549" max="1549" width="16" bestFit="1" customWidth="1"/>
    <col min="1550" max="1550" width="12.85546875" bestFit="1" customWidth="1"/>
    <col min="1551" max="1551" width="16" bestFit="1" customWidth="1"/>
    <col min="1552" max="1552" width="12.85546875" bestFit="1" customWidth="1"/>
    <col min="1553" max="1553" width="16" bestFit="1" customWidth="1"/>
    <col min="1554" max="1554" width="12.85546875" bestFit="1" customWidth="1"/>
    <col min="1555" max="1555" width="16" bestFit="1" customWidth="1"/>
    <col min="1556" max="1556" width="12.85546875" bestFit="1" customWidth="1"/>
    <col min="1557" max="1557" width="16" bestFit="1" customWidth="1"/>
    <col min="1558" max="1558" width="12.85546875" bestFit="1" customWidth="1"/>
    <col min="1559" max="1559" width="16" bestFit="1" customWidth="1"/>
    <col min="1560" max="1560" width="12.85546875" bestFit="1" customWidth="1"/>
    <col min="1561" max="1561" width="16" bestFit="1" customWidth="1"/>
    <col min="1562" max="1562" width="12.85546875" bestFit="1" customWidth="1"/>
    <col min="1563" max="1563" width="16" bestFit="1" customWidth="1"/>
    <col min="1564" max="1564" width="12.85546875" bestFit="1" customWidth="1"/>
    <col min="1565" max="1565" width="16" bestFit="1" customWidth="1"/>
    <col min="1566" max="1566" width="12.85546875" bestFit="1" customWidth="1"/>
    <col min="1567" max="1567" width="16" bestFit="1" customWidth="1"/>
    <col min="1568" max="1568" width="12.85546875" bestFit="1" customWidth="1"/>
    <col min="1569" max="1569" width="16" bestFit="1" customWidth="1"/>
    <col min="1570" max="1570" width="12.85546875" bestFit="1" customWidth="1"/>
    <col min="1571" max="1571" width="16" bestFit="1" customWidth="1"/>
    <col min="1572" max="1572" width="12.85546875" bestFit="1" customWidth="1"/>
    <col min="1573" max="1573" width="16" bestFit="1" customWidth="1"/>
    <col min="1574" max="1574" width="12.85546875" bestFit="1" customWidth="1"/>
    <col min="1575" max="1575" width="16" bestFit="1" customWidth="1"/>
    <col min="1576" max="1576" width="12.85546875" bestFit="1" customWidth="1"/>
    <col min="1577" max="1577" width="16" bestFit="1" customWidth="1"/>
    <col min="1578" max="1578" width="12.85546875" bestFit="1" customWidth="1"/>
    <col min="1579" max="1579" width="16" bestFit="1" customWidth="1"/>
    <col min="1580" max="1580" width="12.85546875" bestFit="1" customWidth="1"/>
    <col min="1581" max="1581" width="16" bestFit="1" customWidth="1"/>
    <col min="1582" max="1582" width="12.85546875" bestFit="1" customWidth="1"/>
    <col min="1583" max="1583" width="16" bestFit="1" customWidth="1"/>
    <col min="1584" max="1584" width="12.85546875" bestFit="1" customWidth="1"/>
    <col min="1585" max="1585" width="16" bestFit="1" customWidth="1"/>
    <col min="1586" max="1586" width="12.85546875" bestFit="1" customWidth="1"/>
    <col min="1587" max="1587" width="16" bestFit="1" customWidth="1"/>
    <col min="1588" max="1588" width="12.85546875" bestFit="1" customWidth="1"/>
    <col min="1589" max="1589" width="16" bestFit="1" customWidth="1"/>
    <col min="1590" max="1590" width="12.85546875" bestFit="1" customWidth="1"/>
    <col min="1591" max="1591" width="16" bestFit="1" customWidth="1"/>
    <col min="1592" max="1592" width="12.85546875" bestFit="1" customWidth="1"/>
    <col min="1593" max="1593" width="16" bestFit="1" customWidth="1"/>
    <col min="1594" max="1594" width="12.85546875" bestFit="1" customWidth="1"/>
    <col min="1595" max="1595" width="16" bestFit="1" customWidth="1"/>
    <col min="1596" max="1596" width="12.85546875" bestFit="1" customWidth="1"/>
    <col min="1597" max="1597" width="16" bestFit="1" customWidth="1"/>
    <col min="1598" max="1598" width="12.85546875" bestFit="1" customWidth="1"/>
    <col min="1599" max="1599" width="16" bestFit="1" customWidth="1"/>
    <col min="1600" max="1600" width="12.85546875" bestFit="1" customWidth="1"/>
    <col min="1601" max="1601" width="16" bestFit="1" customWidth="1"/>
    <col min="1602" max="1602" width="12.85546875" bestFit="1" customWidth="1"/>
    <col min="1603" max="1603" width="16" bestFit="1" customWidth="1"/>
    <col min="1604" max="1604" width="12.85546875" bestFit="1" customWidth="1"/>
    <col min="1605" max="1605" width="16" bestFit="1" customWidth="1"/>
    <col min="1606" max="1606" width="12.85546875" bestFit="1" customWidth="1"/>
    <col min="1607" max="1607" width="16" bestFit="1" customWidth="1"/>
    <col min="1608" max="1608" width="12.85546875" bestFit="1" customWidth="1"/>
    <col min="1609" max="1609" width="16" bestFit="1" customWidth="1"/>
    <col min="1610" max="1610" width="12.85546875" bestFit="1" customWidth="1"/>
    <col min="1611" max="1611" width="16" bestFit="1" customWidth="1"/>
    <col min="1612" max="1612" width="12.85546875" bestFit="1" customWidth="1"/>
    <col min="1613" max="1613" width="16" bestFit="1" customWidth="1"/>
    <col min="1614" max="1614" width="12.85546875" bestFit="1" customWidth="1"/>
    <col min="1615" max="1615" width="16" bestFit="1" customWidth="1"/>
    <col min="1616" max="1616" width="12.85546875" bestFit="1" customWidth="1"/>
    <col min="1617" max="1617" width="16" bestFit="1" customWidth="1"/>
    <col min="1618" max="1618" width="12.85546875" bestFit="1" customWidth="1"/>
    <col min="1619" max="1619" width="16" bestFit="1" customWidth="1"/>
    <col min="1620" max="1620" width="12.85546875" bestFit="1" customWidth="1"/>
    <col min="1621" max="1621" width="16" bestFit="1" customWidth="1"/>
    <col min="1622" max="1622" width="12.85546875" bestFit="1" customWidth="1"/>
    <col min="1623" max="1623" width="16" bestFit="1" customWidth="1"/>
    <col min="1624" max="1624" width="12.85546875" bestFit="1" customWidth="1"/>
    <col min="1625" max="1625" width="16" bestFit="1" customWidth="1"/>
    <col min="1626" max="1626" width="12.85546875" bestFit="1" customWidth="1"/>
    <col min="1627" max="1627" width="16" bestFit="1" customWidth="1"/>
    <col min="1628" max="1628" width="12.85546875" bestFit="1" customWidth="1"/>
    <col min="1629" max="1629" width="16" bestFit="1" customWidth="1"/>
    <col min="1630" max="1630" width="12.85546875" bestFit="1" customWidth="1"/>
    <col min="1631" max="1631" width="16" bestFit="1" customWidth="1"/>
    <col min="1632" max="1632" width="12.85546875" bestFit="1" customWidth="1"/>
    <col min="1633" max="1633" width="16" bestFit="1" customWidth="1"/>
    <col min="1634" max="1634" width="12.85546875" bestFit="1" customWidth="1"/>
    <col min="1635" max="1635" width="16" bestFit="1" customWidth="1"/>
    <col min="1636" max="1636" width="12.85546875" bestFit="1" customWidth="1"/>
    <col min="1637" max="1637" width="16" bestFit="1" customWidth="1"/>
    <col min="1638" max="1638" width="12.85546875" bestFit="1" customWidth="1"/>
    <col min="1639" max="1639" width="16" bestFit="1" customWidth="1"/>
    <col min="1640" max="1640" width="12.85546875" bestFit="1" customWidth="1"/>
    <col min="1641" max="1641" width="16" bestFit="1" customWidth="1"/>
    <col min="1642" max="1642" width="12.85546875" bestFit="1" customWidth="1"/>
    <col min="1643" max="1643" width="16" bestFit="1" customWidth="1"/>
    <col min="1644" max="1644" width="12.85546875" bestFit="1" customWidth="1"/>
    <col min="1645" max="1645" width="16" bestFit="1" customWidth="1"/>
    <col min="1646" max="1646" width="12.85546875" bestFit="1" customWidth="1"/>
    <col min="1647" max="1647" width="16" bestFit="1" customWidth="1"/>
    <col min="1648" max="1648" width="12.85546875" bestFit="1" customWidth="1"/>
    <col min="1649" max="1649" width="16" bestFit="1" customWidth="1"/>
    <col min="1650" max="1650" width="12.85546875" bestFit="1" customWidth="1"/>
    <col min="1651" max="1651" width="16" bestFit="1" customWidth="1"/>
    <col min="1652" max="1652" width="12.85546875" bestFit="1" customWidth="1"/>
    <col min="1653" max="1653" width="16" bestFit="1" customWidth="1"/>
    <col min="1654" max="1654" width="12.85546875" bestFit="1" customWidth="1"/>
    <col min="1655" max="1655" width="16" bestFit="1" customWidth="1"/>
    <col min="1656" max="1656" width="12.85546875" bestFit="1" customWidth="1"/>
    <col min="1657" max="1657" width="16" bestFit="1" customWidth="1"/>
    <col min="1658" max="1658" width="12.85546875" bestFit="1" customWidth="1"/>
    <col min="1659" max="1659" width="16" bestFit="1" customWidth="1"/>
    <col min="1660" max="1660" width="12.85546875" bestFit="1" customWidth="1"/>
    <col min="1661" max="1661" width="16" bestFit="1" customWidth="1"/>
    <col min="1662" max="1662" width="12.85546875" bestFit="1" customWidth="1"/>
    <col min="1663" max="1663" width="16" bestFit="1" customWidth="1"/>
    <col min="1664" max="1664" width="12.85546875" bestFit="1" customWidth="1"/>
    <col min="1665" max="1665" width="16" bestFit="1" customWidth="1"/>
    <col min="1666" max="1666" width="12.85546875" bestFit="1" customWidth="1"/>
    <col min="1667" max="1667" width="16" bestFit="1" customWidth="1"/>
    <col min="1668" max="1668" width="12.85546875" bestFit="1" customWidth="1"/>
    <col min="1669" max="1669" width="16" bestFit="1" customWidth="1"/>
    <col min="1670" max="1670" width="12.85546875" bestFit="1" customWidth="1"/>
    <col min="1671" max="1671" width="16" bestFit="1" customWidth="1"/>
    <col min="1672" max="1672" width="12.85546875" bestFit="1" customWidth="1"/>
    <col min="1673" max="1673" width="16" bestFit="1" customWidth="1"/>
    <col min="1674" max="1674" width="12.85546875" bestFit="1" customWidth="1"/>
    <col min="1675" max="1675" width="16" bestFit="1" customWidth="1"/>
    <col min="1676" max="1676" width="12.85546875" bestFit="1" customWidth="1"/>
    <col min="1677" max="1677" width="16" bestFit="1" customWidth="1"/>
    <col min="1678" max="1678" width="12.85546875" bestFit="1" customWidth="1"/>
    <col min="1679" max="1679" width="16" bestFit="1" customWidth="1"/>
    <col min="1680" max="1680" width="12.85546875" bestFit="1" customWidth="1"/>
    <col min="1681" max="1681" width="16" bestFit="1" customWidth="1"/>
    <col min="1682" max="1682" width="12.85546875" bestFit="1" customWidth="1"/>
    <col min="1683" max="1683" width="16" bestFit="1" customWidth="1"/>
    <col min="1684" max="1684" width="12.85546875" bestFit="1" customWidth="1"/>
    <col min="1685" max="1685" width="16" bestFit="1" customWidth="1"/>
    <col min="1686" max="1686" width="12.85546875" bestFit="1" customWidth="1"/>
    <col min="1687" max="1687" width="16" bestFit="1" customWidth="1"/>
    <col min="1688" max="1688" width="12.85546875" bestFit="1" customWidth="1"/>
    <col min="1689" max="1689" width="16" bestFit="1" customWidth="1"/>
    <col min="1690" max="1690" width="12.85546875" bestFit="1" customWidth="1"/>
    <col min="1691" max="1691" width="16" bestFit="1" customWidth="1"/>
    <col min="1692" max="1692" width="12.85546875" bestFit="1" customWidth="1"/>
    <col min="1693" max="1693" width="16" bestFit="1" customWidth="1"/>
    <col min="1694" max="1694" width="12.85546875" bestFit="1" customWidth="1"/>
    <col min="1695" max="1695" width="16" bestFit="1" customWidth="1"/>
    <col min="1696" max="1696" width="12.85546875" bestFit="1" customWidth="1"/>
    <col min="1697" max="1697" width="16" bestFit="1" customWidth="1"/>
    <col min="1698" max="1698" width="12.85546875" bestFit="1" customWidth="1"/>
    <col min="1699" max="1699" width="16" bestFit="1" customWidth="1"/>
    <col min="1700" max="1700" width="12.85546875" bestFit="1" customWidth="1"/>
    <col min="1701" max="1701" width="16" bestFit="1" customWidth="1"/>
    <col min="1702" max="1702" width="12.85546875" bestFit="1" customWidth="1"/>
    <col min="1703" max="1703" width="16" bestFit="1" customWidth="1"/>
    <col min="1704" max="1704" width="12.85546875" bestFit="1" customWidth="1"/>
    <col min="1705" max="1705" width="16" bestFit="1" customWidth="1"/>
    <col min="1706" max="1706" width="12.85546875" bestFit="1" customWidth="1"/>
    <col min="1707" max="1707" width="16" bestFit="1" customWidth="1"/>
    <col min="1708" max="1708" width="12.85546875" bestFit="1" customWidth="1"/>
    <col min="1709" max="1709" width="16" bestFit="1" customWidth="1"/>
    <col min="1710" max="1710" width="12.85546875" bestFit="1" customWidth="1"/>
    <col min="1711" max="1711" width="16" bestFit="1" customWidth="1"/>
    <col min="1712" max="1712" width="12.85546875" bestFit="1" customWidth="1"/>
    <col min="1713" max="1713" width="16" bestFit="1" customWidth="1"/>
    <col min="1714" max="1714" width="12.85546875" bestFit="1" customWidth="1"/>
    <col min="1715" max="1715" width="16" bestFit="1" customWidth="1"/>
    <col min="1716" max="1716" width="12.85546875" bestFit="1" customWidth="1"/>
    <col min="1717" max="1717" width="16" bestFit="1" customWidth="1"/>
    <col min="1718" max="1718" width="12.85546875" bestFit="1" customWidth="1"/>
    <col min="1719" max="1719" width="16" bestFit="1" customWidth="1"/>
    <col min="1720" max="1720" width="12.85546875" bestFit="1" customWidth="1"/>
    <col min="1721" max="1721" width="16" bestFit="1" customWidth="1"/>
    <col min="1722" max="1722" width="12.85546875" bestFit="1" customWidth="1"/>
    <col min="1723" max="1723" width="16" bestFit="1" customWidth="1"/>
    <col min="1724" max="1724" width="12.85546875" bestFit="1" customWidth="1"/>
    <col min="1725" max="1725" width="16" bestFit="1" customWidth="1"/>
    <col min="1726" max="1726" width="12.85546875" bestFit="1" customWidth="1"/>
    <col min="1727" max="1727" width="16" bestFit="1" customWidth="1"/>
    <col min="1728" max="1728" width="12.85546875" bestFit="1" customWidth="1"/>
    <col min="1729" max="1729" width="16" bestFit="1" customWidth="1"/>
    <col min="1730" max="1730" width="12.85546875" bestFit="1" customWidth="1"/>
    <col min="1731" max="1731" width="16" bestFit="1" customWidth="1"/>
    <col min="1732" max="1732" width="12.85546875" bestFit="1" customWidth="1"/>
    <col min="1733" max="1733" width="16" bestFit="1" customWidth="1"/>
    <col min="1734" max="1734" width="12.85546875" bestFit="1" customWidth="1"/>
    <col min="1735" max="1735" width="16" bestFit="1" customWidth="1"/>
    <col min="1736" max="1736" width="12.85546875" bestFit="1" customWidth="1"/>
    <col min="1737" max="1737" width="16" bestFit="1" customWidth="1"/>
    <col min="1738" max="1738" width="12.85546875" bestFit="1" customWidth="1"/>
    <col min="1739" max="1739" width="16" bestFit="1" customWidth="1"/>
    <col min="1740" max="1740" width="12.85546875" bestFit="1" customWidth="1"/>
    <col min="1741" max="1741" width="16" bestFit="1" customWidth="1"/>
    <col min="1742" max="1742" width="12.85546875" bestFit="1" customWidth="1"/>
    <col min="1743" max="1743" width="16" bestFit="1" customWidth="1"/>
    <col min="1744" max="1744" width="12.85546875" bestFit="1" customWidth="1"/>
    <col min="1745" max="1745" width="16" bestFit="1" customWidth="1"/>
    <col min="1746" max="1746" width="12.85546875" bestFit="1" customWidth="1"/>
    <col min="1747" max="1747" width="16" bestFit="1" customWidth="1"/>
    <col min="1748" max="1748" width="12.85546875" bestFit="1" customWidth="1"/>
    <col min="1749" max="1749" width="16" bestFit="1" customWidth="1"/>
    <col min="1750" max="1750" width="12.85546875" bestFit="1" customWidth="1"/>
    <col min="1751" max="1751" width="16" bestFit="1" customWidth="1"/>
    <col min="1752" max="1752" width="12.85546875" bestFit="1" customWidth="1"/>
    <col min="1753" max="1753" width="16" bestFit="1" customWidth="1"/>
    <col min="1754" max="1754" width="12.85546875" bestFit="1" customWidth="1"/>
    <col min="1755" max="1755" width="16" bestFit="1" customWidth="1"/>
    <col min="1756" max="1756" width="12.85546875" bestFit="1" customWidth="1"/>
    <col min="1757" max="1757" width="16" bestFit="1" customWidth="1"/>
    <col min="1758" max="1758" width="12.85546875" bestFit="1" customWidth="1"/>
    <col min="1759" max="1759" width="16" bestFit="1" customWidth="1"/>
    <col min="1760" max="1760" width="12.85546875" bestFit="1" customWidth="1"/>
    <col min="1761" max="1761" width="16" bestFit="1" customWidth="1"/>
    <col min="1762" max="1762" width="12.85546875" bestFit="1" customWidth="1"/>
    <col min="1763" max="1763" width="16" bestFit="1" customWidth="1"/>
    <col min="1764" max="1764" width="12.85546875" bestFit="1" customWidth="1"/>
    <col min="1765" max="1765" width="16" bestFit="1" customWidth="1"/>
    <col min="1766" max="1766" width="12.85546875" bestFit="1" customWidth="1"/>
    <col min="1767" max="1767" width="16" bestFit="1" customWidth="1"/>
    <col min="1768" max="1768" width="12.85546875" bestFit="1" customWidth="1"/>
    <col min="1769" max="1769" width="16" bestFit="1" customWidth="1"/>
    <col min="1770" max="1770" width="12.85546875" bestFit="1" customWidth="1"/>
    <col min="1771" max="1771" width="16" bestFit="1" customWidth="1"/>
    <col min="1772" max="1772" width="12.85546875" bestFit="1" customWidth="1"/>
    <col min="1773" max="1773" width="16" bestFit="1" customWidth="1"/>
    <col min="1774" max="1774" width="12.85546875" bestFit="1" customWidth="1"/>
    <col min="1775" max="1775" width="16" bestFit="1" customWidth="1"/>
    <col min="1776" max="1776" width="12.85546875" bestFit="1" customWidth="1"/>
    <col min="1777" max="1777" width="16" bestFit="1" customWidth="1"/>
    <col min="1778" max="1778" width="12.85546875" bestFit="1" customWidth="1"/>
    <col min="1779" max="1779" width="16" bestFit="1" customWidth="1"/>
    <col min="1780" max="1780" width="12.85546875" bestFit="1" customWidth="1"/>
    <col min="1781" max="1781" width="16" bestFit="1" customWidth="1"/>
    <col min="1782" max="1782" width="12.85546875" bestFit="1" customWidth="1"/>
    <col min="1783" max="1783" width="16" bestFit="1" customWidth="1"/>
    <col min="1784" max="1784" width="12.85546875" bestFit="1" customWidth="1"/>
    <col min="1785" max="1785" width="16" bestFit="1" customWidth="1"/>
    <col min="1786" max="1786" width="12.85546875" bestFit="1" customWidth="1"/>
    <col min="1787" max="1787" width="16" bestFit="1" customWidth="1"/>
    <col min="1788" max="1788" width="12.85546875" bestFit="1" customWidth="1"/>
    <col min="1789" max="1789" width="16" bestFit="1" customWidth="1"/>
    <col min="1790" max="1790" width="12.85546875" bestFit="1" customWidth="1"/>
    <col min="1791" max="1791" width="16" bestFit="1" customWidth="1"/>
    <col min="1792" max="1792" width="12.85546875" bestFit="1" customWidth="1"/>
    <col min="1793" max="1793" width="16" bestFit="1" customWidth="1"/>
    <col min="1794" max="1794" width="12.85546875" bestFit="1" customWidth="1"/>
    <col min="1795" max="1795" width="16" bestFit="1" customWidth="1"/>
    <col min="1796" max="1796" width="12.85546875" bestFit="1" customWidth="1"/>
    <col min="1797" max="1797" width="16" bestFit="1" customWidth="1"/>
    <col min="1798" max="1798" width="12.85546875" bestFit="1" customWidth="1"/>
    <col min="1799" max="1799" width="16" bestFit="1" customWidth="1"/>
    <col min="1800" max="1800" width="12.85546875" bestFit="1" customWidth="1"/>
    <col min="1801" max="1801" width="16" bestFit="1" customWidth="1"/>
    <col min="1802" max="1802" width="12.85546875" bestFit="1" customWidth="1"/>
    <col min="1803" max="1803" width="16" bestFit="1" customWidth="1"/>
    <col min="1804" max="1804" width="12.85546875" bestFit="1" customWidth="1"/>
    <col min="1805" max="1805" width="16" bestFit="1" customWidth="1"/>
    <col min="1806" max="1806" width="12.85546875" bestFit="1" customWidth="1"/>
    <col min="1807" max="1807" width="16" bestFit="1" customWidth="1"/>
    <col min="1808" max="1808" width="12.85546875" bestFit="1" customWidth="1"/>
    <col min="1809" max="1809" width="16" bestFit="1" customWidth="1"/>
    <col min="1810" max="1810" width="12.85546875" bestFit="1" customWidth="1"/>
    <col min="1811" max="1811" width="16" bestFit="1" customWidth="1"/>
    <col min="1812" max="1812" width="12.85546875" bestFit="1" customWidth="1"/>
    <col min="1813" max="1813" width="16" bestFit="1" customWidth="1"/>
    <col min="1814" max="1814" width="12.85546875" bestFit="1" customWidth="1"/>
    <col min="1815" max="1815" width="16" bestFit="1" customWidth="1"/>
    <col min="1816" max="1816" width="12.85546875" bestFit="1" customWidth="1"/>
    <col min="1817" max="1817" width="16" bestFit="1" customWidth="1"/>
    <col min="1818" max="1818" width="12.85546875" bestFit="1" customWidth="1"/>
    <col min="1819" max="1819" width="16" bestFit="1" customWidth="1"/>
    <col min="1820" max="1820" width="12.85546875" bestFit="1" customWidth="1"/>
    <col min="1821" max="1821" width="16" bestFit="1" customWidth="1"/>
    <col min="1822" max="1822" width="12.85546875" bestFit="1" customWidth="1"/>
    <col min="1823" max="1823" width="16" bestFit="1" customWidth="1"/>
    <col min="1824" max="1824" width="12.85546875" bestFit="1" customWidth="1"/>
    <col min="1825" max="1825" width="16" bestFit="1" customWidth="1"/>
    <col min="1826" max="1826" width="12.85546875" bestFit="1" customWidth="1"/>
    <col min="1827" max="1827" width="16" bestFit="1" customWidth="1"/>
    <col min="1828" max="1828" width="12.85546875" bestFit="1" customWidth="1"/>
    <col min="1829" max="1829" width="16" bestFit="1" customWidth="1"/>
    <col min="1830" max="1830" width="12.85546875" bestFit="1" customWidth="1"/>
    <col min="1831" max="1831" width="16" bestFit="1" customWidth="1"/>
    <col min="1832" max="1832" width="12.85546875" bestFit="1" customWidth="1"/>
    <col min="1833" max="1833" width="16" bestFit="1" customWidth="1"/>
    <col min="1834" max="1834" width="12.85546875" bestFit="1" customWidth="1"/>
    <col min="1835" max="1835" width="16" bestFit="1" customWidth="1"/>
    <col min="1836" max="1836" width="12.85546875" bestFit="1" customWidth="1"/>
    <col min="1837" max="1837" width="16" bestFit="1" customWidth="1"/>
    <col min="1838" max="1838" width="12.85546875" bestFit="1" customWidth="1"/>
    <col min="1839" max="1839" width="16" bestFit="1" customWidth="1"/>
    <col min="1840" max="1840" width="12.85546875" bestFit="1" customWidth="1"/>
    <col min="1841" max="1841" width="16" bestFit="1" customWidth="1"/>
    <col min="1842" max="1842" width="12.85546875" bestFit="1" customWidth="1"/>
    <col min="1843" max="1843" width="16" bestFit="1" customWidth="1"/>
    <col min="1844" max="1844" width="12.85546875" bestFit="1" customWidth="1"/>
    <col min="1845" max="1845" width="16" bestFit="1" customWidth="1"/>
    <col min="1846" max="1846" width="12.85546875" bestFit="1" customWidth="1"/>
    <col min="1847" max="1847" width="16" bestFit="1" customWidth="1"/>
    <col min="1848" max="1848" width="12.85546875" bestFit="1" customWidth="1"/>
    <col min="1849" max="1849" width="16" bestFit="1" customWidth="1"/>
    <col min="1850" max="1850" width="12.85546875" bestFit="1" customWidth="1"/>
    <col min="1851" max="1851" width="16" bestFit="1" customWidth="1"/>
    <col min="1852" max="1852" width="12.85546875" bestFit="1" customWidth="1"/>
    <col min="1853" max="1853" width="16" bestFit="1" customWidth="1"/>
    <col min="1854" max="1854" width="12.85546875" bestFit="1" customWidth="1"/>
    <col min="1855" max="1855" width="16" bestFit="1" customWidth="1"/>
    <col min="1856" max="1856" width="12.85546875" bestFit="1" customWidth="1"/>
    <col min="1857" max="1857" width="16" bestFit="1" customWidth="1"/>
    <col min="1858" max="1858" width="12.85546875" bestFit="1" customWidth="1"/>
    <col min="1859" max="1859" width="16" bestFit="1" customWidth="1"/>
    <col min="1860" max="1860" width="12.85546875" bestFit="1" customWidth="1"/>
    <col min="1861" max="1861" width="16" bestFit="1" customWidth="1"/>
    <col min="1862" max="1862" width="12.85546875" bestFit="1" customWidth="1"/>
    <col min="1863" max="1863" width="16" bestFit="1" customWidth="1"/>
    <col min="1864" max="1864" width="12.85546875" bestFit="1" customWidth="1"/>
    <col min="1865" max="1865" width="16" bestFit="1" customWidth="1"/>
    <col min="1866" max="1866" width="12.85546875" bestFit="1" customWidth="1"/>
    <col min="1867" max="1867" width="16" bestFit="1" customWidth="1"/>
    <col min="1868" max="1868" width="12.85546875" bestFit="1" customWidth="1"/>
    <col min="1869" max="1869" width="16" bestFit="1" customWidth="1"/>
    <col min="1870" max="1870" width="12.85546875" bestFit="1" customWidth="1"/>
    <col min="1871" max="1871" width="10" bestFit="1" customWidth="1"/>
    <col min="1872" max="1872" width="16" bestFit="1" customWidth="1"/>
    <col min="1873" max="1873" width="12.85546875" bestFit="1" customWidth="1"/>
    <col min="1874" max="1874" width="16" bestFit="1" customWidth="1"/>
    <col min="1875" max="1875" width="12.85546875" bestFit="1" customWidth="1"/>
    <col min="1876" max="1876" width="16" bestFit="1" customWidth="1"/>
    <col min="1877" max="1877" width="12.85546875" bestFit="1" customWidth="1"/>
    <col min="1878" max="1878" width="16" bestFit="1" customWidth="1"/>
    <col min="1879" max="1879" width="12.85546875" bestFit="1" customWidth="1"/>
    <col min="1880" max="1880" width="16" bestFit="1" customWidth="1"/>
    <col min="1881" max="1881" width="12.85546875" bestFit="1" customWidth="1"/>
    <col min="1882" max="1882" width="16" bestFit="1" customWidth="1"/>
    <col min="1883" max="1883" width="12.85546875" bestFit="1" customWidth="1"/>
    <col min="1884" max="1884" width="16" bestFit="1" customWidth="1"/>
    <col min="1885" max="1885" width="12.85546875" bestFit="1" customWidth="1"/>
    <col min="1886" max="1886" width="16" bestFit="1" customWidth="1"/>
    <col min="1887" max="1887" width="12.85546875" bestFit="1" customWidth="1"/>
    <col min="1888" max="1888" width="16" bestFit="1" customWidth="1"/>
    <col min="1889" max="1889" width="12.85546875" bestFit="1" customWidth="1"/>
    <col min="1890" max="1890" width="16" bestFit="1" customWidth="1"/>
    <col min="1891" max="1891" width="12.85546875" bestFit="1" customWidth="1"/>
    <col min="1892" max="1892" width="16" bestFit="1" customWidth="1"/>
    <col min="1893" max="1893" width="12.85546875" bestFit="1" customWidth="1"/>
    <col min="1894" max="1894" width="16" bestFit="1" customWidth="1"/>
    <col min="1895" max="1895" width="12.85546875" bestFit="1" customWidth="1"/>
    <col min="1896" max="1896" width="16" bestFit="1" customWidth="1"/>
    <col min="1897" max="1897" width="12.85546875" bestFit="1" customWidth="1"/>
    <col min="1898" max="1898" width="16" bestFit="1" customWidth="1"/>
    <col min="1899" max="1899" width="12.85546875" bestFit="1" customWidth="1"/>
    <col min="1900" max="1900" width="16" bestFit="1" customWidth="1"/>
    <col min="1901" max="1901" width="12.85546875" bestFit="1" customWidth="1"/>
    <col min="1902" max="1902" width="16" bestFit="1" customWidth="1"/>
    <col min="1903" max="1903" width="12.85546875" bestFit="1" customWidth="1"/>
    <col min="1904" max="1904" width="16" bestFit="1" customWidth="1"/>
    <col min="1905" max="1905" width="12.85546875" bestFit="1" customWidth="1"/>
    <col min="1906" max="1906" width="16" bestFit="1" customWidth="1"/>
    <col min="1907" max="1907" width="12.85546875" bestFit="1" customWidth="1"/>
    <col min="1908" max="1908" width="16" bestFit="1" customWidth="1"/>
    <col min="1909" max="1909" width="12.85546875" bestFit="1" customWidth="1"/>
    <col min="1910" max="1910" width="16" bestFit="1" customWidth="1"/>
    <col min="1911" max="1911" width="12.85546875" bestFit="1" customWidth="1"/>
    <col min="1912" max="1912" width="16" bestFit="1" customWidth="1"/>
    <col min="1913" max="1913" width="12.85546875" bestFit="1" customWidth="1"/>
    <col min="1914" max="1914" width="16" bestFit="1" customWidth="1"/>
    <col min="1915" max="1915" width="12.85546875" bestFit="1" customWidth="1"/>
    <col min="1916" max="1916" width="16" bestFit="1" customWidth="1"/>
    <col min="1917" max="1917" width="12.85546875" bestFit="1" customWidth="1"/>
    <col min="1918" max="1918" width="16" bestFit="1" customWidth="1"/>
    <col min="1919" max="1919" width="12.85546875" bestFit="1" customWidth="1"/>
    <col min="1920" max="1920" width="16" bestFit="1" customWidth="1"/>
    <col min="1921" max="1921" width="12.85546875" bestFit="1" customWidth="1"/>
    <col min="1922" max="1922" width="16" bestFit="1" customWidth="1"/>
    <col min="1923" max="1923" width="12.85546875" bestFit="1" customWidth="1"/>
    <col min="1924" max="1924" width="16" bestFit="1" customWidth="1"/>
    <col min="1925" max="1925" width="12.85546875" bestFit="1" customWidth="1"/>
    <col min="1926" max="1926" width="16" bestFit="1" customWidth="1"/>
    <col min="1927" max="1927" width="12.85546875" bestFit="1" customWidth="1"/>
    <col min="1928" max="1928" width="16" bestFit="1" customWidth="1"/>
    <col min="1929" max="1929" width="12.85546875" bestFit="1" customWidth="1"/>
    <col min="1930" max="1930" width="16" bestFit="1" customWidth="1"/>
    <col min="1931" max="1931" width="12.85546875" bestFit="1" customWidth="1"/>
    <col min="1932" max="1932" width="16" bestFit="1" customWidth="1"/>
    <col min="1933" max="1933" width="12.85546875" bestFit="1" customWidth="1"/>
    <col min="1934" max="1934" width="16" bestFit="1" customWidth="1"/>
    <col min="1935" max="1935" width="12.85546875" bestFit="1" customWidth="1"/>
    <col min="1936" max="1936" width="16" bestFit="1" customWidth="1"/>
    <col min="1937" max="1937" width="12.85546875" bestFit="1" customWidth="1"/>
    <col min="1938" max="1938" width="16" bestFit="1" customWidth="1"/>
    <col min="1939" max="1939" width="12.85546875" bestFit="1" customWidth="1"/>
    <col min="1940" max="1940" width="16" bestFit="1" customWidth="1"/>
    <col min="1941" max="1941" width="12.85546875" bestFit="1" customWidth="1"/>
    <col min="1942" max="1942" width="16" bestFit="1" customWidth="1"/>
    <col min="1943" max="1943" width="12.85546875" bestFit="1" customWidth="1"/>
    <col min="1944" max="1944" width="16" bestFit="1" customWidth="1"/>
    <col min="1945" max="1945" width="12.85546875" bestFit="1" customWidth="1"/>
    <col min="1946" max="1946" width="16" bestFit="1" customWidth="1"/>
    <col min="1947" max="1947" width="12.85546875" bestFit="1" customWidth="1"/>
    <col min="1948" max="1948" width="16" bestFit="1" customWidth="1"/>
    <col min="1949" max="1949" width="12.85546875" bestFit="1" customWidth="1"/>
    <col min="1950" max="1950" width="16" bestFit="1" customWidth="1"/>
    <col min="1951" max="1951" width="12.85546875" bestFit="1" customWidth="1"/>
    <col min="1952" max="1952" width="16" bestFit="1" customWidth="1"/>
    <col min="1953" max="1953" width="12.85546875" bestFit="1" customWidth="1"/>
    <col min="1954" max="1954" width="16" bestFit="1" customWidth="1"/>
    <col min="1955" max="1955" width="12.85546875" bestFit="1" customWidth="1"/>
    <col min="1956" max="1956" width="16" bestFit="1" customWidth="1"/>
    <col min="1957" max="1957" width="12.85546875" bestFit="1" customWidth="1"/>
    <col min="1958" max="1958" width="16" bestFit="1" customWidth="1"/>
    <col min="1959" max="1959" width="12.85546875" bestFit="1" customWidth="1"/>
    <col min="1960" max="1960" width="16" bestFit="1" customWidth="1"/>
    <col min="1961" max="1961" width="12.85546875" bestFit="1" customWidth="1"/>
    <col min="1962" max="1962" width="16" bestFit="1" customWidth="1"/>
    <col min="1963" max="1963" width="12.85546875" bestFit="1" customWidth="1"/>
    <col min="1964" max="1964" width="16" bestFit="1" customWidth="1"/>
    <col min="1965" max="1965" width="12.85546875" bestFit="1" customWidth="1"/>
    <col min="1966" max="1966" width="16" bestFit="1" customWidth="1"/>
    <col min="1967" max="1967" width="12.85546875" bestFit="1" customWidth="1"/>
    <col min="1968" max="1968" width="16" bestFit="1" customWidth="1"/>
    <col min="1969" max="1969" width="12.85546875" bestFit="1" customWidth="1"/>
    <col min="1970" max="1970" width="16" bestFit="1" customWidth="1"/>
    <col min="1971" max="1971" width="12.85546875" bestFit="1" customWidth="1"/>
    <col min="1972" max="1972" width="16" bestFit="1" customWidth="1"/>
    <col min="1973" max="1973" width="12.85546875" bestFit="1" customWidth="1"/>
    <col min="1974" max="1974" width="16" bestFit="1" customWidth="1"/>
    <col min="1975" max="1975" width="12.85546875" bestFit="1" customWidth="1"/>
    <col min="1976" max="1976" width="16" bestFit="1" customWidth="1"/>
    <col min="1977" max="1977" width="12.85546875" bestFit="1" customWidth="1"/>
    <col min="1978" max="1978" width="16" bestFit="1" customWidth="1"/>
    <col min="1979" max="1979" width="12.85546875" bestFit="1" customWidth="1"/>
    <col min="1980" max="1980" width="16" bestFit="1" customWidth="1"/>
    <col min="1981" max="1981" width="12.85546875" bestFit="1" customWidth="1"/>
    <col min="1982" max="1982" width="16" bestFit="1" customWidth="1"/>
    <col min="1983" max="1983" width="12.85546875" bestFit="1" customWidth="1"/>
    <col min="1984" max="1984" width="16" bestFit="1" customWidth="1"/>
    <col min="1985" max="1985" width="12.85546875" bestFit="1" customWidth="1"/>
    <col min="1986" max="1986" width="16" bestFit="1" customWidth="1"/>
    <col min="1987" max="1987" width="12.85546875" bestFit="1" customWidth="1"/>
    <col min="1988" max="1988" width="16" bestFit="1" customWidth="1"/>
    <col min="1989" max="1989" width="12.85546875" bestFit="1" customWidth="1"/>
    <col min="1990" max="1990" width="16" bestFit="1" customWidth="1"/>
    <col min="1991" max="1991" width="12.85546875" bestFit="1" customWidth="1"/>
    <col min="1992" max="1992" width="16" bestFit="1" customWidth="1"/>
    <col min="1993" max="1993" width="12.85546875" bestFit="1" customWidth="1"/>
    <col min="1994" max="1994" width="16" bestFit="1" customWidth="1"/>
    <col min="1995" max="1995" width="12.85546875" bestFit="1" customWidth="1"/>
    <col min="1996" max="1996" width="16" bestFit="1" customWidth="1"/>
    <col min="1997" max="1997" width="12.85546875" bestFit="1" customWidth="1"/>
    <col min="1998" max="1998" width="16" bestFit="1" customWidth="1"/>
    <col min="1999" max="1999" width="12.85546875" bestFit="1" customWidth="1"/>
    <col min="2000" max="2000" width="16" bestFit="1" customWidth="1"/>
    <col min="2001" max="2001" width="12.85546875" bestFit="1" customWidth="1"/>
    <col min="2002" max="2002" width="16" bestFit="1" customWidth="1"/>
    <col min="2003" max="2003" width="12.85546875" bestFit="1" customWidth="1"/>
    <col min="2004" max="2004" width="16" bestFit="1" customWidth="1"/>
    <col min="2005" max="2005" width="12.85546875" bestFit="1" customWidth="1"/>
    <col min="2006" max="2006" width="16" bestFit="1" customWidth="1"/>
    <col min="2007" max="2007" width="12.85546875" bestFit="1" customWidth="1"/>
    <col min="2008" max="2008" width="16" bestFit="1" customWidth="1"/>
    <col min="2009" max="2009" width="12.85546875" bestFit="1" customWidth="1"/>
    <col min="2010" max="2010" width="16" bestFit="1" customWidth="1"/>
    <col min="2011" max="2011" width="12.85546875" bestFit="1" customWidth="1"/>
    <col min="2012" max="2012" width="16" bestFit="1" customWidth="1"/>
    <col min="2013" max="2013" width="12.85546875" bestFit="1" customWidth="1"/>
    <col min="2014" max="2014" width="16" bestFit="1" customWidth="1"/>
    <col min="2015" max="2015" width="12.85546875" bestFit="1" customWidth="1"/>
    <col min="2016" max="2016" width="16" bestFit="1" customWidth="1"/>
    <col min="2017" max="2017" width="12.85546875" bestFit="1" customWidth="1"/>
    <col min="2018" max="2018" width="16" bestFit="1" customWidth="1"/>
    <col min="2019" max="2019" width="12.85546875" bestFit="1" customWidth="1"/>
    <col min="2020" max="2020" width="16" bestFit="1" customWidth="1"/>
    <col min="2021" max="2021" width="12.85546875" bestFit="1" customWidth="1"/>
    <col min="2022" max="2022" width="16" bestFit="1" customWidth="1"/>
    <col min="2023" max="2023" width="12.85546875" bestFit="1" customWidth="1"/>
    <col min="2024" max="2024" width="16" bestFit="1" customWidth="1"/>
    <col min="2025" max="2025" width="12.85546875" bestFit="1" customWidth="1"/>
    <col min="2026" max="2026" width="16" bestFit="1" customWidth="1"/>
    <col min="2027" max="2027" width="12.85546875" bestFit="1" customWidth="1"/>
    <col min="2028" max="2028" width="16" bestFit="1" customWidth="1"/>
    <col min="2029" max="2029" width="12.85546875" bestFit="1" customWidth="1"/>
    <col min="2030" max="2030" width="16" bestFit="1" customWidth="1"/>
    <col min="2031" max="2031" width="12.85546875" bestFit="1" customWidth="1"/>
    <col min="2032" max="2032" width="16" bestFit="1" customWidth="1"/>
    <col min="2033" max="2033" width="12.85546875" bestFit="1" customWidth="1"/>
    <col min="2034" max="2034" width="16" bestFit="1" customWidth="1"/>
    <col min="2035" max="2035" width="12.85546875" bestFit="1" customWidth="1"/>
    <col min="2036" max="2036" width="16" bestFit="1" customWidth="1"/>
    <col min="2037" max="2037" width="12.85546875" bestFit="1" customWidth="1"/>
    <col min="2038" max="2038" width="16" bestFit="1" customWidth="1"/>
    <col min="2039" max="2039" width="12.85546875" bestFit="1" customWidth="1"/>
    <col min="2040" max="2040" width="16" bestFit="1" customWidth="1"/>
    <col min="2041" max="2041" width="12.85546875" bestFit="1" customWidth="1"/>
    <col min="2042" max="2042" width="16" bestFit="1" customWidth="1"/>
    <col min="2043" max="2043" width="12.85546875" bestFit="1" customWidth="1"/>
    <col min="2044" max="2044" width="16" bestFit="1" customWidth="1"/>
    <col min="2045" max="2045" width="12.85546875" bestFit="1" customWidth="1"/>
    <col min="2046" max="2046" width="16" bestFit="1" customWidth="1"/>
    <col min="2047" max="2047" width="12.85546875" bestFit="1" customWidth="1"/>
    <col min="2048" max="2048" width="16" bestFit="1" customWidth="1"/>
    <col min="2049" max="2049" width="12.85546875" bestFit="1" customWidth="1"/>
    <col min="2050" max="2050" width="16" bestFit="1" customWidth="1"/>
    <col min="2051" max="2051" width="12.85546875" bestFit="1" customWidth="1"/>
    <col min="2052" max="2052" width="16" bestFit="1" customWidth="1"/>
    <col min="2053" max="2053" width="12.85546875" bestFit="1" customWidth="1"/>
    <col min="2054" max="2054" width="16" bestFit="1" customWidth="1"/>
    <col min="2055" max="2055" width="12.85546875" bestFit="1" customWidth="1"/>
    <col min="2056" max="2056" width="16" bestFit="1" customWidth="1"/>
    <col min="2057" max="2057" width="12.85546875" bestFit="1" customWidth="1"/>
    <col min="2058" max="2058" width="16" bestFit="1" customWidth="1"/>
    <col min="2059" max="2059" width="12.85546875" bestFit="1" customWidth="1"/>
    <col min="2060" max="2060" width="16" bestFit="1" customWidth="1"/>
    <col min="2061" max="2061" width="12.85546875" bestFit="1" customWidth="1"/>
    <col min="2062" max="2062" width="16" bestFit="1" customWidth="1"/>
    <col min="2063" max="2063" width="12.85546875" bestFit="1" customWidth="1"/>
    <col min="2064" max="2064" width="16" bestFit="1" customWidth="1"/>
    <col min="2065" max="2065" width="12.85546875" bestFit="1" customWidth="1"/>
    <col min="2066" max="2066" width="16" bestFit="1" customWidth="1"/>
    <col min="2067" max="2067" width="12.85546875" bestFit="1" customWidth="1"/>
    <col min="2068" max="2068" width="16" bestFit="1" customWidth="1"/>
    <col min="2069" max="2069" width="12.85546875" bestFit="1" customWidth="1"/>
    <col min="2070" max="2070" width="16" bestFit="1" customWidth="1"/>
    <col min="2071" max="2071" width="12.85546875" bestFit="1" customWidth="1"/>
    <col min="2072" max="2072" width="16" bestFit="1" customWidth="1"/>
    <col min="2073" max="2073" width="12.85546875" bestFit="1" customWidth="1"/>
    <col min="2074" max="2074" width="16" bestFit="1" customWidth="1"/>
    <col min="2075" max="2075" width="12.85546875" bestFit="1" customWidth="1"/>
    <col min="2076" max="2076" width="16" bestFit="1" customWidth="1"/>
    <col min="2077" max="2077" width="12.85546875" bestFit="1" customWidth="1"/>
    <col min="2078" max="2078" width="16" bestFit="1" customWidth="1"/>
    <col min="2079" max="2079" width="12.85546875" bestFit="1" customWidth="1"/>
    <col min="2080" max="2080" width="16" bestFit="1" customWidth="1"/>
    <col min="2081" max="2081" width="12.85546875" bestFit="1" customWidth="1"/>
    <col min="2082" max="2082" width="16" bestFit="1" customWidth="1"/>
    <col min="2083" max="2083" width="12.85546875" bestFit="1" customWidth="1"/>
    <col min="2084" max="2084" width="16" bestFit="1" customWidth="1"/>
    <col min="2085" max="2085" width="12.85546875" bestFit="1" customWidth="1"/>
    <col min="2086" max="2086" width="16" bestFit="1" customWidth="1"/>
    <col min="2087" max="2087" width="12.85546875" bestFit="1" customWidth="1"/>
    <col min="2088" max="2088" width="16" bestFit="1" customWidth="1"/>
    <col min="2089" max="2089" width="12.85546875" bestFit="1" customWidth="1"/>
    <col min="2090" max="2090" width="16" bestFit="1" customWidth="1"/>
    <col min="2091" max="2091" width="12.85546875" bestFit="1" customWidth="1"/>
    <col min="2092" max="2092" width="16" bestFit="1" customWidth="1"/>
    <col min="2093" max="2093" width="12.85546875" bestFit="1" customWidth="1"/>
    <col min="2094" max="2094" width="16" bestFit="1" customWidth="1"/>
    <col min="2095" max="2095" width="12.85546875" bestFit="1" customWidth="1"/>
    <col min="2096" max="2096" width="16" bestFit="1" customWidth="1"/>
    <col min="2097" max="2097" width="12.85546875" bestFit="1" customWidth="1"/>
    <col min="2098" max="2098" width="16" bestFit="1" customWidth="1"/>
    <col min="2099" max="2099" width="12.85546875" bestFit="1" customWidth="1"/>
    <col min="2100" max="2100" width="16" bestFit="1" customWidth="1"/>
    <col min="2101" max="2101" width="12.85546875" bestFit="1" customWidth="1"/>
    <col min="2102" max="2102" width="16" bestFit="1" customWidth="1"/>
    <col min="2103" max="2103" width="12.85546875" bestFit="1" customWidth="1"/>
    <col min="2104" max="2104" width="16" bestFit="1" customWidth="1"/>
    <col min="2105" max="2105" width="12.85546875" bestFit="1" customWidth="1"/>
    <col min="2106" max="2106" width="16" bestFit="1" customWidth="1"/>
    <col min="2107" max="2107" width="12.85546875" bestFit="1" customWidth="1"/>
    <col min="2108" max="2108" width="16" bestFit="1" customWidth="1"/>
    <col min="2109" max="2109" width="12.85546875" bestFit="1" customWidth="1"/>
    <col min="2110" max="2110" width="16" bestFit="1" customWidth="1"/>
    <col min="2111" max="2111" width="12.85546875" bestFit="1" customWidth="1"/>
    <col min="2112" max="2112" width="16" bestFit="1" customWidth="1"/>
    <col min="2113" max="2113" width="12.85546875" bestFit="1" customWidth="1"/>
    <col min="2114" max="2114" width="16" bestFit="1" customWidth="1"/>
    <col min="2115" max="2115" width="12.85546875" bestFit="1" customWidth="1"/>
    <col min="2116" max="2116" width="16" bestFit="1" customWidth="1"/>
    <col min="2117" max="2117" width="12.85546875" bestFit="1" customWidth="1"/>
    <col min="2118" max="2118" width="16" bestFit="1" customWidth="1"/>
    <col min="2119" max="2119" width="12.85546875" bestFit="1" customWidth="1"/>
    <col min="2120" max="2120" width="16" bestFit="1" customWidth="1"/>
    <col min="2121" max="2121" width="12.85546875" bestFit="1" customWidth="1"/>
    <col min="2122" max="2122" width="16" bestFit="1" customWidth="1"/>
    <col min="2123" max="2123" width="12.85546875" bestFit="1" customWidth="1"/>
    <col min="2124" max="2124" width="16" bestFit="1" customWidth="1"/>
    <col min="2125" max="2125" width="12.85546875" bestFit="1" customWidth="1"/>
    <col min="2126" max="2126" width="16" bestFit="1" customWidth="1"/>
    <col min="2127" max="2127" width="12.85546875" bestFit="1" customWidth="1"/>
    <col min="2128" max="2128" width="16" bestFit="1" customWidth="1"/>
    <col min="2129" max="2129" width="12.85546875" bestFit="1" customWidth="1"/>
    <col min="2130" max="2130" width="16" bestFit="1" customWidth="1"/>
    <col min="2131" max="2131" width="12.85546875" bestFit="1" customWidth="1"/>
    <col min="2132" max="2132" width="16" bestFit="1" customWidth="1"/>
    <col min="2133" max="2133" width="12.85546875" bestFit="1" customWidth="1"/>
    <col min="2134" max="2134" width="16" bestFit="1" customWidth="1"/>
    <col min="2135" max="2135" width="12.85546875" bestFit="1" customWidth="1"/>
    <col min="2136" max="2136" width="16" bestFit="1" customWidth="1"/>
    <col min="2137" max="2137" width="12.85546875" bestFit="1" customWidth="1"/>
    <col min="2138" max="2138" width="16" bestFit="1" customWidth="1"/>
    <col min="2139" max="2139" width="12.85546875" bestFit="1" customWidth="1"/>
    <col min="2140" max="2140" width="16" bestFit="1" customWidth="1"/>
    <col min="2141" max="2141" width="12.85546875" bestFit="1" customWidth="1"/>
    <col min="2142" max="2142" width="16" bestFit="1" customWidth="1"/>
    <col min="2143" max="2143" width="12.85546875" bestFit="1" customWidth="1"/>
    <col min="2144" max="2144" width="16" bestFit="1" customWidth="1"/>
    <col min="2145" max="2145" width="12.85546875" bestFit="1" customWidth="1"/>
    <col min="2146" max="2146" width="16" bestFit="1" customWidth="1"/>
    <col min="2147" max="2147" width="12.85546875" bestFit="1" customWidth="1"/>
    <col min="2148" max="2148" width="16" bestFit="1" customWidth="1"/>
    <col min="2149" max="2149" width="12.85546875" bestFit="1" customWidth="1"/>
    <col min="2150" max="2150" width="16" bestFit="1" customWidth="1"/>
    <col min="2151" max="2151" width="12.85546875" bestFit="1" customWidth="1"/>
    <col min="2152" max="2152" width="16" bestFit="1" customWidth="1"/>
    <col min="2153" max="2153" width="12.85546875" bestFit="1" customWidth="1"/>
    <col min="2154" max="2154" width="16" bestFit="1" customWidth="1"/>
    <col min="2155" max="2155" width="12.85546875" bestFit="1" customWidth="1"/>
    <col min="2156" max="2156" width="16" bestFit="1" customWidth="1"/>
    <col min="2157" max="2157" width="12.85546875" bestFit="1" customWidth="1"/>
    <col min="2158" max="2158" width="16" bestFit="1" customWidth="1"/>
    <col min="2159" max="2159" width="12.85546875" bestFit="1" customWidth="1"/>
    <col min="2160" max="2160" width="16" bestFit="1" customWidth="1"/>
    <col min="2161" max="2161" width="12.85546875" bestFit="1" customWidth="1"/>
    <col min="2162" max="2162" width="16" bestFit="1" customWidth="1"/>
    <col min="2163" max="2163" width="12.85546875" bestFit="1" customWidth="1"/>
    <col min="2164" max="2164" width="16" bestFit="1" customWidth="1"/>
    <col min="2165" max="2165" width="12.85546875" bestFit="1" customWidth="1"/>
    <col min="2166" max="2166" width="16" bestFit="1" customWidth="1"/>
    <col min="2167" max="2167" width="12.85546875" bestFit="1" customWidth="1"/>
    <col min="2168" max="2168" width="16" bestFit="1" customWidth="1"/>
    <col min="2169" max="2169" width="12.85546875" bestFit="1" customWidth="1"/>
    <col min="2170" max="2170" width="16" bestFit="1" customWidth="1"/>
    <col min="2171" max="2171" width="12.85546875" bestFit="1" customWidth="1"/>
    <col min="2172" max="2172" width="16" bestFit="1" customWidth="1"/>
    <col min="2173" max="2173" width="12.85546875" bestFit="1" customWidth="1"/>
    <col min="2174" max="2174" width="16" bestFit="1" customWidth="1"/>
    <col min="2175" max="2175" width="12.85546875" bestFit="1" customWidth="1"/>
    <col min="2176" max="2176" width="16" bestFit="1" customWidth="1"/>
    <col min="2177" max="2177" width="12.85546875" bestFit="1" customWidth="1"/>
    <col min="2178" max="2178" width="16" bestFit="1" customWidth="1"/>
    <col min="2179" max="2179" width="12.85546875" bestFit="1" customWidth="1"/>
    <col min="2180" max="2180" width="16" bestFit="1" customWidth="1"/>
    <col min="2181" max="2181" width="12.85546875" bestFit="1" customWidth="1"/>
    <col min="2182" max="2182" width="16" bestFit="1" customWidth="1"/>
    <col min="2183" max="2183" width="12.85546875" bestFit="1" customWidth="1"/>
    <col min="2184" max="2184" width="16" bestFit="1" customWidth="1"/>
    <col min="2185" max="2185" width="12.85546875" bestFit="1" customWidth="1"/>
    <col min="2186" max="2186" width="16" bestFit="1" customWidth="1"/>
    <col min="2187" max="2187" width="12.85546875" bestFit="1" customWidth="1"/>
    <col min="2188" max="2188" width="16" bestFit="1" customWidth="1"/>
    <col min="2189" max="2189" width="12.85546875" bestFit="1" customWidth="1"/>
    <col min="2190" max="2190" width="16" bestFit="1" customWidth="1"/>
    <col min="2191" max="2191" width="12.85546875" bestFit="1" customWidth="1"/>
    <col min="2192" max="2192" width="16" bestFit="1" customWidth="1"/>
    <col min="2193" max="2193" width="12.85546875" bestFit="1" customWidth="1"/>
    <col min="2194" max="2194" width="16" bestFit="1" customWidth="1"/>
    <col min="2195" max="2195" width="12.85546875" bestFit="1" customWidth="1"/>
    <col min="2196" max="2196" width="16" bestFit="1" customWidth="1"/>
    <col min="2197" max="2197" width="12.85546875" bestFit="1" customWidth="1"/>
    <col min="2198" max="2198" width="16" bestFit="1" customWidth="1"/>
    <col min="2199" max="2199" width="12.85546875" bestFit="1" customWidth="1"/>
    <col min="2200" max="2200" width="16" bestFit="1" customWidth="1"/>
    <col min="2201" max="2201" width="12.85546875" bestFit="1" customWidth="1"/>
    <col min="2202" max="2202" width="16" bestFit="1" customWidth="1"/>
    <col min="2203" max="2203" width="12.85546875" bestFit="1" customWidth="1"/>
    <col min="2204" max="2204" width="16" bestFit="1" customWidth="1"/>
    <col min="2205" max="2205" width="12.85546875" bestFit="1" customWidth="1"/>
    <col min="2206" max="2206" width="16" bestFit="1" customWidth="1"/>
    <col min="2207" max="2207" width="12.85546875" bestFit="1" customWidth="1"/>
    <col min="2208" max="2208" width="16" bestFit="1" customWidth="1"/>
    <col min="2209" max="2209" width="12.85546875" bestFit="1" customWidth="1"/>
    <col min="2210" max="2210" width="16" bestFit="1" customWidth="1"/>
    <col min="2211" max="2211" width="12.85546875" bestFit="1" customWidth="1"/>
    <col min="2212" max="2212" width="16" bestFit="1" customWidth="1"/>
    <col min="2213" max="2213" width="12.85546875" bestFit="1" customWidth="1"/>
    <col min="2214" max="2214" width="16" bestFit="1" customWidth="1"/>
    <col min="2215" max="2215" width="12.85546875" bestFit="1" customWidth="1"/>
    <col min="2216" max="2216" width="16" bestFit="1" customWidth="1"/>
    <col min="2217" max="2217" width="12.85546875" bestFit="1" customWidth="1"/>
    <col min="2218" max="2218" width="16" bestFit="1" customWidth="1"/>
    <col min="2219" max="2219" width="12.85546875" bestFit="1" customWidth="1"/>
    <col min="2220" max="2220" width="16" bestFit="1" customWidth="1"/>
    <col min="2221" max="2221" width="12.85546875" bestFit="1" customWidth="1"/>
    <col min="2222" max="2222" width="16" bestFit="1" customWidth="1"/>
    <col min="2223" max="2223" width="12.85546875" bestFit="1" customWidth="1"/>
    <col min="2224" max="2224" width="16" bestFit="1" customWidth="1"/>
    <col min="2225" max="2225" width="12.85546875" bestFit="1" customWidth="1"/>
    <col min="2226" max="2226" width="16" bestFit="1" customWidth="1"/>
    <col min="2227" max="2227" width="12.85546875" bestFit="1" customWidth="1"/>
    <col min="2228" max="2228" width="16" bestFit="1" customWidth="1"/>
    <col min="2229" max="2229" width="12.85546875" bestFit="1" customWidth="1"/>
    <col min="2230" max="2230" width="16" bestFit="1" customWidth="1"/>
    <col min="2231" max="2231" width="12.85546875" bestFit="1" customWidth="1"/>
    <col min="2232" max="2232" width="16" bestFit="1" customWidth="1"/>
    <col min="2233" max="2233" width="12.85546875" bestFit="1" customWidth="1"/>
    <col min="2234" max="2234" width="16" bestFit="1" customWidth="1"/>
    <col min="2235" max="2235" width="12.85546875" bestFit="1" customWidth="1"/>
    <col min="2236" max="2236" width="16" bestFit="1" customWidth="1"/>
    <col min="2237" max="2237" width="12.85546875" bestFit="1" customWidth="1"/>
    <col min="2238" max="2238" width="16" bestFit="1" customWidth="1"/>
    <col min="2239" max="2239" width="12.85546875" bestFit="1" customWidth="1"/>
    <col min="2240" max="2240" width="16" bestFit="1" customWidth="1"/>
    <col min="2241" max="2241" width="12.85546875" bestFit="1" customWidth="1"/>
    <col min="2242" max="2242" width="16" bestFit="1" customWidth="1"/>
    <col min="2243" max="2243" width="12.85546875" bestFit="1" customWidth="1"/>
    <col min="2244" max="2244" width="16" bestFit="1" customWidth="1"/>
    <col min="2245" max="2245" width="12.85546875" bestFit="1" customWidth="1"/>
    <col min="2246" max="2246" width="16" bestFit="1" customWidth="1"/>
    <col min="2247" max="2247" width="12.85546875" bestFit="1" customWidth="1"/>
    <col min="2248" max="2248" width="16" bestFit="1" customWidth="1"/>
    <col min="2249" max="2249" width="12.85546875" bestFit="1" customWidth="1"/>
    <col min="2250" max="2250" width="16" bestFit="1" customWidth="1"/>
    <col min="2251" max="2251" width="12.85546875" bestFit="1" customWidth="1"/>
    <col min="2252" max="2252" width="10" bestFit="1" customWidth="1"/>
    <col min="2253" max="2253" width="16" bestFit="1" customWidth="1"/>
    <col min="2254" max="2254" width="12.85546875" bestFit="1" customWidth="1"/>
    <col min="2255" max="2255" width="16" bestFit="1" customWidth="1"/>
    <col min="2256" max="2256" width="12.85546875" bestFit="1" customWidth="1"/>
    <col min="2257" max="2257" width="16" bestFit="1" customWidth="1"/>
    <col min="2258" max="2258" width="12.85546875" bestFit="1" customWidth="1"/>
    <col min="2259" max="2259" width="16" bestFit="1" customWidth="1"/>
    <col min="2260" max="2260" width="12.85546875" bestFit="1" customWidth="1"/>
    <col min="2261" max="2261" width="16" bestFit="1" customWidth="1"/>
    <col min="2262" max="2262" width="12.85546875" bestFit="1" customWidth="1"/>
    <col min="2263" max="2263" width="16" bestFit="1" customWidth="1"/>
    <col min="2264" max="2264" width="12.85546875" bestFit="1" customWidth="1"/>
    <col min="2265" max="2265" width="16" bestFit="1" customWidth="1"/>
    <col min="2266" max="2266" width="12.85546875" bestFit="1" customWidth="1"/>
    <col min="2267" max="2267" width="16" bestFit="1" customWidth="1"/>
    <col min="2268" max="2268" width="12.85546875" bestFit="1" customWidth="1"/>
    <col min="2269" max="2269" width="16" bestFit="1" customWidth="1"/>
    <col min="2270" max="2270" width="12.85546875" bestFit="1" customWidth="1"/>
    <col min="2271" max="2271" width="16" bestFit="1" customWidth="1"/>
    <col min="2272" max="2272" width="12.85546875" bestFit="1" customWidth="1"/>
    <col min="2273" max="2273" width="16" bestFit="1" customWidth="1"/>
    <col min="2274" max="2274" width="12.85546875" bestFit="1" customWidth="1"/>
    <col min="2275" max="2275" width="16" bestFit="1" customWidth="1"/>
    <col min="2276" max="2276" width="12.85546875" bestFit="1" customWidth="1"/>
    <col min="2277" max="2277" width="16" bestFit="1" customWidth="1"/>
    <col min="2278" max="2278" width="12.85546875" bestFit="1" customWidth="1"/>
    <col min="2279" max="2279" width="16" bestFit="1" customWidth="1"/>
    <col min="2280" max="2280" width="12.85546875" bestFit="1" customWidth="1"/>
    <col min="2281" max="2281" width="16" bestFit="1" customWidth="1"/>
    <col min="2282" max="2282" width="12.85546875" bestFit="1" customWidth="1"/>
    <col min="2283" max="2283" width="16" bestFit="1" customWidth="1"/>
    <col min="2284" max="2284" width="12.85546875" bestFit="1" customWidth="1"/>
    <col min="2285" max="2285" width="16" bestFit="1" customWidth="1"/>
    <col min="2286" max="2286" width="12.85546875" bestFit="1" customWidth="1"/>
    <col min="2287" max="2287" width="16" bestFit="1" customWidth="1"/>
    <col min="2288" max="2288" width="12.85546875" bestFit="1" customWidth="1"/>
    <col min="2289" max="2289" width="16" bestFit="1" customWidth="1"/>
    <col min="2290" max="2290" width="12.85546875" bestFit="1" customWidth="1"/>
    <col min="2291" max="2291" width="16" bestFit="1" customWidth="1"/>
    <col min="2292" max="2292" width="12.85546875" bestFit="1" customWidth="1"/>
    <col min="2293" max="2293" width="16" bestFit="1" customWidth="1"/>
    <col min="2294" max="2294" width="12.85546875" bestFit="1" customWidth="1"/>
    <col min="2295" max="2295" width="16" bestFit="1" customWidth="1"/>
    <col min="2296" max="2296" width="12.85546875" bestFit="1" customWidth="1"/>
    <col min="2297" max="2297" width="16" bestFit="1" customWidth="1"/>
    <col min="2298" max="2298" width="12.85546875" bestFit="1" customWidth="1"/>
    <col min="2299" max="2299" width="16" bestFit="1" customWidth="1"/>
    <col min="2300" max="2300" width="12.85546875" bestFit="1" customWidth="1"/>
    <col min="2301" max="2301" width="16" bestFit="1" customWidth="1"/>
    <col min="2302" max="2302" width="12.85546875" bestFit="1" customWidth="1"/>
    <col min="2303" max="2303" width="16" bestFit="1" customWidth="1"/>
    <col min="2304" max="2304" width="12.85546875" bestFit="1" customWidth="1"/>
    <col min="2305" max="2305" width="16" bestFit="1" customWidth="1"/>
    <col min="2306" max="2306" width="12.85546875" bestFit="1" customWidth="1"/>
    <col min="2307" max="2307" width="16" bestFit="1" customWidth="1"/>
    <col min="2308" max="2308" width="12.85546875" bestFit="1" customWidth="1"/>
    <col min="2309" max="2309" width="16" bestFit="1" customWidth="1"/>
    <col min="2310" max="2310" width="12.85546875" bestFit="1" customWidth="1"/>
    <col min="2311" max="2311" width="16" bestFit="1" customWidth="1"/>
    <col min="2312" max="2312" width="12.85546875" bestFit="1" customWidth="1"/>
    <col min="2313" max="2313" width="16" bestFit="1" customWidth="1"/>
    <col min="2314" max="2314" width="12.85546875" bestFit="1" customWidth="1"/>
    <col min="2315" max="2315" width="16" bestFit="1" customWidth="1"/>
    <col min="2316" max="2316" width="12.85546875" bestFit="1" customWidth="1"/>
    <col min="2317" max="2317" width="16" bestFit="1" customWidth="1"/>
    <col min="2318" max="2318" width="12.85546875" bestFit="1" customWidth="1"/>
    <col min="2319" max="2319" width="16" bestFit="1" customWidth="1"/>
    <col min="2320" max="2320" width="12.85546875" bestFit="1" customWidth="1"/>
    <col min="2321" max="2321" width="16" bestFit="1" customWidth="1"/>
    <col min="2322" max="2322" width="12.85546875" bestFit="1" customWidth="1"/>
    <col min="2323" max="2323" width="16" bestFit="1" customWidth="1"/>
    <col min="2324" max="2324" width="12.85546875" bestFit="1" customWidth="1"/>
    <col min="2325" max="2325" width="16" bestFit="1" customWidth="1"/>
    <col min="2326" max="2326" width="12.85546875" bestFit="1" customWidth="1"/>
    <col min="2327" max="2327" width="16" bestFit="1" customWidth="1"/>
    <col min="2328" max="2328" width="12.85546875" bestFit="1" customWidth="1"/>
    <col min="2329" max="2329" width="16" bestFit="1" customWidth="1"/>
    <col min="2330" max="2330" width="12.85546875" bestFit="1" customWidth="1"/>
    <col min="2331" max="2331" width="16" bestFit="1" customWidth="1"/>
    <col min="2332" max="2332" width="12.85546875" bestFit="1" customWidth="1"/>
    <col min="2333" max="2333" width="16" bestFit="1" customWidth="1"/>
    <col min="2334" max="2334" width="12.85546875" bestFit="1" customWidth="1"/>
    <col min="2335" max="2335" width="16" bestFit="1" customWidth="1"/>
    <col min="2336" max="2336" width="12.85546875" bestFit="1" customWidth="1"/>
    <col min="2337" max="2337" width="16" bestFit="1" customWidth="1"/>
    <col min="2338" max="2338" width="12.85546875" bestFit="1" customWidth="1"/>
    <col min="2339" max="2339" width="16" bestFit="1" customWidth="1"/>
    <col min="2340" max="2340" width="12.85546875" bestFit="1" customWidth="1"/>
    <col min="2341" max="2341" width="16" bestFit="1" customWidth="1"/>
    <col min="2342" max="2342" width="12.85546875" bestFit="1" customWidth="1"/>
    <col min="2343" max="2343" width="16" bestFit="1" customWidth="1"/>
    <col min="2344" max="2344" width="12.85546875" bestFit="1" customWidth="1"/>
    <col min="2345" max="2345" width="16" bestFit="1" customWidth="1"/>
    <col min="2346" max="2346" width="12.85546875" bestFit="1" customWidth="1"/>
    <col min="2347" max="2347" width="16" bestFit="1" customWidth="1"/>
    <col min="2348" max="2348" width="12.85546875" bestFit="1" customWidth="1"/>
    <col min="2349" max="2349" width="16" bestFit="1" customWidth="1"/>
    <col min="2350" max="2350" width="12.85546875" bestFit="1" customWidth="1"/>
    <col min="2351" max="2351" width="16" bestFit="1" customWidth="1"/>
    <col min="2352" max="2352" width="12.85546875" bestFit="1" customWidth="1"/>
    <col min="2353" max="2353" width="16" bestFit="1" customWidth="1"/>
    <col min="2354" max="2354" width="12.85546875" bestFit="1" customWidth="1"/>
    <col min="2355" max="2355" width="16" bestFit="1" customWidth="1"/>
    <col min="2356" max="2356" width="12.85546875" bestFit="1" customWidth="1"/>
    <col min="2357" max="2357" width="16" bestFit="1" customWidth="1"/>
    <col min="2358" max="2358" width="12.85546875" bestFit="1" customWidth="1"/>
    <col min="2359" max="2359" width="16" bestFit="1" customWidth="1"/>
    <col min="2360" max="2360" width="12.85546875" bestFit="1" customWidth="1"/>
    <col min="2361" max="2361" width="16" bestFit="1" customWidth="1"/>
    <col min="2362" max="2362" width="12.85546875" bestFit="1" customWidth="1"/>
    <col min="2363" max="2363" width="16" bestFit="1" customWidth="1"/>
    <col min="2364" max="2364" width="12.85546875" bestFit="1" customWidth="1"/>
    <col min="2365" max="2365" width="16" bestFit="1" customWidth="1"/>
    <col min="2366" max="2366" width="12.85546875" bestFit="1" customWidth="1"/>
    <col min="2367" max="2367" width="16" bestFit="1" customWidth="1"/>
    <col min="2368" max="2368" width="12.85546875" bestFit="1" customWidth="1"/>
    <col min="2369" max="2369" width="16" bestFit="1" customWidth="1"/>
    <col min="2370" max="2370" width="12.85546875" bestFit="1" customWidth="1"/>
    <col min="2371" max="2371" width="16" bestFit="1" customWidth="1"/>
    <col min="2372" max="2372" width="12.85546875" bestFit="1" customWidth="1"/>
    <col min="2373" max="2373" width="16" bestFit="1" customWidth="1"/>
    <col min="2374" max="2374" width="12.85546875" bestFit="1" customWidth="1"/>
    <col min="2375" max="2375" width="16" bestFit="1" customWidth="1"/>
    <col min="2376" max="2376" width="12.85546875" bestFit="1" customWidth="1"/>
    <col min="2377" max="2377" width="16" bestFit="1" customWidth="1"/>
    <col min="2378" max="2378" width="12.85546875" bestFit="1" customWidth="1"/>
    <col min="2379" max="2379" width="16" bestFit="1" customWidth="1"/>
    <col min="2380" max="2380" width="12.85546875" bestFit="1" customWidth="1"/>
    <col min="2381" max="2381" width="16" bestFit="1" customWidth="1"/>
    <col min="2382" max="2382" width="12.85546875" bestFit="1" customWidth="1"/>
    <col min="2383" max="2383" width="16" bestFit="1" customWidth="1"/>
    <col min="2384" max="2384" width="12.85546875" bestFit="1" customWidth="1"/>
    <col min="2385" max="2385" width="16" bestFit="1" customWidth="1"/>
    <col min="2386" max="2386" width="12.85546875" bestFit="1" customWidth="1"/>
    <col min="2387" max="2387" width="16" bestFit="1" customWidth="1"/>
    <col min="2388" max="2388" width="12.85546875" bestFit="1" customWidth="1"/>
    <col min="2389" max="2389" width="16" bestFit="1" customWidth="1"/>
    <col min="2390" max="2390" width="12.85546875" bestFit="1" customWidth="1"/>
    <col min="2391" max="2391" width="16" bestFit="1" customWidth="1"/>
    <col min="2392" max="2392" width="12.85546875" bestFit="1" customWidth="1"/>
    <col min="2393" max="2393" width="16" bestFit="1" customWidth="1"/>
    <col min="2394" max="2394" width="12.85546875" bestFit="1" customWidth="1"/>
    <col min="2395" max="2395" width="16" bestFit="1" customWidth="1"/>
    <col min="2396" max="2396" width="12.85546875" bestFit="1" customWidth="1"/>
    <col min="2397" max="2397" width="16" bestFit="1" customWidth="1"/>
    <col min="2398" max="2398" width="12.85546875" bestFit="1" customWidth="1"/>
    <col min="2399" max="2399" width="16" bestFit="1" customWidth="1"/>
    <col min="2400" max="2400" width="12.85546875" bestFit="1" customWidth="1"/>
    <col min="2401" max="2401" width="16" bestFit="1" customWidth="1"/>
    <col min="2402" max="2402" width="12.85546875" bestFit="1" customWidth="1"/>
    <col min="2403" max="2403" width="16" bestFit="1" customWidth="1"/>
    <col min="2404" max="2404" width="12.85546875" bestFit="1" customWidth="1"/>
    <col min="2405" max="2405" width="16" bestFit="1" customWidth="1"/>
    <col min="2406" max="2406" width="12.85546875" bestFit="1" customWidth="1"/>
    <col min="2407" max="2407" width="16" bestFit="1" customWidth="1"/>
    <col min="2408" max="2408" width="12.85546875" bestFit="1" customWidth="1"/>
    <col min="2409" max="2409" width="16" bestFit="1" customWidth="1"/>
    <col min="2410" max="2410" width="12.85546875" bestFit="1" customWidth="1"/>
    <col min="2411" max="2411" width="16" bestFit="1" customWidth="1"/>
    <col min="2412" max="2412" width="12.85546875" bestFit="1" customWidth="1"/>
    <col min="2413" max="2413" width="16" bestFit="1" customWidth="1"/>
    <col min="2414" max="2414" width="12.85546875" bestFit="1" customWidth="1"/>
    <col min="2415" max="2415" width="16" bestFit="1" customWidth="1"/>
    <col min="2416" max="2416" width="12.85546875" bestFit="1" customWidth="1"/>
    <col min="2417" max="2417" width="16" bestFit="1" customWidth="1"/>
    <col min="2418" max="2418" width="12.85546875" bestFit="1" customWidth="1"/>
    <col min="2419" max="2419" width="16" bestFit="1" customWidth="1"/>
    <col min="2420" max="2420" width="12.85546875" bestFit="1" customWidth="1"/>
    <col min="2421" max="2421" width="16" bestFit="1" customWidth="1"/>
    <col min="2422" max="2422" width="12.85546875" bestFit="1" customWidth="1"/>
    <col min="2423" max="2423" width="16" bestFit="1" customWidth="1"/>
    <col min="2424" max="2424" width="12.85546875" bestFit="1" customWidth="1"/>
    <col min="2425" max="2425" width="16" bestFit="1" customWidth="1"/>
    <col min="2426" max="2426" width="12.85546875" bestFit="1" customWidth="1"/>
    <col min="2427" max="2427" width="16" bestFit="1" customWidth="1"/>
    <col min="2428" max="2428" width="12.85546875" bestFit="1" customWidth="1"/>
    <col min="2429" max="2429" width="16" bestFit="1" customWidth="1"/>
    <col min="2430" max="2430" width="12.85546875" bestFit="1" customWidth="1"/>
    <col min="2431" max="2431" width="16" bestFit="1" customWidth="1"/>
    <col min="2432" max="2432" width="12.85546875" bestFit="1" customWidth="1"/>
    <col min="2433" max="2433" width="16" bestFit="1" customWidth="1"/>
    <col min="2434" max="2434" width="12.85546875" bestFit="1" customWidth="1"/>
    <col min="2435" max="2435" width="16" bestFit="1" customWidth="1"/>
    <col min="2436" max="2436" width="12.85546875" bestFit="1" customWidth="1"/>
    <col min="2437" max="2437" width="16" bestFit="1" customWidth="1"/>
    <col min="2438" max="2438" width="12.85546875" bestFit="1" customWidth="1"/>
    <col min="2439" max="2439" width="16" bestFit="1" customWidth="1"/>
    <col min="2440" max="2440" width="12.85546875" bestFit="1" customWidth="1"/>
    <col min="2441" max="2441" width="16" bestFit="1" customWidth="1"/>
    <col min="2442" max="2442" width="12.85546875" bestFit="1" customWidth="1"/>
    <col min="2443" max="2443" width="16" bestFit="1" customWidth="1"/>
    <col min="2444" max="2444" width="12.85546875" bestFit="1" customWidth="1"/>
    <col min="2445" max="2445" width="16" bestFit="1" customWidth="1"/>
    <col min="2446" max="2446" width="12.85546875" bestFit="1" customWidth="1"/>
    <col min="2447" max="2447" width="16" bestFit="1" customWidth="1"/>
    <col min="2448" max="2448" width="12.85546875" bestFit="1" customWidth="1"/>
    <col min="2449" max="2449" width="16" bestFit="1" customWidth="1"/>
    <col min="2450" max="2450" width="12.85546875" bestFit="1" customWidth="1"/>
    <col min="2451" max="2451" width="16" bestFit="1" customWidth="1"/>
    <col min="2452" max="2452" width="12.85546875" bestFit="1" customWidth="1"/>
    <col min="2453" max="2453" width="16" bestFit="1" customWidth="1"/>
    <col min="2454" max="2454" width="12.85546875" bestFit="1" customWidth="1"/>
    <col min="2455" max="2455" width="16" bestFit="1" customWidth="1"/>
    <col min="2456" max="2456" width="12.85546875" bestFit="1" customWidth="1"/>
    <col min="2457" max="2457" width="16" bestFit="1" customWidth="1"/>
    <col min="2458" max="2458" width="12.85546875" bestFit="1" customWidth="1"/>
    <col min="2459" max="2459" width="16" bestFit="1" customWidth="1"/>
    <col min="2460" max="2460" width="12.85546875" bestFit="1" customWidth="1"/>
    <col min="2461" max="2461" width="16" bestFit="1" customWidth="1"/>
    <col min="2462" max="2462" width="12.85546875" bestFit="1" customWidth="1"/>
    <col min="2463" max="2463" width="16" bestFit="1" customWidth="1"/>
    <col min="2464" max="2464" width="12.85546875" bestFit="1" customWidth="1"/>
    <col min="2465" max="2465" width="16" bestFit="1" customWidth="1"/>
    <col min="2466" max="2466" width="12.85546875" bestFit="1" customWidth="1"/>
    <col min="2467" max="2467" width="16" bestFit="1" customWidth="1"/>
    <col min="2468" max="2468" width="12.85546875" bestFit="1" customWidth="1"/>
    <col min="2469" max="2469" width="16" bestFit="1" customWidth="1"/>
    <col min="2470" max="2470" width="12.85546875" bestFit="1" customWidth="1"/>
    <col min="2471" max="2471" width="16" bestFit="1" customWidth="1"/>
    <col min="2472" max="2472" width="12.85546875" bestFit="1" customWidth="1"/>
    <col min="2473" max="2473" width="16" bestFit="1" customWidth="1"/>
    <col min="2474" max="2474" width="12.85546875" bestFit="1" customWidth="1"/>
    <col min="2475" max="2475" width="16" bestFit="1" customWidth="1"/>
    <col min="2476" max="2476" width="12.85546875" bestFit="1" customWidth="1"/>
    <col min="2477" max="2477" width="16" bestFit="1" customWidth="1"/>
    <col min="2478" max="2478" width="12.85546875" bestFit="1" customWidth="1"/>
    <col min="2479" max="2479" width="16" bestFit="1" customWidth="1"/>
    <col min="2480" max="2480" width="12.85546875" bestFit="1" customWidth="1"/>
    <col min="2481" max="2481" width="16" bestFit="1" customWidth="1"/>
    <col min="2482" max="2482" width="12.85546875" bestFit="1" customWidth="1"/>
    <col min="2483" max="2483" width="16" bestFit="1" customWidth="1"/>
    <col min="2484" max="2484" width="12.85546875" bestFit="1" customWidth="1"/>
    <col min="2485" max="2485" width="16" bestFit="1" customWidth="1"/>
    <col min="2486" max="2486" width="12.85546875" bestFit="1" customWidth="1"/>
    <col min="2487" max="2487" width="16" bestFit="1" customWidth="1"/>
    <col min="2488" max="2488" width="12.85546875" bestFit="1" customWidth="1"/>
    <col min="2489" max="2489" width="16" bestFit="1" customWidth="1"/>
    <col min="2490" max="2490" width="12.85546875" bestFit="1" customWidth="1"/>
    <col min="2491" max="2491" width="16" bestFit="1" customWidth="1"/>
    <col min="2492" max="2492" width="12.85546875" bestFit="1" customWidth="1"/>
    <col min="2493" max="2493" width="16" bestFit="1" customWidth="1"/>
    <col min="2494" max="2494" width="12.85546875" bestFit="1" customWidth="1"/>
    <col min="2495" max="2495" width="16" bestFit="1" customWidth="1"/>
    <col min="2496" max="2496" width="12.85546875" bestFit="1" customWidth="1"/>
    <col min="2497" max="2497" width="16" bestFit="1" customWidth="1"/>
    <col min="2498" max="2498" width="12.85546875" bestFit="1" customWidth="1"/>
    <col min="2499" max="2499" width="16" bestFit="1" customWidth="1"/>
    <col min="2500" max="2500" width="12.85546875" bestFit="1" customWidth="1"/>
    <col min="2501" max="2501" width="16" bestFit="1" customWidth="1"/>
    <col min="2502" max="2502" width="12.85546875" bestFit="1" customWidth="1"/>
    <col min="2503" max="2503" width="16" bestFit="1" customWidth="1"/>
    <col min="2504" max="2504" width="12.85546875" bestFit="1" customWidth="1"/>
    <col min="2505" max="2505" width="16" bestFit="1" customWidth="1"/>
    <col min="2506" max="2506" width="12.85546875" bestFit="1" customWidth="1"/>
    <col min="2507" max="2507" width="16" bestFit="1" customWidth="1"/>
    <col min="2508" max="2508" width="12.85546875" bestFit="1" customWidth="1"/>
    <col min="2509" max="2509" width="16" bestFit="1" customWidth="1"/>
    <col min="2510" max="2510" width="12.85546875" bestFit="1" customWidth="1"/>
    <col min="2511" max="2511" width="16" bestFit="1" customWidth="1"/>
    <col min="2512" max="2512" width="12.85546875" bestFit="1" customWidth="1"/>
    <col min="2513" max="2513" width="16" bestFit="1" customWidth="1"/>
    <col min="2514" max="2514" width="12.85546875" bestFit="1" customWidth="1"/>
    <col min="2515" max="2515" width="16" bestFit="1" customWidth="1"/>
    <col min="2516" max="2516" width="12.85546875" bestFit="1" customWidth="1"/>
    <col min="2517" max="2517" width="16" bestFit="1" customWidth="1"/>
    <col min="2518" max="2518" width="12.85546875" bestFit="1" customWidth="1"/>
    <col min="2519" max="2519" width="16" bestFit="1" customWidth="1"/>
    <col min="2520" max="2520" width="12.85546875" bestFit="1" customWidth="1"/>
    <col min="2521" max="2521" width="16" bestFit="1" customWidth="1"/>
    <col min="2522" max="2522" width="12.85546875" bestFit="1" customWidth="1"/>
    <col min="2523" max="2523" width="16" bestFit="1" customWidth="1"/>
    <col min="2524" max="2524" width="12.85546875" bestFit="1" customWidth="1"/>
    <col min="2525" max="2525" width="16" bestFit="1" customWidth="1"/>
    <col min="2526" max="2526" width="12.85546875" bestFit="1" customWidth="1"/>
    <col min="2527" max="2527" width="16" bestFit="1" customWidth="1"/>
    <col min="2528" max="2528" width="12.85546875" bestFit="1" customWidth="1"/>
    <col min="2529" max="2529" width="16" bestFit="1" customWidth="1"/>
    <col min="2530" max="2530" width="12.85546875" bestFit="1" customWidth="1"/>
    <col min="2531" max="2531" width="16" bestFit="1" customWidth="1"/>
    <col min="2532" max="2532" width="12.85546875" bestFit="1" customWidth="1"/>
    <col min="2533" max="2533" width="16" bestFit="1" customWidth="1"/>
    <col min="2534" max="2534" width="12.85546875" bestFit="1" customWidth="1"/>
    <col min="2535" max="2535" width="16" bestFit="1" customWidth="1"/>
    <col min="2536" max="2536" width="12.85546875" bestFit="1" customWidth="1"/>
    <col min="2537" max="2537" width="16" bestFit="1" customWidth="1"/>
    <col min="2538" max="2538" width="12.85546875" bestFit="1" customWidth="1"/>
    <col min="2539" max="2539" width="16" bestFit="1" customWidth="1"/>
    <col min="2540" max="2540" width="12.85546875" bestFit="1" customWidth="1"/>
    <col min="2541" max="2541" width="16" bestFit="1" customWidth="1"/>
    <col min="2542" max="2542" width="12.85546875" bestFit="1" customWidth="1"/>
    <col min="2543" max="2543" width="16" bestFit="1" customWidth="1"/>
    <col min="2544" max="2544" width="12.85546875" bestFit="1" customWidth="1"/>
    <col min="2545" max="2545" width="16" bestFit="1" customWidth="1"/>
    <col min="2546" max="2546" width="12.85546875" bestFit="1" customWidth="1"/>
    <col min="2547" max="2547" width="16" bestFit="1" customWidth="1"/>
    <col min="2548" max="2548" width="12.85546875" bestFit="1" customWidth="1"/>
    <col min="2549" max="2549" width="16" bestFit="1" customWidth="1"/>
    <col min="2550" max="2550" width="12.85546875" bestFit="1" customWidth="1"/>
    <col min="2551" max="2551" width="16" bestFit="1" customWidth="1"/>
    <col min="2552" max="2552" width="12.85546875" bestFit="1" customWidth="1"/>
    <col min="2553" max="2553" width="16" bestFit="1" customWidth="1"/>
    <col min="2554" max="2554" width="12.85546875" bestFit="1" customWidth="1"/>
    <col min="2555" max="2555" width="16" bestFit="1" customWidth="1"/>
    <col min="2556" max="2556" width="12.85546875" bestFit="1" customWidth="1"/>
    <col min="2557" max="2557" width="16" bestFit="1" customWidth="1"/>
    <col min="2558" max="2558" width="12.85546875" bestFit="1" customWidth="1"/>
    <col min="2559" max="2559" width="16" bestFit="1" customWidth="1"/>
    <col min="2560" max="2560" width="12.85546875" bestFit="1" customWidth="1"/>
    <col min="2561" max="2561" width="16" bestFit="1" customWidth="1"/>
    <col min="2562" max="2562" width="12.85546875" bestFit="1" customWidth="1"/>
    <col min="2563" max="2563" width="16" bestFit="1" customWidth="1"/>
    <col min="2564" max="2564" width="12.85546875" bestFit="1" customWidth="1"/>
    <col min="2565" max="2565" width="16" bestFit="1" customWidth="1"/>
    <col min="2566" max="2566" width="12.85546875" bestFit="1" customWidth="1"/>
    <col min="2567" max="2567" width="16" bestFit="1" customWidth="1"/>
    <col min="2568" max="2568" width="12.85546875" bestFit="1" customWidth="1"/>
    <col min="2569" max="2569" width="16" bestFit="1" customWidth="1"/>
    <col min="2570" max="2570" width="12.85546875" bestFit="1" customWidth="1"/>
    <col min="2571" max="2571" width="16" bestFit="1" customWidth="1"/>
    <col min="2572" max="2572" width="12.85546875" bestFit="1" customWidth="1"/>
    <col min="2573" max="2573" width="16" bestFit="1" customWidth="1"/>
    <col min="2574" max="2574" width="12.85546875" bestFit="1" customWidth="1"/>
    <col min="2575" max="2575" width="16" bestFit="1" customWidth="1"/>
    <col min="2576" max="2576" width="12.85546875" bestFit="1" customWidth="1"/>
    <col min="2577" max="2577" width="16" bestFit="1" customWidth="1"/>
    <col min="2578" max="2578" width="12.85546875" bestFit="1" customWidth="1"/>
    <col min="2579" max="2579" width="16" bestFit="1" customWidth="1"/>
    <col min="2580" max="2580" width="12.85546875" bestFit="1" customWidth="1"/>
    <col min="2581" max="2581" width="16" bestFit="1" customWidth="1"/>
    <col min="2582" max="2582" width="12.85546875" bestFit="1" customWidth="1"/>
    <col min="2583" max="2583" width="16" bestFit="1" customWidth="1"/>
    <col min="2584" max="2584" width="12.85546875" bestFit="1" customWidth="1"/>
    <col min="2585" max="2585" width="16" bestFit="1" customWidth="1"/>
    <col min="2586" max="2586" width="12.85546875" bestFit="1" customWidth="1"/>
    <col min="2587" max="2587" width="16" bestFit="1" customWidth="1"/>
    <col min="2588" max="2588" width="12.85546875" bestFit="1" customWidth="1"/>
    <col min="2589" max="2589" width="16" bestFit="1" customWidth="1"/>
    <col min="2590" max="2590" width="12.85546875" bestFit="1" customWidth="1"/>
    <col min="2591" max="2591" width="16" bestFit="1" customWidth="1"/>
    <col min="2592" max="2592" width="12.85546875" bestFit="1" customWidth="1"/>
    <col min="2593" max="2593" width="16" bestFit="1" customWidth="1"/>
    <col min="2594" max="2594" width="12.85546875" bestFit="1" customWidth="1"/>
    <col min="2595" max="2595" width="16" bestFit="1" customWidth="1"/>
    <col min="2596" max="2596" width="12.85546875" bestFit="1" customWidth="1"/>
    <col min="2597" max="2597" width="16" bestFit="1" customWidth="1"/>
    <col min="2598" max="2598" width="12.85546875" bestFit="1" customWidth="1"/>
    <col min="2599" max="2599" width="16" bestFit="1" customWidth="1"/>
    <col min="2600" max="2600" width="12.85546875" bestFit="1" customWidth="1"/>
    <col min="2601" max="2601" width="16" bestFit="1" customWidth="1"/>
    <col min="2602" max="2602" width="12.85546875" bestFit="1" customWidth="1"/>
    <col min="2603" max="2603" width="16" bestFit="1" customWidth="1"/>
    <col min="2604" max="2604" width="12.85546875" bestFit="1" customWidth="1"/>
    <col min="2605" max="2605" width="16" bestFit="1" customWidth="1"/>
    <col min="2606" max="2606" width="12.85546875" bestFit="1" customWidth="1"/>
    <col min="2607" max="2607" width="16" bestFit="1" customWidth="1"/>
    <col min="2608" max="2608" width="12.85546875" bestFit="1" customWidth="1"/>
    <col min="2609" max="2609" width="16" bestFit="1" customWidth="1"/>
    <col min="2610" max="2610" width="12.85546875" bestFit="1" customWidth="1"/>
    <col min="2611" max="2611" width="16" bestFit="1" customWidth="1"/>
    <col min="2612" max="2612" width="12.85546875" bestFit="1" customWidth="1"/>
    <col min="2613" max="2613" width="16" bestFit="1" customWidth="1"/>
    <col min="2614" max="2614" width="12.85546875" bestFit="1" customWidth="1"/>
    <col min="2615" max="2615" width="16" bestFit="1" customWidth="1"/>
    <col min="2616" max="2616" width="12.85546875" bestFit="1" customWidth="1"/>
    <col min="2617" max="2617" width="16" bestFit="1" customWidth="1"/>
    <col min="2618" max="2618" width="12.85546875" bestFit="1" customWidth="1"/>
    <col min="2619" max="2619" width="16" bestFit="1" customWidth="1"/>
    <col min="2620" max="2620" width="12.85546875" bestFit="1" customWidth="1"/>
    <col min="2621" max="2621" width="16" bestFit="1" customWidth="1"/>
    <col min="2622" max="2622" width="12.85546875" bestFit="1" customWidth="1"/>
    <col min="2623" max="2623" width="16" bestFit="1" customWidth="1"/>
    <col min="2624" max="2624" width="12.85546875" bestFit="1" customWidth="1"/>
    <col min="2625" max="2625" width="16" bestFit="1" customWidth="1"/>
    <col min="2626" max="2626" width="12.85546875" bestFit="1" customWidth="1"/>
    <col min="2627" max="2627" width="16" bestFit="1" customWidth="1"/>
    <col min="2628" max="2628" width="12.85546875" bestFit="1" customWidth="1"/>
    <col min="2629" max="2629" width="16" bestFit="1" customWidth="1"/>
    <col min="2630" max="2630" width="12.85546875" bestFit="1" customWidth="1"/>
    <col min="2631" max="2631" width="16" bestFit="1" customWidth="1"/>
    <col min="2632" max="2632" width="12.85546875" bestFit="1" customWidth="1"/>
    <col min="2633" max="2633" width="16" bestFit="1" customWidth="1"/>
    <col min="2634" max="2634" width="12.85546875" bestFit="1" customWidth="1"/>
    <col min="2635" max="2635" width="16" bestFit="1" customWidth="1"/>
    <col min="2636" max="2636" width="12.85546875" bestFit="1" customWidth="1"/>
    <col min="2637" max="2637" width="16" bestFit="1" customWidth="1"/>
    <col min="2638" max="2638" width="12.85546875" bestFit="1" customWidth="1"/>
    <col min="2639" max="2639" width="16" bestFit="1" customWidth="1"/>
    <col min="2640" max="2640" width="12.85546875" bestFit="1" customWidth="1"/>
    <col min="2641" max="2641" width="16" bestFit="1" customWidth="1"/>
    <col min="2642" max="2642" width="12.85546875" bestFit="1" customWidth="1"/>
    <col min="2643" max="2643" width="16" bestFit="1" customWidth="1"/>
    <col min="2644" max="2644" width="12.85546875" bestFit="1" customWidth="1"/>
    <col min="2645" max="2645" width="16" bestFit="1" customWidth="1"/>
    <col min="2646" max="2646" width="12.85546875" bestFit="1" customWidth="1"/>
    <col min="2647" max="2647" width="16" bestFit="1" customWidth="1"/>
    <col min="2648" max="2648" width="12.85546875" bestFit="1" customWidth="1"/>
    <col min="2649" max="2649" width="16" bestFit="1" customWidth="1"/>
    <col min="2650" max="2650" width="12.85546875" bestFit="1" customWidth="1"/>
    <col min="2651" max="2651" width="16" bestFit="1" customWidth="1"/>
    <col min="2652" max="2652" width="12.85546875" bestFit="1" customWidth="1"/>
    <col min="2653" max="2653" width="16" bestFit="1" customWidth="1"/>
    <col min="2654" max="2654" width="12.85546875" bestFit="1" customWidth="1"/>
    <col min="2655" max="2655" width="16" bestFit="1" customWidth="1"/>
    <col min="2656" max="2656" width="12.85546875" bestFit="1" customWidth="1"/>
    <col min="2657" max="2657" width="16" bestFit="1" customWidth="1"/>
    <col min="2658" max="2658" width="12.85546875" bestFit="1" customWidth="1"/>
    <col min="2659" max="2659" width="16" bestFit="1" customWidth="1"/>
    <col min="2660" max="2660" width="12.85546875" bestFit="1" customWidth="1"/>
    <col min="2661" max="2661" width="16" bestFit="1" customWidth="1"/>
    <col min="2662" max="2662" width="12.85546875" bestFit="1" customWidth="1"/>
    <col min="2663" max="2663" width="16" bestFit="1" customWidth="1"/>
    <col min="2664" max="2664" width="12.85546875" bestFit="1" customWidth="1"/>
    <col min="2665" max="2665" width="16" bestFit="1" customWidth="1"/>
    <col min="2666" max="2666" width="12.85546875" bestFit="1" customWidth="1"/>
    <col min="2667" max="2667" width="16" bestFit="1" customWidth="1"/>
    <col min="2668" max="2668" width="12.85546875" bestFit="1" customWidth="1"/>
    <col min="2669" max="2669" width="16" bestFit="1" customWidth="1"/>
    <col min="2670" max="2670" width="12.85546875" bestFit="1" customWidth="1"/>
    <col min="2671" max="2671" width="16" bestFit="1" customWidth="1"/>
    <col min="2672" max="2672" width="12.85546875" bestFit="1" customWidth="1"/>
    <col min="2673" max="2673" width="16" bestFit="1" customWidth="1"/>
    <col min="2674" max="2674" width="12.85546875" bestFit="1" customWidth="1"/>
    <col min="2675" max="2675" width="16" bestFit="1" customWidth="1"/>
    <col min="2676" max="2676" width="12.85546875" bestFit="1" customWidth="1"/>
    <col min="2677" max="2677" width="16" bestFit="1" customWidth="1"/>
    <col min="2678" max="2678" width="12.85546875" bestFit="1" customWidth="1"/>
    <col min="2679" max="2679" width="16" bestFit="1" customWidth="1"/>
    <col min="2680" max="2680" width="12.85546875" bestFit="1" customWidth="1"/>
    <col min="2681" max="2681" width="16" bestFit="1" customWidth="1"/>
    <col min="2682" max="2682" width="12.85546875" bestFit="1" customWidth="1"/>
    <col min="2683" max="2683" width="16" bestFit="1" customWidth="1"/>
    <col min="2684" max="2684" width="12.85546875" bestFit="1" customWidth="1"/>
    <col min="2685" max="2685" width="16" bestFit="1" customWidth="1"/>
    <col min="2686" max="2686" width="12.85546875" bestFit="1" customWidth="1"/>
    <col min="2687" max="2687" width="16" bestFit="1" customWidth="1"/>
    <col min="2688" max="2688" width="12.85546875" bestFit="1" customWidth="1"/>
    <col min="2689" max="2689" width="16" bestFit="1" customWidth="1"/>
    <col min="2690" max="2690" width="12.85546875" bestFit="1" customWidth="1"/>
    <col min="2691" max="2691" width="16" bestFit="1" customWidth="1"/>
    <col min="2692" max="2692" width="12.85546875" bestFit="1" customWidth="1"/>
    <col min="2693" max="2693" width="16" bestFit="1" customWidth="1"/>
    <col min="2694" max="2694" width="12.85546875" bestFit="1" customWidth="1"/>
    <col min="2695" max="2695" width="16" bestFit="1" customWidth="1"/>
    <col min="2696" max="2696" width="12.85546875" bestFit="1" customWidth="1"/>
    <col min="2697" max="2697" width="16" bestFit="1" customWidth="1"/>
    <col min="2698" max="2698" width="12.85546875" bestFit="1" customWidth="1"/>
    <col min="2699" max="2699" width="16" bestFit="1" customWidth="1"/>
    <col min="2700" max="2700" width="12.85546875" bestFit="1" customWidth="1"/>
    <col min="2701" max="2701" width="16" bestFit="1" customWidth="1"/>
    <col min="2702" max="2702" width="12.85546875" bestFit="1" customWidth="1"/>
    <col min="2703" max="2703" width="16" bestFit="1" customWidth="1"/>
    <col min="2704" max="2704" width="12.85546875" bestFit="1" customWidth="1"/>
    <col min="2705" max="2705" width="16" bestFit="1" customWidth="1"/>
    <col min="2706" max="2706" width="12.85546875" bestFit="1" customWidth="1"/>
    <col min="2707" max="2707" width="16" bestFit="1" customWidth="1"/>
    <col min="2708" max="2708" width="12.85546875" bestFit="1" customWidth="1"/>
    <col min="2709" max="2709" width="16" bestFit="1" customWidth="1"/>
    <col min="2710" max="2710" width="12.85546875" bestFit="1" customWidth="1"/>
    <col min="2711" max="2711" width="16" bestFit="1" customWidth="1"/>
    <col min="2712" max="2712" width="12.85546875" bestFit="1" customWidth="1"/>
    <col min="2713" max="2713" width="16" bestFit="1" customWidth="1"/>
    <col min="2714" max="2714" width="12.85546875" bestFit="1" customWidth="1"/>
    <col min="2715" max="2715" width="16" bestFit="1" customWidth="1"/>
    <col min="2716" max="2716" width="12.85546875" bestFit="1" customWidth="1"/>
    <col min="2717" max="2717" width="16" bestFit="1" customWidth="1"/>
    <col min="2718" max="2718" width="12.85546875" bestFit="1" customWidth="1"/>
    <col min="2719" max="2719" width="16" bestFit="1" customWidth="1"/>
    <col min="2720" max="2720" width="12.85546875" bestFit="1" customWidth="1"/>
    <col min="2721" max="2721" width="16" bestFit="1" customWidth="1"/>
    <col min="2722" max="2722" width="12.85546875" bestFit="1" customWidth="1"/>
    <col min="2723" max="2723" width="16" bestFit="1" customWidth="1"/>
    <col min="2724" max="2724" width="12.85546875" bestFit="1" customWidth="1"/>
    <col min="2725" max="2725" width="16" bestFit="1" customWidth="1"/>
    <col min="2726" max="2726" width="12.85546875" bestFit="1" customWidth="1"/>
    <col min="2727" max="2727" width="16" bestFit="1" customWidth="1"/>
    <col min="2728" max="2728" width="12.85546875" bestFit="1" customWidth="1"/>
    <col min="2729" max="2729" width="16" bestFit="1" customWidth="1"/>
    <col min="2730" max="2730" width="12.85546875" bestFit="1" customWidth="1"/>
    <col min="2731" max="2731" width="16" bestFit="1" customWidth="1"/>
    <col min="2732" max="2732" width="12.85546875" bestFit="1" customWidth="1"/>
    <col min="2733" max="2733" width="16" bestFit="1" customWidth="1"/>
    <col min="2734" max="2734" width="12.85546875" bestFit="1" customWidth="1"/>
    <col min="2735" max="2735" width="16" bestFit="1" customWidth="1"/>
    <col min="2736" max="2736" width="12.85546875" bestFit="1" customWidth="1"/>
    <col min="2737" max="2737" width="16" bestFit="1" customWidth="1"/>
    <col min="2738" max="2738" width="12.85546875" bestFit="1" customWidth="1"/>
    <col min="2739" max="2739" width="16" bestFit="1" customWidth="1"/>
    <col min="2740" max="2740" width="12.85546875" bestFit="1" customWidth="1"/>
    <col min="2741" max="2741" width="16" bestFit="1" customWidth="1"/>
    <col min="2742" max="2742" width="12.85546875" bestFit="1" customWidth="1"/>
    <col min="2743" max="2743" width="16" bestFit="1" customWidth="1"/>
    <col min="2744" max="2744" width="12.85546875" bestFit="1" customWidth="1"/>
    <col min="2745" max="2745" width="16" bestFit="1" customWidth="1"/>
    <col min="2746" max="2746" width="12.85546875" bestFit="1" customWidth="1"/>
    <col min="2747" max="2747" width="16" bestFit="1" customWidth="1"/>
    <col min="2748" max="2748" width="12.85546875" bestFit="1" customWidth="1"/>
    <col min="2749" max="2749" width="16" bestFit="1" customWidth="1"/>
    <col min="2750" max="2750" width="12.85546875" bestFit="1" customWidth="1"/>
    <col min="2751" max="2751" width="16" bestFit="1" customWidth="1"/>
    <col min="2752" max="2752" width="12.85546875" bestFit="1" customWidth="1"/>
    <col min="2753" max="2753" width="16" bestFit="1" customWidth="1"/>
    <col min="2754" max="2754" width="12.85546875" bestFit="1" customWidth="1"/>
    <col min="2755" max="2755" width="16" bestFit="1" customWidth="1"/>
    <col min="2756" max="2756" width="12.85546875" bestFit="1" customWidth="1"/>
    <col min="2757" max="2757" width="16" bestFit="1" customWidth="1"/>
    <col min="2758" max="2758" width="12.85546875" bestFit="1" customWidth="1"/>
    <col min="2759" max="2759" width="16" bestFit="1" customWidth="1"/>
    <col min="2760" max="2760" width="12.85546875" bestFit="1" customWidth="1"/>
    <col min="2761" max="2761" width="16" bestFit="1" customWidth="1"/>
    <col min="2762" max="2762" width="12.85546875" bestFit="1" customWidth="1"/>
    <col min="2763" max="2763" width="16" bestFit="1" customWidth="1"/>
    <col min="2764" max="2764" width="12.85546875" bestFit="1" customWidth="1"/>
    <col min="2765" max="2765" width="16" bestFit="1" customWidth="1"/>
    <col min="2766" max="2766" width="12.85546875" bestFit="1" customWidth="1"/>
    <col min="2767" max="2767" width="16" bestFit="1" customWidth="1"/>
    <col min="2768" max="2768" width="12.85546875" bestFit="1" customWidth="1"/>
    <col min="2769" max="2769" width="16" bestFit="1" customWidth="1"/>
    <col min="2770" max="2770" width="12.85546875" bestFit="1" customWidth="1"/>
    <col min="2771" max="2771" width="16" bestFit="1" customWidth="1"/>
    <col min="2772" max="2772" width="12.85546875" bestFit="1" customWidth="1"/>
    <col min="2773" max="2773" width="10" bestFit="1" customWidth="1"/>
    <col min="2774" max="2774" width="16" bestFit="1" customWidth="1"/>
    <col min="2775" max="2775" width="12.85546875" bestFit="1" customWidth="1"/>
    <col min="2776" max="2776" width="16" bestFit="1" customWidth="1"/>
    <col min="2777" max="2777" width="12.85546875" bestFit="1" customWidth="1"/>
    <col min="2778" max="2778" width="16" bestFit="1" customWidth="1"/>
    <col min="2779" max="2779" width="12.85546875" bestFit="1" customWidth="1"/>
    <col min="2780" max="2780" width="16" bestFit="1" customWidth="1"/>
    <col min="2781" max="2781" width="12.85546875" bestFit="1" customWidth="1"/>
    <col min="2782" max="2782" width="16" bestFit="1" customWidth="1"/>
    <col min="2783" max="2783" width="12.85546875" bestFit="1" customWidth="1"/>
    <col min="2784" max="2784" width="16" bestFit="1" customWidth="1"/>
    <col min="2785" max="2785" width="12.85546875" bestFit="1" customWidth="1"/>
    <col min="2786" max="2786" width="16" bestFit="1" customWidth="1"/>
    <col min="2787" max="2787" width="12.85546875" bestFit="1" customWidth="1"/>
    <col min="2788" max="2788" width="16" bestFit="1" customWidth="1"/>
    <col min="2789" max="2789" width="12.85546875" bestFit="1" customWidth="1"/>
    <col min="2790" max="2790" width="16" bestFit="1" customWidth="1"/>
    <col min="2791" max="2791" width="12.85546875" bestFit="1" customWidth="1"/>
    <col min="2792" max="2792" width="16" bestFit="1" customWidth="1"/>
    <col min="2793" max="2793" width="12.85546875" bestFit="1" customWidth="1"/>
    <col min="2794" max="2794" width="16" bestFit="1" customWidth="1"/>
    <col min="2795" max="2795" width="12.85546875" bestFit="1" customWidth="1"/>
    <col min="2796" max="2796" width="16" bestFit="1" customWidth="1"/>
    <col min="2797" max="2797" width="12.85546875" bestFit="1" customWidth="1"/>
    <col min="2798" max="2798" width="16" bestFit="1" customWidth="1"/>
    <col min="2799" max="2799" width="12.85546875" bestFit="1" customWidth="1"/>
    <col min="2800" max="2800" width="16" bestFit="1" customWidth="1"/>
    <col min="2801" max="2801" width="12.85546875" bestFit="1" customWidth="1"/>
    <col min="2802" max="2802" width="16" bestFit="1" customWidth="1"/>
    <col min="2803" max="2803" width="12.85546875" bestFit="1" customWidth="1"/>
    <col min="2804" max="2804" width="16" bestFit="1" customWidth="1"/>
    <col min="2805" max="2805" width="12.85546875" bestFit="1" customWidth="1"/>
    <col min="2806" max="2806" width="16" bestFit="1" customWidth="1"/>
    <col min="2807" max="2807" width="12.85546875" bestFit="1" customWidth="1"/>
    <col min="2808" max="2808" width="16" bestFit="1" customWidth="1"/>
    <col min="2809" max="2809" width="12.85546875" bestFit="1" customWidth="1"/>
    <col min="2810" max="2810" width="16" bestFit="1" customWidth="1"/>
    <col min="2811" max="2811" width="12.85546875" bestFit="1" customWidth="1"/>
    <col min="2812" max="2812" width="16" bestFit="1" customWidth="1"/>
    <col min="2813" max="2813" width="12.85546875" bestFit="1" customWidth="1"/>
    <col min="2814" max="2814" width="16" bestFit="1" customWidth="1"/>
    <col min="2815" max="2815" width="12.85546875" bestFit="1" customWidth="1"/>
    <col min="2816" max="2816" width="16" bestFit="1" customWidth="1"/>
    <col min="2817" max="2817" width="12.85546875" bestFit="1" customWidth="1"/>
    <col min="2818" max="2818" width="16" bestFit="1" customWidth="1"/>
    <col min="2819" max="2819" width="12.85546875" bestFit="1" customWidth="1"/>
    <col min="2820" max="2820" width="16" bestFit="1" customWidth="1"/>
    <col min="2821" max="2821" width="12.85546875" bestFit="1" customWidth="1"/>
    <col min="2822" max="2822" width="16" bestFit="1" customWidth="1"/>
    <col min="2823" max="2823" width="12.85546875" bestFit="1" customWidth="1"/>
    <col min="2824" max="2824" width="16" bestFit="1" customWidth="1"/>
    <col min="2825" max="2825" width="12.85546875" bestFit="1" customWidth="1"/>
    <col min="2826" max="2826" width="16" bestFit="1" customWidth="1"/>
    <col min="2827" max="2827" width="12.85546875" bestFit="1" customWidth="1"/>
    <col min="2828" max="2828" width="16" bestFit="1" customWidth="1"/>
    <col min="2829" max="2829" width="12.85546875" bestFit="1" customWidth="1"/>
    <col min="2830" max="2830" width="16" bestFit="1" customWidth="1"/>
    <col min="2831" max="2831" width="12.85546875" bestFit="1" customWidth="1"/>
    <col min="2832" max="2832" width="16" bestFit="1" customWidth="1"/>
    <col min="2833" max="2833" width="12.85546875" bestFit="1" customWidth="1"/>
    <col min="2834" max="2834" width="16" bestFit="1" customWidth="1"/>
    <col min="2835" max="2835" width="12.85546875" bestFit="1" customWidth="1"/>
    <col min="2836" max="2836" width="16" bestFit="1" customWidth="1"/>
    <col min="2837" max="2837" width="12.85546875" bestFit="1" customWidth="1"/>
    <col min="2838" max="2838" width="16" bestFit="1" customWidth="1"/>
    <col min="2839" max="2839" width="12.85546875" bestFit="1" customWidth="1"/>
    <col min="2840" max="2840" width="16" bestFit="1" customWidth="1"/>
    <col min="2841" max="2841" width="12.85546875" bestFit="1" customWidth="1"/>
    <col min="2842" max="2842" width="16" bestFit="1" customWidth="1"/>
    <col min="2843" max="2843" width="12.85546875" bestFit="1" customWidth="1"/>
    <col min="2844" max="2844" width="16" bestFit="1" customWidth="1"/>
    <col min="2845" max="2845" width="12.85546875" bestFit="1" customWidth="1"/>
    <col min="2846" max="2846" width="16" bestFit="1" customWidth="1"/>
    <col min="2847" max="2847" width="12.85546875" bestFit="1" customWidth="1"/>
    <col min="2848" max="2848" width="16" bestFit="1" customWidth="1"/>
    <col min="2849" max="2849" width="12.85546875" bestFit="1" customWidth="1"/>
    <col min="2850" max="2850" width="16" bestFit="1" customWidth="1"/>
    <col min="2851" max="2851" width="12.85546875" bestFit="1" customWidth="1"/>
    <col min="2852" max="2852" width="16" bestFit="1" customWidth="1"/>
    <col min="2853" max="2853" width="12.85546875" bestFit="1" customWidth="1"/>
    <col min="2854" max="2854" width="16" bestFit="1" customWidth="1"/>
    <col min="2855" max="2855" width="12.85546875" bestFit="1" customWidth="1"/>
    <col min="2856" max="2856" width="16" bestFit="1" customWidth="1"/>
    <col min="2857" max="2857" width="12.85546875" bestFit="1" customWidth="1"/>
    <col min="2858" max="2858" width="16" bestFit="1" customWidth="1"/>
    <col min="2859" max="2859" width="12.85546875" bestFit="1" customWidth="1"/>
    <col min="2860" max="2860" width="16" bestFit="1" customWidth="1"/>
    <col min="2861" max="2861" width="12.85546875" bestFit="1" customWidth="1"/>
    <col min="2862" max="2862" width="16" bestFit="1" customWidth="1"/>
    <col min="2863" max="2863" width="12.85546875" bestFit="1" customWidth="1"/>
    <col min="2864" max="2864" width="16" bestFit="1" customWidth="1"/>
    <col min="2865" max="2865" width="12.85546875" bestFit="1" customWidth="1"/>
    <col min="2866" max="2866" width="16" bestFit="1" customWidth="1"/>
    <col min="2867" max="2867" width="12.85546875" bestFit="1" customWidth="1"/>
    <col min="2868" max="2868" width="16" bestFit="1" customWidth="1"/>
    <col min="2869" max="2869" width="12.85546875" bestFit="1" customWidth="1"/>
    <col min="2870" max="2870" width="16" bestFit="1" customWidth="1"/>
    <col min="2871" max="2871" width="12.85546875" bestFit="1" customWidth="1"/>
    <col min="2872" max="2872" width="16" bestFit="1" customWidth="1"/>
    <col min="2873" max="2873" width="12.85546875" bestFit="1" customWidth="1"/>
    <col min="2874" max="2874" width="16" bestFit="1" customWidth="1"/>
    <col min="2875" max="2875" width="12.85546875" bestFit="1" customWidth="1"/>
    <col min="2876" max="2876" width="16" bestFit="1" customWidth="1"/>
    <col min="2877" max="2877" width="12.85546875" bestFit="1" customWidth="1"/>
    <col min="2878" max="2878" width="16" bestFit="1" customWidth="1"/>
    <col min="2879" max="2879" width="12.85546875" bestFit="1" customWidth="1"/>
    <col min="2880" max="2880" width="16" bestFit="1" customWidth="1"/>
    <col min="2881" max="2881" width="12.85546875" bestFit="1" customWidth="1"/>
    <col min="2882" max="2882" width="16" bestFit="1" customWidth="1"/>
    <col min="2883" max="2883" width="12.85546875" bestFit="1" customWidth="1"/>
    <col min="2884" max="2884" width="16" bestFit="1" customWidth="1"/>
    <col min="2885" max="2885" width="12.85546875" bestFit="1" customWidth="1"/>
    <col min="2886" max="2886" width="16" bestFit="1" customWidth="1"/>
    <col min="2887" max="2887" width="12.85546875" bestFit="1" customWidth="1"/>
    <col min="2888" max="2888" width="16" bestFit="1" customWidth="1"/>
    <col min="2889" max="2889" width="12.85546875" bestFit="1" customWidth="1"/>
    <col min="2890" max="2890" width="16" bestFit="1" customWidth="1"/>
    <col min="2891" max="2891" width="12.85546875" bestFit="1" customWidth="1"/>
    <col min="2892" max="2892" width="16" bestFit="1" customWidth="1"/>
    <col min="2893" max="2893" width="12.85546875" bestFit="1" customWidth="1"/>
    <col min="2894" max="2894" width="16" bestFit="1" customWidth="1"/>
    <col min="2895" max="2895" width="12.85546875" bestFit="1" customWidth="1"/>
    <col min="2896" max="2896" width="16" bestFit="1" customWidth="1"/>
    <col min="2897" max="2897" width="12.85546875" bestFit="1" customWidth="1"/>
    <col min="2898" max="2898" width="16" bestFit="1" customWidth="1"/>
    <col min="2899" max="2899" width="12.85546875" bestFit="1" customWidth="1"/>
    <col min="2900" max="2900" width="16" bestFit="1" customWidth="1"/>
    <col min="2901" max="2901" width="12.85546875" bestFit="1" customWidth="1"/>
    <col min="2902" max="2902" width="16" bestFit="1" customWidth="1"/>
    <col min="2903" max="2903" width="12.85546875" bestFit="1" customWidth="1"/>
    <col min="2904" max="2904" width="16" bestFit="1" customWidth="1"/>
    <col min="2905" max="2905" width="12.85546875" bestFit="1" customWidth="1"/>
    <col min="2906" max="2906" width="16" bestFit="1" customWidth="1"/>
    <col min="2907" max="2907" width="12.85546875" bestFit="1" customWidth="1"/>
    <col min="2908" max="2908" width="16" bestFit="1" customWidth="1"/>
    <col min="2909" max="2909" width="12.85546875" bestFit="1" customWidth="1"/>
    <col min="2910" max="2910" width="16" bestFit="1" customWidth="1"/>
    <col min="2911" max="2911" width="12.85546875" bestFit="1" customWidth="1"/>
    <col min="2912" max="2912" width="16" bestFit="1" customWidth="1"/>
    <col min="2913" max="2913" width="12.85546875" bestFit="1" customWidth="1"/>
    <col min="2914" max="2914" width="16" bestFit="1" customWidth="1"/>
    <col min="2915" max="2915" width="12.85546875" bestFit="1" customWidth="1"/>
    <col min="2916" max="2916" width="16" bestFit="1" customWidth="1"/>
    <col min="2917" max="2917" width="12.85546875" bestFit="1" customWidth="1"/>
    <col min="2918" max="2918" width="16" bestFit="1" customWidth="1"/>
    <col min="2919" max="2919" width="12.85546875" bestFit="1" customWidth="1"/>
    <col min="2920" max="2920" width="16" bestFit="1" customWidth="1"/>
    <col min="2921" max="2921" width="12.85546875" bestFit="1" customWidth="1"/>
    <col min="2922" max="2922" width="16" bestFit="1" customWidth="1"/>
    <col min="2923" max="2923" width="12.85546875" bestFit="1" customWidth="1"/>
    <col min="2924" max="2924" width="16" bestFit="1" customWidth="1"/>
    <col min="2925" max="2925" width="12.85546875" bestFit="1" customWidth="1"/>
    <col min="2926" max="2926" width="16" bestFit="1" customWidth="1"/>
    <col min="2927" max="2927" width="12.85546875" bestFit="1" customWidth="1"/>
    <col min="2928" max="2928" width="16" bestFit="1" customWidth="1"/>
    <col min="2929" max="2929" width="12.85546875" bestFit="1" customWidth="1"/>
    <col min="2930" max="2930" width="16" bestFit="1" customWidth="1"/>
    <col min="2931" max="2931" width="12.85546875" bestFit="1" customWidth="1"/>
    <col min="2932" max="2932" width="16" bestFit="1" customWidth="1"/>
    <col min="2933" max="2933" width="12.85546875" bestFit="1" customWidth="1"/>
    <col min="2934" max="2934" width="16" bestFit="1" customWidth="1"/>
    <col min="2935" max="2935" width="12.85546875" bestFit="1" customWidth="1"/>
    <col min="2936" max="2936" width="16" bestFit="1" customWidth="1"/>
    <col min="2937" max="2937" width="12.85546875" bestFit="1" customWidth="1"/>
    <col min="2938" max="2938" width="16" bestFit="1" customWidth="1"/>
    <col min="2939" max="2939" width="12.85546875" bestFit="1" customWidth="1"/>
    <col min="2940" max="2940" width="16" bestFit="1" customWidth="1"/>
    <col min="2941" max="2941" width="12.85546875" bestFit="1" customWidth="1"/>
    <col min="2942" max="2942" width="16" bestFit="1" customWidth="1"/>
    <col min="2943" max="2943" width="12.85546875" bestFit="1" customWidth="1"/>
    <col min="2944" max="2944" width="16" bestFit="1" customWidth="1"/>
    <col min="2945" max="2945" width="12.85546875" bestFit="1" customWidth="1"/>
    <col min="2946" max="2946" width="16" bestFit="1" customWidth="1"/>
    <col min="2947" max="2947" width="12.85546875" bestFit="1" customWidth="1"/>
    <col min="2948" max="2948" width="16" bestFit="1" customWidth="1"/>
    <col min="2949" max="2949" width="12.85546875" bestFit="1" customWidth="1"/>
    <col min="2950" max="2950" width="16" bestFit="1" customWidth="1"/>
    <col min="2951" max="2951" width="12.85546875" bestFit="1" customWidth="1"/>
    <col min="2952" max="2952" width="16" bestFit="1" customWidth="1"/>
    <col min="2953" max="2953" width="12.85546875" bestFit="1" customWidth="1"/>
    <col min="2954" max="2954" width="16" bestFit="1" customWidth="1"/>
    <col min="2955" max="2955" width="12.85546875" bestFit="1" customWidth="1"/>
    <col min="2956" max="2956" width="16" bestFit="1" customWidth="1"/>
    <col min="2957" max="2957" width="12.85546875" bestFit="1" customWidth="1"/>
    <col min="2958" max="2958" width="16" bestFit="1" customWidth="1"/>
    <col min="2959" max="2959" width="12.85546875" bestFit="1" customWidth="1"/>
    <col min="2960" max="2960" width="16" bestFit="1" customWidth="1"/>
    <col min="2961" max="2961" width="12.85546875" bestFit="1" customWidth="1"/>
    <col min="2962" max="2962" width="16" bestFit="1" customWidth="1"/>
    <col min="2963" max="2963" width="12.85546875" bestFit="1" customWidth="1"/>
    <col min="2964" max="2964" width="16" bestFit="1" customWidth="1"/>
    <col min="2965" max="2965" width="12.85546875" bestFit="1" customWidth="1"/>
    <col min="2966" max="2966" width="16" bestFit="1" customWidth="1"/>
    <col min="2967" max="2967" width="12.85546875" bestFit="1" customWidth="1"/>
    <col min="2968" max="2968" width="16" bestFit="1" customWidth="1"/>
    <col min="2969" max="2969" width="12.85546875" bestFit="1" customWidth="1"/>
    <col min="2970" max="2970" width="16" bestFit="1" customWidth="1"/>
    <col min="2971" max="2971" width="12.85546875" bestFit="1" customWidth="1"/>
    <col min="2972" max="2972" width="16" bestFit="1" customWidth="1"/>
    <col min="2973" max="2973" width="12.85546875" bestFit="1" customWidth="1"/>
    <col min="2974" max="2974" width="16" bestFit="1" customWidth="1"/>
    <col min="2975" max="2975" width="12.85546875" bestFit="1" customWidth="1"/>
    <col min="2976" max="2976" width="16" bestFit="1" customWidth="1"/>
    <col min="2977" max="2977" width="12.85546875" bestFit="1" customWidth="1"/>
    <col min="2978" max="2978" width="16" bestFit="1" customWidth="1"/>
    <col min="2979" max="2979" width="12.85546875" bestFit="1" customWidth="1"/>
    <col min="2980" max="2980" width="16" bestFit="1" customWidth="1"/>
    <col min="2981" max="2981" width="12.85546875" bestFit="1" customWidth="1"/>
    <col min="2982" max="2982" width="16" bestFit="1" customWidth="1"/>
    <col min="2983" max="2983" width="12.85546875" bestFit="1" customWidth="1"/>
    <col min="2984" max="2984" width="16" bestFit="1" customWidth="1"/>
    <col min="2985" max="2985" width="12.85546875" bestFit="1" customWidth="1"/>
    <col min="2986" max="2986" width="16" bestFit="1" customWidth="1"/>
    <col min="2987" max="2987" width="12.85546875" bestFit="1" customWidth="1"/>
    <col min="2988" max="2988" width="16" bestFit="1" customWidth="1"/>
    <col min="2989" max="2989" width="12.85546875" bestFit="1" customWidth="1"/>
    <col min="2990" max="2990" width="16" bestFit="1" customWidth="1"/>
    <col min="2991" max="2991" width="12.85546875" bestFit="1" customWidth="1"/>
    <col min="2992" max="2992" width="16" bestFit="1" customWidth="1"/>
    <col min="2993" max="2993" width="12.85546875" bestFit="1" customWidth="1"/>
    <col min="2994" max="2994" width="16" bestFit="1" customWidth="1"/>
    <col min="2995" max="2995" width="12.85546875" bestFit="1" customWidth="1"/>
    <col min="2996" max="2996" width="16" bestFit="1" customWidth="1"/>
    <col min="2997" max="2997" width="12.85546875" bestFit="1" customWidth="1"/>
    <col min="2998" max="2998" width="16" bestFit="1" customWidth="1"/>
    <col min="2999" max="2999" width="12.85546875" bestFit="1" customWidth="1"/>
    <col min="3000" max="3000" width="16" bestFit="1" customWidth="1"/>
    <col min="3001" max="3001" width="12.85546875" bestFit="1" customWidth="1"/>
    <col min="3002" max="3002" width="16" bestFit="1" customWidth="1"/>
    <col min="3003" max="3003" width="12.85546875" bestFit="1" customWidth="1"/>
    <col min="3004" max="3004" width="16" bestFit="1" customWidth="1"/>
    <col min="3005" max="3005" width="12.85546875" bestFit="1" customWidth="1"/>
    <col min="3006" max="3006" width="16" bestFit="1" customWidth="1"/>
    <col min="3007" max="3007" width="12.85546875" bestFit="1" customWidth="1"/>
    <col min="3008" max="3008" width="16" bestFit="1" customWidth="1"/>
    <col min="3009" max="3009" width="12.85546875" bestFit="1" customWidth="1"/>
    <col min="3010" max="3010" width="16" bestFit="1" customWidth="1"/>
    <col min="3011" max="3011" width="12.85546875" bestFit="1" customWidth="1"/>
    <col min="3012" max="3012" width="16" bestFit="1" customWidth="1"/>
    <col min="3013" max="3013" width="12.85546875" bestFit="1" customWidth="1"/>
    <col min="3014" max="3014" width="16" bestFit="1" customWidth="1"/>
    <col min="3015" max="3015" width="12.85546875" bestFit="1" customWidth="1"/>
    <col min="3016" max="3016" width="16" bestFit="1" customWidth="1"/>
    <col min="3017" max="3017" width="12.85546875" bestFit="1" customWidth="1"/>
    <col min="3018" max="3018" width="16" bestFit="1" customWidth="1"/>
    <col min="3019" max="3019" width="12.85546875" bestFit="1" customWidth="1"/>
    <col min="3020" max="3020" width="16" bestFit="1" customWidth="1"/>
    <col min="3021" max="3021" width="12.85546875" bestFit="1" customWidth="1"/>
    <col min="3022" max="3022" width="16" bestFit="1" customWidth="1"/>
    <col min="3023" max="3023" width="12.85546875" bestFit="1" customWidth="1"/>
    <col min="3024" max="3024" width="16" bestFit="1" customWidth="1"/>
    <col min="3025" max="3025" width="12.85546875" bestFit="1" customWidth="1"/>
    <col min="3026" max="3026" width="16" bestFit="1" customWidth="1"/>
    <col min="3027" max="3027" width="12.85546875" bestFit="1" customWidth="1"/>
    <col min="3028" max="3028" width="16" bestFit="1" customWidth="1"/>
    <col min="3029" max="3029" width="12.85546875" bestFit="1" customWidth="1"/>
    <col min="3030" max="3030" width="16" bestFit="1" customWidth="1"/>
    <col min="3031" max="3031" width="12.85546875" bestFit="1" customWidth="1"/>
    <col min="3032" max="3032" width="16" bestFit="1" customWidth="1"/>
    <col min="3033" max="3033" width="12.85546875" bestFit="1" customWidth="1"/>
    <col min="3034" max="3034" width="16" bestFit="1" customWidth="1"/>
    <col min="3035" max="3035" width="12.85546875" bestFit="1" customWidth="1"/>
    <col min="3036" max="3036" width="16" bestFit="1" customWidth="1"/>
    <col min="3037" max="3037" width="12.85546875" bestFit="1" customWidth="1"/>
    <col min="3038" max="3038" width="16" bestFit="1" customWidth="1"/>
    <col min="3039" max="3039" width="12.85546875" bestFit="1" customWidth="1"/>
    <col min="3040" max="3040" width="16" bestFit="1" customWidth="1"/>
    <col min="3041" max="3041" width="12.85546875" bestFit="1" customWidth="1"/>
    <col min="3042" max="3042" width="16" bestFit="1" customWidth="1"/>
    <col min="3043" max="3043" width="12.85546875" bestFit="1" customWidth="1"/>
    <col min="3044" max="3044" width="16" bestFit="1" customWidth="1"/>
    <col min="3045" max="3045" width="12.85546875" bestFit="1" customWidth="1"/>
    <col min="3046" max="3046" width="16" bestFit="1" customWidth="1"/>
    <col min="3047" max="3047" width="12.85546875" bestFit="1" customWidth="1"/>
    <col min="3048" max="3048" width="16" bestFit="1" customWidth="1"/>
    <col min="3049" max="3049" width="12.85546875" bestFit="1" customWidth="1"/>
    <col min="3050" max="3050" width="16" bestFit="1" customWidth="1"/>
    <col min="3051" max="3051" width="12.85546875" bestFit="1" customWidth="1"/>
    <col min="3052" max="3052" width="16" bestFit="1" customWidth="1"/>
    <col min="3053" max="3053" width="12.85546875" bestFit="1" customWidth="1"/>
    <col min="3054" max="3054" width="16" bestFit="1" customWidth="1"/>
    <col min="3055" max="3055" width="12.85546875" bestFit="1" customWidth="1"/>
    <col min="3056" max="3056" width="16" bestFit="1" customWidth="1"/>
    <col min="3057" max="3057" width="12.85546875" bestFit="1" customWidth="1"/>
    <col min="3058" max="3058" width="16" bestFit="1" customWidth="1"/>
    <col min="3059" max="3059" width="12.85546875" bestFit="1" customWidth="1"/>
    <col min="3060" max="3060" width="16" bestFit="1" customWidth="1"/>
    <col min="3061" max="3061" width="12.85546875" bestFit="1" customWidth="1"/>
    <col min="3062" max="3062" width="16" bestFit="1" customWidth="1"/>
    <col min="3063" max="3063" width="12.85546875" bestFit="1" customWidth="1"/>
    <col min="3064" max="3064" width="16" bestFit="1" customWidth="1"/>
    <col min="3065" max="3065" width="12.85546875" bestFit="1" customWidth="1"/>
    <col min="3066" max="3066" width="16" bestFit="1" customWidth="1"/>
    <col min="3067" max="3067" width="12.85546875" bestFit="1" customWidth="1"/>
    <col min="3068" max="3068" width="16" bestFit="1" customWidth="1"/>
    <col min="3069" max="3069" width="12.85546875" bestFit="1" customWidth="1"/>
    <col min="3070" max="3070" width="16" bestFit="1" customWidth="1"/>
    <col min="3071" max="3071" width="12.85546875" bestFit="1" customWidth="1"/>
    <col min="3072" max="3072" width="16" bestFit="1" customWidth="1"/>
    <col min="3073" max="3073" width="12.85546875" bestFit="1" customWidth="1"/>
    <col min="3074" max="3074" width="16" bestFit="1" customWidth="1"/>
    <col min="3075" max="3075" width="12.85546875" bestFit="1" customWidth="1"/>
    <col min="3076" max="3076" width="16" bestFit="1" customWidth="1"/>
    <col min="3077" max="3077" width="12.85546875" bestFit="1" customWidth="1"/>
    <col min="3078" max="3078" width="16" bestFit="1" customWidth="1"/>
    <col min="3079" max="3079" width="12.85546875" bestFit="1" customWidth="1"/>
    <col min="3080" max="3080" width="16" bestFit="1" customWidth="1"/>
    <col min="3081" max="3081" width="12.85546875" bestFit="1" customWidth="1"/>
    <col min="3082" max="3082" width="16" bestFit="1" customWidth="1"/>
    <col min="3083" max="3083" width="12.85546875" bestFit="1" customWidth="1"/>
    <col min="3084" max="3084" width="16" bestFit="1" customWidth="1"/>
    <col min="3085" max="3085" width="12.85546875" bestFit="1" customWidth="1"/>
    <col min="3086" max="3086" width="16" bestFit="1" customWidth="1"/>
    <col min="3087" max="3087" width="12.85546875" bestFit="1" customWidth="1"/>
    <col min="3088" max="3088" width="16" bestFit="1" customWidth="1"/>
    <col min="3089" max="3089" width="12.85546875" bestFit="1" customWidth="1"/>
    <col min="3090" max="3090" width="16" bestFit="1" customWidth="1"/>
    <col min="3091" max="3091" width="12.85546875" bestFit="1" customWidth="1"/>
    <col min="3092" max="3092" width="16" bestFit="1" customWidth="1"/>
    <col min="3093" max="3093" width="12.85546875" bestFit="1" customWidth="1"/>
    <col min="3094" max="3094" width="16" bestFit="1" customWidth="1"/>
    <col min="3095" max="3095" width="12.85546875" bestFit="1" customWidth="1"/>
    <col min="3096" max="3096" width="16" bestFit="1" customWidth="1"/>
    <col min="3097" max="3097" width="12.85546875" bestFit="1" customWidth="1"/>
    <col min="3098" max="3098" width="16" bestFit="1" customWidth="1"/>
    <col min="3099" max="3099" width="12.85546875" bestFit="1" customWidth="1"/>
    <col min="3100" max="3100" width="16" bestFit="1" customWidth="1"/>
    <col min="3101" max="3101" width="12.85546875" bestFit="1" customWidth="1"/>
    <col min="3102" max="3102" width="16" bestFit="1" customWidth="1"/>
    <col min="3103" max="3103" width="12.85546875" bestFit="1" customWidth="1"/>
    <col min="3104" max="3104" width="16" bestFit="1" customWidth="1"/>
    <col min="3105" max="3105" width="12.85546875" bestFit="1" customWidth="1"/>
    <col min="3106" max="3106" width="16" bestFit="1" customWidth="1"/>
    <col min="3107" max="3107" width="12.85546875" bestFit="1" customWidth="1"/>
    <col min="3108" max="3108" width="16" bestFit="1" customWidth="1"/>
    <col min="3109" max="3109" width="12.85546875" bestFit="1" customWidth="1"/>
    <col min="3110" max="3110" width="16" bestFit="1" customWidth="1"/>
    <col min="3111" max="3111" width="12.85546875" bestFit="1" customWidth="1"/>
    <col min="3112" max="3112" width="16" bestFit="1" customWidth="1"/>
    <col min="3113" max="3113" width="12.85546875" bestFit="1" customWidth="1"/>
    <col min="3114" max="3114" width="16" bestFit="1" customWidth="1"/>
    <col min="3115" max="3115" width="12.85546875" bestFit="1" customWidth="1"/>
    <col min="3116" max="3116" width="16" bestFit="1" customWidth="1"/>
    <col min="3117" max="3117" width="12.85546875" bestFit="1" customWidth="1"/>
    <col min="3118" max="3118" width="16" bestFit="1" customWidth="1"/>
    <col min="3119" max="3119" width="12.85546875" bestFit="1" customWidth="1"/>
    <col min="3120" max="3120" width="16" bestFit="1" customWidth="1"/>
    <col min="3121" max="3121" width="12.85546875" bestFit="1" customWidth="1"/>
    <col min="3122" max="3122" width="16" bestFit="1" customWidth="1"/>
    <col min="3123" max="3123" width="12.85546875" bestFit="1" customWidth="1"/>
    <col min="3124" max="3124" width="16" bestFit="1" customWidth="1"/>
    <col min="3125" max="3125" width="12.85546875" bestFit="1" customWidth="1"/>
    <col min="3126" max="3126" width="16" bestFit="1" customWidth="1"/>
    <col min="3127" max="3127" width="12.85546875" bestFit="1" customWidth="1"/>
    <col min="3128" max="3128" width="16" bestFit="1" customWidth="1"/>
    <col min="3129" max="3129" width="12.85546875" bestFit="1" customWidth="1"/>
    <col min="3130" max="3130" width="16" bestFit="1" customWidth="1"/>
    <col min="3131" max="3131" width="12.85546875" bestFit="1" customWidth="1"/>
    <col min="3132" max="3132" width="16" bestFit="1" customWidth="1"/>
    <col min="3133" max="3133" width="12.85546875" bestFit="1" customWidth="1"/>
    <col min="3134" max="3134" width="16" bestFit="1" customWidth="1"/>
    <col min="3135" max="3135" width="12.85546875" bestFit="1" customWidth="1"/>
    <col min="3136" max="3136" width="16" bestFit="1" customWidth="1"/>
    <col min="3137" max="3137" width="12.85546875" bestFit="1" customWidth="1"/>
    <col min="3138" max="3138" width="16" bestFit="1" customWidth="1"/>
    <col min="3139" max="3139" width="12.85546875" bestFit="1" customWidth="1"/>
    <col min="3140" max="3140" width="16" bestFit="1" customWidth="1"/>
    <col min="3141" max="3141" width="12.85546875" bestFit="1" customWidth="1"/>
    <col min="3142" max="3142" width="16" bestFit="1" customWidth="1"/>
    <col min="3143" max="3143" width="12.85546875" bestFit="1" customWidth="1"/>
    <col min="3144" max="3144" width="16" bestFit="1" customWidth="1"/>
    <col min="3145" max="3145" width="12.85546875" bestFit="1" customWidth="1"/>
    <col min="3146" max="3146" width="16" bestFit="1" customWidth="1"/>
    <col min="3147" max="3147" width="12.85546875" bestFit="1" customWidth="1"/>
    <col min="3148" max="3148" width="16" bestFit="1" customWidth="1"/>
    <col min="3149" max="3149" width="12.85546875" bestFit="1" customWidth="1"/>
    <col min="3150" max="3150" width="16" bestFit="1" customWidth="1"/>
    <col min="3151" max="3151" width="12.85546875" bestFit="1" customWidth="1"/>
    <col min="3152" max="3152" width="16" bestFit="1" customWidth="1"/>
    <col min="3153" max="3153" width="12.85546875" bestFit="1" customWidth="1"/>
    <col min="3154" max="3154" width="16" bestFit="1" customWidth="1"/>
    <col min="3155" max="3155" width="12.85546875" bestFit="1" customWidth="1"/>
    <col min="3156" max="3156" width="16" bestFit="1" customWidth="1"/>
    <col min="3157" max="3157" width="12.85546875" bestFit="1" customWidth="1"/>
    <col min="3158" max="3158" width="16" bestFit="1" customWidth="1"/>
    <col min="3159" max="3159" width="12.85546875" bestFit="1" customWidth="1"/>
    <col min="3160" max="3160" width="16" bestFit="1" customWidth="1"/>
    <col min="3161" max="3161" width="12.85546875" bestFit="1" customWidth="1"/>
    <col min="3162" max="3162" width="16" bestFit="1" customWidth="1"/>
    <col min="3163" max="3163" width="12.85546875" bestFit="1" customWidth="1"/>
    <col min="3164" max="3164" width="16" bestFit="1" customWidth="1"/>
    <col min="3165" max="3165" width="12.85546875" bestFit="1" customWidth="1"/>
    <col min="3166" max="3166" width="16" bestFit="1" customWidth="1"/>
    <col min="3167" max="3167" width="12.85546875" bestFit="1" customWidth="1"/>
    <col min="3168" max="3168" width="16" bestFit="1" customWidth="1"/>
    <col min="3169" max="3169" width="12.85546875" bestFit="1" customWidth="1"/>
    <col min="3170" max="3170" width="16" bestFit="1" customWidth="1"/>
    <col min="3171" max="3171" width="12.85546875" bestFit="1" customWidth="1"/>
    <col min="3172" max="3172" width="16" bestFit="1" customWidth="1"/>
    <col min="3173" max="3173" width="12.85546875" bestFit="1" customWidth="1"/>
    <col min="3174" max="3174" width="16" bestFit="1" customWidth="1"/>
    <col min="3175" max="3175" width="12.85546875" bestFit="1" customWidth="1"/>
    <col min="3176" max="3176" width="16" bestFit="1" customWidth="1"/>
    <col min="3177" max="3177" width="12.85546875" bestFit="1" customWidth="1"/>
    <col min="3178" max="3178" width="16" bestFit="1" customWidth="1"/>
    <col min="3179" max="3179" width="12.85546875" bestFit="1" customWidth="1"/>
    <col min="3180" max="3180" width="16" bestFit="1" customWidth="1"/>
    <col min="3181" max="3181" width="12.85546875" bestFit="1" customWidth="1"/>
    <col min="3182" max="3182" width="16" bestFit="1" customWidth="1"/>
    <col min="3183" max="3183" width="12.85546875" bestFit="1" customWidth="1"/>
    <col min="3184" max="3184" width="16" bestFit="1" customWidth="1"/>
    <col min="3185" max="3185" width="12.85546875" bestFit="1" customWidth="1"/>
    <col min="3186" max="3186" width="16" bestFit="1" customWidth="1"/>
    <col min="3187" max="3187" width="12.85546875" bestFit="1" customWidth="1"/>
    <col min="3188" max="3188" width="16" bestFit="1" customWidth="1"/>
    <col min="3189" max="3189" width="12.85546875" bestFit="1" customWidth="1"/>
    <col min="3190" max="3190" width="16" bestFit="1" customWidth="1"/>
    <col min="3191" max="3191" width="12.85546875" bestFit="1" customWidth="1"/>
    <col min="3192" max="3192" width="16" bestFit="1" customWidth="1"/>
    <col min="3193" max="3193" width="12.85546875" bestFit="1" customWidth="1"/>
    <col min="3194" max="3194" width="16" bestFit="1" customWidth="1"/>
    <col min="3195" max="3195" width="12.85546875" bestFit="1" customWidth="1"/>
    <col min="3196" max="3196" width="16" bestFit="1" customWidth="1"/>
    <col min="3197" max="3197" width="12.85546875" bestFit="1" customWidth="1"/>
    <col min="3198" max="3198" width="16" bestFit="1" customWidth="1"/>
    <col min="3199" max="3199" width="12.85546875" bestFit="1" customWidth="1"/>
    <col min="3200" max="3200" width="16" bestFit="1" customWidth="1"/>
    <col min="3201" max="3201" width="12.85546875" bestFit="1" customWidth="1"/>
    <col min="3202" max="3202" width="16" bestFit="1" customWidth="1"/>
    <col min="3203" max="3203" width="12.85546875" bestFit="1" customWidth="1"/>
    <col min="3204" max="3204" width="16" bestFit="1" customWidth="1"/>
    <col min="3205" max="3205" width="12.85546875" bestFit="1" customWidth="1"/>
    <col min="3206" max="3206" width="16" bestFit="1" customWidth="1"/>
    <col min="3207" max="3207" width="12.85546875" bestFit="1" customWidth="1"/>
    <col min="3208" max="3208" width="16" bestFit="1" customWidth="1"/>
    <col min="3209" max="3209" width="12.85546875" bestFit="1" customWidth="1"/>
    <col min="3210" max="3210" width="16" bestFit="1" customWidth="1"/>
    <col min="3211" max="3211" width="12.85546875" bestFit="1" customWidth="1"/>
    <col min="3212" max="3212" width="16" bestFit="1" customWidth="1"/>
    <col min="3213" max="3213" width="12.85546875" bestFit="1" customWidth="1"/>
    <col min="3214" max="3214" width="16" bestFit="1" customWidth="1"/>
    <col min="3215" max="3215" width="12.85546875" bestFit="1" customWidth="1"/>
    <col min="3216" max="3216" width="16" bestFit="1" customWidth="1"/>
    <col min="3217" max="3217" width="12.85546875" bestFit="1" customWidth="1"/>
    <col min="3218" max="3218" width="16" bestFit="1" customWidth="1"/>
    <col min="3219" max="3219" width="12.85546875" bestFit="1" customWidth="1"/>
    <col min="3220" max="3220" width="16" bestFit="1" customWidth="1"/>
    <col min="3221" max="3221" width="12.85546875" bestFit="1" customWidth="1"/>
    <col min="3222" max="3222" width="16" bestFit="1" customWidth="1"/>
    <col min="3223" max="3223" width="12.85546875" bestFit="1" customWidth="1"/>
    <col min="3224" max="3224" width="16" bestFit="1" customWidth="1"/>
    <col min="3225" max="3225" width="12.85546875" bestFit="1" customWidth="1"/>
    <col min="3226" max="3226" width="16" bestFit="1" customWidth="1"/>
    <col min="3227" max="3227" width="12.85546875" bestFit="1" customWidth="1"/>
    <col min="3228" max="3228" width="16" bestFit="1" customWidth="1"/>
    <col min="3229" max="3229" width="12.85546875" bestFit="1" customWidth="1"/>
    <col min="3230" max="3230" width="16" bestFit="1" customWidth="1"/>
    <col min="3231" max="3231" width="12.85546875" bestFit="1" customWidth="1"/>
    <col min="3232" max="3232" width="16" bestFit="1" customWidth="1"/>
    <col min="3233" max="3233" width="12.85546875" bestFit="1" customWidth="1"/>
    <col min="3234" max="3234" width="16" bestFit="1" customWidth="1"/>
    <col min="3235" max="3235" width="12.85546875" bestFit="1" customWidth="1"/>
    <col min="3236" max="3236" width="16" bestFit="1" customWidth="1"/>
    <col min="3237" max="3237" width="12.85546875" bestFit="1" customWidth="1"/>
    <col min="3238" max="3238" width="16" bestFit="1" customWidth="1"/>
    <col min="3239" max="3239" width="12.85546875" bestFit="1" customWidth="1"/>
    <col min="3240" max="3240" width="16" bestFit="1" customWidth="1"/>
    <col min="3241" max="3241" width="12.85546875" bestFit="1" customWidth="1"/>
    <col min="3242" max="3242" width="16" bestFit="1" customWidth="1"/>
    <col min="3243" max="3243" width="12.85546875" bestFit="1" customWidth="1"/>
    <col min="3244" max="3244" width="16" bestFit="1" customWidth="1"/>
    <col min="3245" max="3245" width="12.85546875" bestFit="1" customWidth="1"/>
    <col min="3246" max="3246" width="16" bestFit="1" customWidth="1"/>
    <col min="3247" max="3247" width="12.85546875" bestFit="1" customWidth="1"/>
    <col min="3248" max="3248" width="16" bestFit="1" customWidth="1"/>
    <col min="3249" max="3249" width="12.85546875" bestFit="1" customWidth="1"/>
    <col min="3250" max="3250" width="16" bestFit="1" customWidth="1"/>
    <col min="3251" max="3251" width="12.85546875" bestFit="1" customWidth="1"/>
    <col min="3252" max="3252" width="16" bestFit="1" customWidth="1"/>
    <col min="3253" max="3253" width="12.85546875" bestFit="1" customWidth="1"/>
    <col min="3254" max="3254" width="16" bestFit="1" customWidth="1"/>
    <col min="3255" max="3255" width="12.85546875" bestFit="1" customWidth="1"/>
    <col min="3256" max="3256" width="16" bestFit="1" customWidth="1"/>
    <col min="3257" max="3257" width="12.85546875" bestFit="1" customWidth="1"/>
    <col min="3258" max="3258" width="16" bestFit="1" customWidth="1"/>
    <col min="3259" max="3259" width="12.85546875" bestFit="1" customWidth="1"/>
    <col min="3260" max="3260" width="16" bestFit="1" customWidth="1"/>
    <col min="3261" max="3261" width="12.85546875" bestFit="1" customWidth="1"/>
    <col min="3262" max="3262" width="16" bestFit="1" customWidth="1"/>
    <col min="3263" max="3263" width="12.85546875" bestFit="1" customWidth="1"/>
    <col min="3264" max="3264" width="16" bestFit="1" customWidth="1"/>
    <col min="3265" max="3265" width="12.85546875" bestFit="1" customWidth="1"/>
    <col min="3266" max="3266" width="16" bestFit="1" customWidth="1"/>
    <col min="3267" max="3267" width="12.85546875" bestFit="1" customWidth="1"/>
    <col min="3268" max="3268" width="16" bestFit="1" customWidth="1"/>
    <col min="3269" max="3269" width="12.85546875" bestFit="1" customWidth="1"/>
    <col min="3270" max="3270" width="16" bestFit="1" customWidth="1"/>
    <col min="3271" max="3271" width="12.85546875" bestFit="1" customWidth="1"/>
    <col min="3272" max="3272" width="16" bestFit="1" customWidth="1"/>
    <col min="3273" max="3273" width="12.85546875" bestFit="1" customWidth="1"/>
    <col min="3274" max="3274" width="16" bestFit="1" customWidth="1"/>
    <col min="3275" max="3275" width="12.85546875" bestFit="1" customWidth="1"/>
    <col min="3276" max="3276" width="16" bestFit="1" customWidth="1"/>
    <col min="3277" max="3277" width="12.85546875" bestFit="1" customWidth="1"/>
    <col min="3278" max="3278" width="16" bestFit="1" customWidth="1"/>
    <col min="3279" max="3279" width="12.85546875" bestFit="1" customWidth="1"/>
    <col min="3280" max="3280" width="16" bestFit="1" customWidth="1"/>
    <col min="3281" max="3281" width="12.85546875" bestFit="1" customWidth="1"/>
    <col min="3282" max="3282" width="16" bestFit="1" customWidth="1"/>
    <col min="3283" max="3283" width="12.85546875" bestFit="1" customWidth="1"/>
    <col min="3284" max="3284" width="16" bestFit="1" customWidth="1"/>
    <col min="3285" max="3285" width="12.85546875" bestFit="1" customWidth="1"/>
    <col min="3286" max="3286" width="16" bestFit="1" customWidth="1"/>
    <col min="3287" max="3287" width="12.85546875" bestFit="1" customWidth="1"/>
    <col min="3288" max="3288" width="16" bestFit="1" customWidth="1"/>
    <col min="3289" max="3289" width="12.85546875" bestFit="1" customWidth="1"/>
    <col min="3290" max="3290" width="16" bestFit="1" customWidth="1"/>
    <col min="3291" max="3291" width="12.85546875" bestFit="1" customWidth="1"/>
    <col min="3292" max="3292" width="16" bestFit="1" customWidth="1"/>
    <col min="3293" max="3293" width="12.85546875" bestFit="1" customWidth="1"/>
    <col min="3294" max="3294" width="16" bestFit="1" customWidth="1"/>
    <col min="3295" max="3295" width="12.85546875" bestFit="1" customWidth="1"/>
    <col min="3296" max="3296" width="16" bestFit="1" customWidth="1"/>
    <col min="3297" max="3297" width="12.85546875" bestFit="1" customWidth="1"/>
    <col min="3298" max="3298" width="16" bestFit="1" customWidth="1"/>
    <col min="3299" max="3299" width="12.85546875" bestFit="1" customWidth="1"/>
    <col min="3300" max="3300" width="16" bestFit="1" customWidth="1"/>
    <col min="3301" max="3301" width="12.85546875" bestFit="1" customWidth="1"/>
    <col min="3302" max="3302" width="16" bestFit="1" customWidth="1"/>
    <col min="3303" max="3303" width="12.85546875" bestFit="1" customWidth="1"/>
    <col min="3304" max="3304" width="16" bestFit="1" customWidth="1"/>
    <col min="3305" max="3305" width="12.85546875" bestFit="1" customWidth="1"/>
    <col min="3306" max="3306" width="16" bestFit="1" customWidth="1"/>
    <col min="3307" max="3307" width="12.85546875" bestFit="1" customWidth="1"/>
    <col min="3308" max="3308" width="16" bestFit="1" customWidth="1"/>
    <col min="3309" max="3309" width="12.85546875" bestFit="1" customWidth="1"/>
    <col min="3310" max="3310" width="16" bestFit="1" customWidth="1"/>
    <col min="3311" max="3311" width="12.85546875" bestFit="1" customWidth="1"/>
    <col min="3312" max="3312" width="16" bestFit="1" customWidth="1"/>
    <col min="3313" max="3313" width="12.85546875" bestFit="1" customWidth="1"/>
    <col min="3314" max="3314" width="16" bestFit="1" customWidth="1"/>
    <col min="3315" max="3315" width="12.85546875" bestFit="1" customWidth="1"/>
    <col min="3316" max="3316" width="16" bestFit="1" customWidth="1"/>
    <col min="3317" max="3317" width="12.85546875" bestFit="1" customWidth="1"/>
    <col min="3318" max="3318" width="16" bestFit="1" customWidth="1"/>
    <col min="3319" max="3319" width="12.85546875" bestFit="1" customWidth="1"/>
    <col min="3320" max="3320" width="16" bestFit="1" customWidth="1"/>
    <col min="3321" max="3321" width="12.85546875" bestFit="1" customWidth="1"/>
    <col min="3322" max="3322" width="16" bestFit="1" customWidth="1"/>
    <col min="3323" max="3323" width="12.85546875" bestFit="1" customWidth="1"/>
    <col min="3324" max="3324" width="16" bestFit="1" customWidth="1"/>
    <col min="3325" max="3325" width="12.85546875" bestFit="1" customWidth="1"/>
    <col min="3326" max="3326" width="16" bestFit="1" customWidth="1"/>
    <col min="3327" max="3327" width="12.85546875" bestFit="1" customWidth="1"/>
    <col min="3328" max="3328" width="16" bestFit="1" customWidth="1"/>
    <col min="3329" max="3329" width="12.85546875" bestFit="1" customWidth="1"/>
    <col min="3330" max="3330" width="16" bestFit="1" customWidth="1"/>
    <col min="3331" max="3331" width="12.85546875" bestFit="1" customWidth="1"/>
    <col min="3332" max="3332" width="16" bestFit="1" customWidth="1"/>
    <col min="3333" max="3333" width="12.85546875" bestFit="1" customWidth="1"/>
    <col min="3334" max="3334" width="16" bestFit="1" customWidth="1"/>
    <col min="3335" max="3335" width="12.85546875" bestFit="1" customWidth="1"/>
    <col min="3336" max="3336" width="16" bestFit="1" customWidth="1"/>
    <col min="3337" max="3337" width="12.85546875" bestFit="1" customWidth="1"/>
    <col min="3338" max="3338" width="16" bestFit="1" customWidth="1"/>
    <col min="3339" max="3339" width="12.85546875" bestFit="1" customWidth="1"/>
    <col min="3340" max="3340" width="16" bestFit="1" customWidth="1"/>
    <col min="3341" max="3341" width="12.85546875" bestFit="1" customWidth="1"/>
    <col min="3342" max="3342" width="16" bestFit="1" customWidth="1"/>
    <col min="3343" max="3343" width="12.85546875" bestFit="1" customWidth="1"/>
    <col min="3344" max="3344" width="16" bestFit="1" customWidth="1"/>
    <col min="3345" max="3345" width="12.85546875" bestFit="1" customWidth="1"/>
    <col min="3346" max="3346" width="16" bestFit="1" customWidth="1"/>
    <col min="3347" max="3347" width="12.85546875" bestFit="1" customWidth="1"/>
    <col min="3348" max="3348" width="16" bestFit="1" customWidth="1"/>
    <col min="3349" max="3349" width="12.85546875" bestFit="1" customWidth="1"/>
    <col min="3350" max="3350" width="16" bestFit="1" customWidth="1"/>
    <col min="3351" max="3351" width="12.85546875" bestFit="1" customWidth="1"/>
    <col min="3352" max="3352" width="16" bestFit="1" customWidth="1"/>
    <col min="3353" max="3353" width="12.85546875" bestFit="1" customWidth="1"/>
    <col min="3354" max="3354" width="16" bestFit="1" customWidth="1"/>
    <col min="3355" max="3355" width="12.85546875" bestFit="1" customWidth="1"/>
    <col min="3356" max="3356" width="16" bestFit="1" customWidth="1"/>
    <col min="3357" max="3357" width="12.85546875" bestFit="1" customWidth="1"/>
    <col min="3358" max="3358" width="16" bestFit="1" customWidth="1"/>
    <col min="3359" max="3359" width="12.85546875" bestFit="1" customWidth="1"/>
    <col min="3360" max="3360" width="16" bestFit="1" customWidth="1"/>
    <col min="3361" max="3361" width="12.85546875" bestFit="1" customWidth="1"/>
    <col min="3362" max="3362" width="16" bestFit="1" customWidth="1"/>
    <col min="3363" max="3363" width="12.85546875" bestFit="1" customWidth="1"/>
    <col min="3364" max="3364" width="16" bestFit="1" customWidth="1"/>
    <col min="3365" max="3365" width="12.85546875" bestFit="1" customWidth="1"/>
    <col min="3366" max="3366" width="16" bestFit="1" customWidth="1"/>
    <col min="3367" max="3367" width="12.85546875" bestFit="1" customWidth="1"/>
    <col min="3368" max="3368" width="16" bestFit="1" customWidth="1"/>
    <col min="3369" max="3369" width="12.85546875" bestFit="1" customWidth="1"/>
    <col min="3370" max="3370" width="16" bestFit="1" customWidth="1"/>
    <col min="3371" max="3371" width="12.85546875" bestFit="1" customWidth="1"/>
    <col min="3372" max="3372" width="16" bestFit="1" customWidth="1"/>
    <col min="3373" max="3373" width="12.85546875" bestFit="1" customWidth="1"/>
    <col min="3374" max="3374" width="16" bestFit="1" customWidth="1"/>
    <col min="3375" max="3375" width="12.85546875" bestFit="1" customWidth="1"/>
    <col min="3376" max="3376" width="16" bestFit="1" customWidth="1"/>
    <col min="3377" max="3377" width="12.85546875" bestFit="1" customWidth="1"/>
    <col min="3378" max="3378" width="16" bestFit="1" customWidth="1"/>
    <col min="3379" max="3379" width="12.85546875" bestFit="1" customWidth="1"/>
    <col min="3380" max="3380" width="16" bestFit="1" customWidth="1"/>
    <col min="3381" max="3381" width="12.85546875" bestFit="1" customWidth="1"/>
    <col min="3382" max="3382" width="16" bestFit="1" customWidth="1"/>
    <col min="3383" max="3383" width="12.85546875" bestFit="1" customWidth="1"/>
    <col min="3384" max="3384" width="16" bestFit="1" customWidth="1"/>
    <col min="3385" max="3385" width="12.85546875" bestFit="1" customWidth="1"/>
    <col min="3386" max="3386" width="16" bestFit="1" customWidth="1"/>
    <col min="3387" max="3387" width="12.85546875" bestFit="1" customWidth="1"/>
    <col min="3388" max="3388" width="16" bestFit="1" customWidth="1"/>
    <col min="3389" max="3389" width="12.85546875" bestFit="1" customWidth="1"/>
    <col min="3390" max="3390" width="16" bestFit="1" customWidth="1"/>
    <col min="3391" max="3391" width="12.85546875" bestFit="1" customWidth="1"/>
    <col min="3392" max="3392" width="16" bestFit="1" customWidth="1"/>
    <col min="3393" max="3393" width="12.85546875" bestFit="1" customWidth="1"/>
    <col min="3394" max="3394" width="16" bestFit="1" customWidth="1"/>
    <col min="3395" max="3395" width="12.85546875" bestFit="1" customWidth="1"/>
    <col min="3396" max="3396" width="16" bestFit="1" customWidth="1"/>
    <col min="3397" max="3397" width="12.85546875" bestFit="1" customWidth="1"/>
    <col min="3398" max="3398" width="16" bestFit="1" customWidth="1"/>
    <col min="3399" max="3399" width="12.85546875" bestFit="1" customWidth="1"/>
    <col min="3400" max="3400" width="16" bestFit="1" customWidth="1"/>
    <col min="3401" max="3401" width="12.85546875" bestFit="1" customWidth="1"/>
    <col min="3402" max="3402" width="16" bestFit="1" customWidth="1"/>
    <col min="3403" max="3403" width="12.85546875" bestFit="1" customWidth="1"/>
    <col min="3404" max="3404" width="16" bestFit="1" customWidth="1"/>
    <col min="3405" max="3405" width="12.85546875" bestFit="1" customWidth="1"/>
    <col min="3406" max="3406" width="16" bestFit="1" customWidth="1"/>
    <col min="3407" max="3407" width="12.85546875" bestFit="1" customWidth="1"/>
    <col min="3408" max="3408" width="16" bestFit="1" customWidth="1"/>
    <col min="3409" max="3409" width="12.85546875" bestFit="1" customWidth="1"/>
    <col min="3410" max="3410" width="16" bestFit="1" customWidth="1"/>
    <col min="3411" max="3411" width="12.85546875" bestFit="1" customWidth="1"/>
    <col min="3412" max="3412" width="16" bestFit="1" customWidth="1"/>
    <col min="3413" max="3413" width="12.85546875" bestFit="1" customWidth="1"/>
    <col min="3414" max="3414" width="16" bestFit="1" customWidth="1"/>
    <col min="3415" max="3415" width="12.85546875" bestFit="1" customWidth="1"/>
    <col min="3416" max="3416" width="16" bestFit="1" customWidth="1"/>
    <col min="3417" max="3417" width="12.85546875" bestFit="1" customWidth="1"/>
    <col min="3418" max="3418" width="16" bestFit="1" customWidth="1"/>
    <col min="3419" max="3419" width="12.85546875" bestFit="1" customWidth="1"/>
    <col min="3420" max="3420" width="16" bestFit="1" customWidth="1"/>
    <col min="3421" max="3421" width="12.85546875" bestFit="1" customWidth="1"/>
    <col min="3422" max="3422" width="16" bestFit="1" customWidth="1"/>
    <col min="3423" max="3423" width="12.85546875" bestFit="1" customWidth="1"/>
    <col min="3424" max="3424" width="16" bestFit="1" customWidth="1"/>
    <col min="3425" max="3425" width="12.85546875" bestFit="1" customWidth="1"/>
    <col min="3426" max="3426" width="16" bestFit="1" customWidth="1"/>
    <col min="3427" max="3427" width="12.85546875" bestFit="1" customWidth="1"/>
    <col min="3428" max="3428" width="16" bestFit="1" customWidth="1"/>
    <col min="3429" max="3429" width="12.85546875" bestFit="1" customWidth="1"/>
    <col min="3430" max="3430" width="16" bestFit="1" customWidth="1"/>
    <col min="3431" max="3431" width="12.85546875" bestFit="1" customWidth="1"/>
    <col min="3432" max="3432" width="16" bestFit="1" customWidth="1"/>
    <col min="3433" max="3433" width="12.85546875" bestFit="1" customWidth="1"/>
    <col min="3434" max="3434" width="16" bestFit="1" customWidth="1"/>
    <col min="3435" max="3435" width="12.85546875" bestFit="1" customWidth="1"/>
    <col min="3436" max="3436" width="16" bestFit="1" customWidth="1"/>
    <col min="3437" max="3437" width="12.85546875" bestFit="1" customWidth="1"/>
    <col min="3438" max="3438" width="16" bestFit="1" customWidth="1"/>
    <col min="3439" max="3439" width="12.85546875" bestFit="1" customWidth="1"/>
    <col min="3440" max="3440" width="16" bestFit="1" customWidth="1"/>
    <col min="3441" max="3441" width="12.85546875" bestFit="1" customWidth="1"/>
    <col min="3442" max="3442" width="16" bestFit="1" customWidth="1"/>
    <col min="3443" max="3443" width="12.85546875" bestFit="1" customWidth="1"/>
    <col min="3444" max="3444" width="16" bestFit="1" customWidth="1"/>
    <col min="3445" max="3445" width="12.85546875" bestFit="1" customWidth="1"/>
    <col min="3446" max="3446" width="16" bestFit="1" customWidth="1"/>
    <col min="3447" max="3447" width="12.85546875" bestFit="1" customWidth="1"/>
    <col min="3448" max="3448" width="16" bestFit="1" customWidth="1"/>
    <col min="3449" max="3449" width="12.85546875" bestFit="1" customWidth="1"/>
    <col min="3450" max="3450" width="16" bestFit="1" customWidth="1"/>
    <col min="3451" max="3451" width="12.85546875" bestFit="1" customWidth="1"/>
    <col min="3452" max="3452" width="16" bestFit="1" customWidth="1"/>
    <col min="3453" max="3453" width="12.85546875" bestFit="1" customWidth="1"/>
    <col min="3454" max="3454" width="16" bestFit="1" customWidth="1"/>
    <col min="3455" max="3455" width="12.85546875" bestFit="1" customWidth="1"/>
    <col min="3456" max="3456" width="16" bestFit="1" customWidth="1"/>
    <col min="3457" max="3457" width="12.85546875" bestFit="1" customWidth="1"/>
    <col min="3458" max="3458" width="16" bestFit="1" customWidth="1"/>
    <col min="3459" max="3459" width="12.85546875" bestFit="1" customWidth="1"/>
    <col min="3460" max="3460" width="16" bestFit="1" customWidth="1"/>
    <col min="3461" max="3461" width="12.85546875" bestFit="1" customWidth="1"/>
    <col min="3462" max="3462" width="16" bestFit="1" customWidth="1"/>
    <col min="3463" max="3463" width="12.85546875" bestFit="1" customWidth="1"/>
    <col min="3464" max="3464" width="16" bestFit="1" customWidth="1"/>
    <col min="3465" max="3465" width="12.85546875" bestFit="1" customWidth="1"/>
    <col min="3466" max="3466" width="16" bestFit="1" customWidth="1"/>
    <col min="3467" max="3467" width="12.85546875" bestFit="1" customWidth="1"/>
    <col min="3468" max="3468" width="16" bestFit="1" customWidth="1"/>
    <col min="3469" max="3469" width="12.85546875" bestFit="1" customWidth="1"/>
    <col min="3470" max="3470" width="16" bestFit="1" customWidth="1"/>
    <col min="3471" max="3471" width="12.85546875" bestFit="1" customWidth="1"/>
    <col min="3472" max="3472" width="16" bestFit="1" customWidth="1"/>
    <col min="3473" max="3473" width="12.85546875" bestFit="1" customWidth="1"/>
    <col min="3474" max="3474" width="16" bestFit="1" customWidth="1"/>
    <col min="3475" max="3475" width="12.85546875" bestFit="1" customWidth="1"/>
    <col min="3476" max="3476" width="16" bestFit="1" customWidth="1"/>
    <col min="3477" max="3477" width="12.85546875" bestFit="1" customWidth="1"/>
    <col min="3478" max="3478" width="16" bestFit="1" customWidth="1"/>
    <col min="3479" max="3479" width="12.85546875" bestFit="1" customWidth="1"/>
    <col min="3480" max="3480" width="16" bestFit="1" customWidth="1"/>
    <col min="3481" max="3481" width="12.85546875" bestFit="1" customWidth="1"/>
    <col min="3482" max="3482" width="16" bestFit="1" customWidth="1"/>
    <col min="3483" max="3483" width="12.85546875" bestFit="1" customWidth="1"/>
    <col min="3484" max="3484" width="16" bestFit="1" customWidth="1"/>
    <col min="3485" max="3485" width="12.85546875" bestFit="1" customWidth="1"/>
    <col min="3486" max="3486" width="16" bestFit="1" customWidth="1"/>
    <col min="3487" max="3487" width="12.85546875" bestFit="1" customWidth="1"/>
    <col min="3488" max="3488" width="16" bestFit="1" customWidth="1"/>
    <col min="3489" max="3489" width="12.85546875" bestFit="1" customWidth="1"/>
    <col min="3490" max="3490" width="16" bestFit="1" customWidth="1"/>
    <col min="3491" max="3491" width="12.85546875" bestFit="1" customWidth="1"/>
    <col min="3492" max="3492" width="16" bestFit="1" customWidth="1"/>
    <col min="3493" max="3493" width="12.85546875" bestFit="1" customWidth="1"/>
    <col min="3494" max="3494" width="16" bestFit="1" customWidth="1"/>
    <col min="3495" max="3495" width="12.85546875" bestFit="1" customWidth="1"/>
    <col min="3496" max="3496" width="16" bestFit="1" customWidth="1"/>
    <col min="3497" max="3497" width="12.85546875" bestFit="1" customWidth="1"/>
    <col min="3498" max="3498" width="16" bestFit="1" customWidth="1"/>
    <col min="3499" max="3499" width="12.85546875" bestFit="1" customWidth="1"/>
    <col min="3500" max="3500" width="16" bestFit="1" customWidth="1"/>
    <col min="3501" max="3501" width="12.85546875" bestFit="1" customWidth="1"/>
    <col min="3502" max="3502" width="16" bestFit="1" customWidth="1"/>
    <col min="3503" max="3503" width="12.85546875" bestFit="1" customWidth="1"/>
    <col min="3504" max="3504" width="16" bestFit="1" customWidth="1"/>
    <col min="3505" max="3505" width="12.85546875" bestFit="1" customWidth="1"/>
    <col min="3506" max="3506" width="16" bestFit="1" customWidth="1"/>
    <col min="3507" max="3507" width="12.85546875" bestFit="1" customWidth="1"/>
    <col min="3508" max="3508" width="16" bestFit="1" customWidth="1"/>
    <col min="3509" max="3509" width="12.85546875" bestFit="1" customWidth="1"/>
    <col min="3510" max="3510" width="16" bestFit="1" customWidth="1"/>
    <col min="3511" max="3511" width="12.85546875" bestFit="1" customWidth="1"/>
    <col min="3512" max="3512" width="16" bestFit="1" customWidth="1"/>
    <col min="3513" max="3513" width="12.85546875" bestFit="1" customWidth="1"/>
    <col min="3514" max="3514" width="16" bestFit="1" customWidth="1"/>
    <col min="3515" max="3515" width="12.85546875" bestFit="1" customWidth="1"/>
    <col min="3516" max="3516" width="16" bestFit="1" customWidth="1"/>
    <col min="3517" max="3517" width="12.85546875" bestFit="1" customWidth="1"/>
    <col min="3518" max="3518" width="16" bestFit="1" customWidth="1"/>
    <col min="3519" max="3519" width="12.85546875" bestFit="1" customWidth="1"/>
    <col min="3520" max="3520" width="16" bestFit="1" customWidth="1"/>
    <col min="3521" max="3521" width="12.85546875" bestFit="1" customWidth="1"/>
    <col min="3522" max="3522" width="16" bestFit="1" customWidth="1"/>
    <col min="3523" max="3523" width="12.85546875" bestFit="1" customWidth="1"/>
    <col min="3524" max="3524" width="16" bestFit="1" customWidth="1"/>
    <col min="3525" max="3525" width="12.85546875" bestFit="1" customWidth="1"/>
    <col min="3526" max="3526" width="16" bestFit="1" customWidth="1"/>
    <col min="3527" max="3527" width="12.85546875" bestFit="1" customWidth="1"/>
    <col min="3528" max="3528" width="16" bestFit="1" customWidth="1"/>
    <col min="3529" max="3529" width="12.85546875" bestFit="1" customWidth="1"/>
    <col min="3530" max="3530" width="16" bestFit="1" customWidth="1"/>
    <col min="3531" max="3531" width="12.85546875" bestFit="1" customWidth="1"/>
    <col min="3532" max="3532" width="16" bestFit="1" customWidth="1"/>
    <col min="3533" max="3533" width="12.85546875" bestFit="1" customWidth="1"/>
    <col min="3534" max="3534" width="16" bestFit="1" customWidth="1"/>
    <col min="3535" max="3535" width="12.85546875" bestFit="1" customWidth="1"/>
    <col min="3536" max="3536" width="16" bestFit="1" customWidth="1"/>
    <col min="3537" max="3537" width="12.85546875" bestFit="1" customWidth="1"/>
    <col min="3538" max="3538" width="16" bestFit="1" customWidth="1"/>
    <col min="3539" max="3539" width="12.85546875" bestFit="1" customWidth="1"/>
    <col min="3540" max="3540" width="16" bestFit="1" customWidth="1"/>
    <col min="3541" max="3541" width="12.85546875" bestFit="1" customWidth="1"/>
    <col min="3542" max="3542" width="16" bestFit="1" customWidth="1"/>
    <col min="3543" max="3543" width="12.85546875" bestFit="1" customWidth="1"/>
    <col min="3544" max="3544" width="16" bestFit="1" customWidth="1"/>
    <col min="3545" max="3545" width="12.85546875" bestFit="1" customWidth="1"/>
    <col min="3546" max="3546" width="16" bestFit="1" customWidth="1"/>
    <col min="3547" max="3547" width="12.85546875" bestFit="1" customWidth="1"/>
    <col min="3548" max="3548" width="16" bestFit="1" customWidth="1"/>
    <col min="3549" max="3549" width="12.85546875" bestFit="1" customWidth="1"/>
    <col min="3550" max="3550" width="16" bestFit="1" customWidth="1"/>
    <col min="3551" max="3551" width="12.85546875" bestFit="1" customWidth="1"/>
    <col min="3552" max="3552" width="16" bestFit="1" customWidth="1"/>
    <col min="3553" max="3553" width="12.85546875" bestFit="1" customWidth="1"/>
    <col min="3554" max="3554" width="16" bestFit="1" customWidth="1"/>
    <col min="3555" max="3555" width="12.85546875" bestFit="1" customWidth="1"/>
    <col min="3556" max="3556" width="16" bestFit="1" customWidth="1"/>
    <col min="3557" max="3557" width="12.85546875" bestFit="1" customWidth="1"/>
    <col min="3558" max="3558" width="16" bestFit="1" customWidth="1"/>
    <col min="3559" max="3559" width="12.85546875" bestFit="1" customWidth="1"/>
    <col min="3560" max="3560" width="16" bestFit="1" customWidth="1"/>
    <col min="3561" max="3561" width="12.85546875" bestFit="1" customWidth="1"/>
    <col min="3562" max="3562" width="16" bestFit="1" customWidth="1"/>
    <col min="3563" max="3563" width="12.85546875" bestFit="1" customWidth="1"/>
    <col min="3564" max="3564" width="16" bestFit="1" customWidth="1"/>
    <col min="3565" max="3565" width="12.85546875" bestFit="1" customWidth="1"/>
    <col min="3566" max="3566" width="16" bestFit="1" customWidth="1"/>
    <col min="3567" max="3567" width="12.85546875" bestFit="1" customWidth="1"/>
    <col min="3568" max="3568" width="16" bestFit="1" customWidth="1"/>
    <col min="3569" max="3569" width="12.85546875" bestFit="1" customWidth="1"/>
    <col min="3570" max="3570" width="16" bestFit="1" customWidth="1"/>
    <col min="3571" max="3571" width="12.85546875" bestFit="1" customWidth="1"/>
    <col min="3572" max="3572" width="16" bestFit="1" customWidth="1"/>
    <col min="3573" max="3573" width="12.85546875" bestFit="1" customWidth="1"/>
    <col min="3574" max="3574" width="16" bestFit="1" customWidth="1"/>
    <col min="3575" max="3575" width="12.85546875" bestFit="1" customWidth="1"/>
    <col min="3576" max="3576" width="16" bestFit="1" customWidth="1"/>
    <col min="3577" max="3577" width="12.85546875" bestFit="1" customWidth="1"/>
    <col min="3578" max="3578" width="16" bestFit="1" customWidth="1"/>
    <col min="3579" max="3579" width="12.85546875" bestFit="1" customWidth="1"/>
    <col min="3580" max="3580" width="16" bestFit="1" customWidth="1"/>
    <col min="3581" max="3581" width="12.85546875" bestFit="1" customWidth="1"/>
    <col min="3582" max="3582" width="16" bestFit="1" customWidth="1"/>
    <col min="3583" max="3583" width="12.85546875" bestFit="1" customWidth="1"/>
    <col min="3584" max="3584" width="16" bestFit="1" customWidth="1"/>
    <col min="3585" max="3585" width="12.85546875" bestFit="1" customWidth="1"/>
    <col min="3586" max="3586" width="16" bestFit="1" customWidth="1"/>
    <col min="3587" max="3587" width="12.85546875" bestFit="1" customWidth="1"/>
    <col min="3588" max="3588" width="16" bestFit="1" customWidth="1"/>
    <col min="3589" max="3589" width="12.85546875" bestFit="1" customWidth="1"/>
    <col min="3590" max="3590" width="16" bestFit="1" customWidth="1"/>
    <col min="3591" max="3591" width="12.85546875" bestFit="1" customWidth="1"/>
    <col min="3592" max="3592" width="16" bestFit="1" customWidth="1"/>
    <col min="3593" max="3593" width="12.85546875" bestFit="1" customWidth="1"/>
    <col min="3594" max="3594" width="16" bestFit="1" customWidth="1"/>
    <col min="3595" max="3595" width="12.85546875" bestFit="1" customWidth="1"/>
    <col min="3596" max="3596" width="16" bestFit="1" customWidth="1"/>
    <col min="3597" max="3597" width="12.85546875" bestFit="1" customWidth="1"/>
    <col min="3598" max="3598" width="16" bestFit="1" customWidth="1"/>
    <col min="3599" max="3599" width="12.85546875" bestFit="1" customWidth="1"/>
    <col min="3600" max="3600" width="16" bestFit="1" customWidth="1"/>
    <col min="3601" max="3601" width="12.85546875" bestFit="1" customWidth="1"/>
    <col min="3602" max="3602" width="16" bestFit="1" customWidth="1"/>
    <col min="3603" max="3603" width="12.85546875" bestFit="1" customWidth="1"/>
    <col min="3604" max="3604" width="16" bestFit="1" customWidth="1"/>
    <col min="3605" max="3605" width="12.85546875" bestFit="1" customWidth="1"/>
    <col min="3606" max="3606" width="16" bestFit="1" customWidth="1"/>
    <col min="3607" max="3607" width="12.85546875" bestFit="1" customWidth="1"/>
    <col min="3608" max="3608" width="16" bestFit="1" customWidth="1"/>
    <col min="3609" max="3609" width="12.85546875" bestFit="1" customWidth="1"/>
    <col min="3610" max="3610" width="16" bestFit="1" customWidth="1"/>
    <col min="3611" max="3611" width="12.85546875" bestFit="1" customWidth="1"/>
    <col min="3612" max="3612" width="16" bestFit="1" customWidth="1"/>
    <col min="3613" max="3613" width="12.85546875" bestFit="1" customWidth="1"/>
    <col min="3614" max="3614" width="16" bestFit="1" customWidth="1"/>
    <col min="3615" max="3615" width="12.85546875" bestFit="1" customWidth="1"/>
    <col min="3616" max="3616" width="16" bestFit="1" customWidth="1"/>
    <col min="3617" max="3617" width="12.85546875" bestFit="1" customWidth="1"/>
    <col min="3618" max="3618" width="16" bestFit="1" customWidth="1"/>
    <col min="3619" max="3619" width="12.85546875" bestFit="1" customWidth="1"/>
    <col min="3620" max="3620" width="16" bestFit="1" customWidth="1"/>
    <col min="3621" max="3621" width="12.85546875" bestFit="1" customWidth="1"/>
    <col min="3622" max="3622" width="16" bestFit="1" customWidth="1"/>
    <col min="3623" max="3623" width="12.85546875" bestFit="1" customWidth="1"/>
    <col min="3624" max="3624" width="16" bestFit="1" customWidth="1"/>
    <col min="3625" max="3625" width="12.85546875" bestFit="1" customWidth="1"/>
    <col min="3626" max="3626" width="16" bestFit="1" customWidth="1"/>
    <col min="3627" max="3627" width="12.85546875" bestFit="1" customWidth="1"/>
    <col min="3628" max="3628" width="16" bestFit="1" customWidth="1"/>
    <col min="3629" max="3629" width="12.85546875" bestFit="1" customWidth="1"/>
    <col min="3630" max="3630" width="16" bestFit="1" customWidth="1"/>
    <col min="3631" max="3631" width="12.85546875" bestFit="1" customWidth="1"/>
    <col min="3632" max="3632" width="16" bestFit="1" customWidth="1"/>
    <col min="3633" max="3633" width="12.85546875" bestFit="1" customWidth="1"/>
    <col min="3634" max="3634" width="16" bestFit="1" customWidth="1"/>
    <col min="3635" max="3635" width="12.85546875" bestFit="1" customWidth="1"/>
    <col min="3636" max="3636" width="16" bestFit="1" customWidth="1"/>
    <col min="3637" max="3637" width="12.85546875" bestFit="1" customWidth="1"/>
    <col min="3638" max="3638" width="16" bestFit="1" customWidth="1"/>
    <col min="3639" max="3639" width="12.85546875" bestFit="1" customWidth="1"/>
    <col min="3640" max="3640" width="16" bestFit="1" customWidth="1"/>
    <col min="3641" max="3641" width="12.85546875" bestFit="1" customWidth="1"/>
    <col min="3642" max="3642" width="16" bestFit="1" customWidth="1"/>
    <col min="3643" max="3643" width="12.85546875" bestFit="1" customWidth="1"/>
    <col min="3644" max="3644" width="16" bestFit="1" customWidth="1"/>
    <col min="3645" max="3645" width="12.85546875" bestFit="1" customWidth="1"/>
    <col min="3646" max="3646" width="16" bestFit="1" customWidth="1"/>
    <col min="3647" max="3647" width="12.85546875" bestFit="1" customWidth="1"/>
    <col min="3648" max="3648" width="16" bestFit="1" customWidth="1"/>
    <col min="3649" max="3649" width="12.85546875" bestFit="1" customWidth="1"/>
    <col min="3650" max="3650" width="16" bestFit="1" customWidth="1"/>
    <col min="3651" max="3651" width="12.85546875" bestFit="1" customWidth="1"/>
    <col min="3652" max="3652" width="16" bestFit="1" customWidth="1"/>
    <col min="3653" max="3653" width="12.85546875" bestFit="1" customWidth="1"/>
    <col min="3654" max="3654" width="16" bestFit="1" customWidth="1"/>
    <col min="3655" max="3655" width="12.85546875" bestFit="1" customWidth="1"/>
    <col min="3656" max="3656" width="16" bestFit="1" customWidth="1"/>
    <col min="3657" max="3657" width="12.85546875" bestFit="1" customWidth="1"/>
    <col min="3658" max="3658" width="16" bestFit="1" customWidth="1"/>
    <col min="3659" max="3659" width="12.85546875" bestFit="1" customWidth="1"/>
    <col min="3660" max="3660" width="16" bestFit="1" customWidth="1"/>
    <col min="3661" max="3661" width="12.85546875" bestFit="1" customWidth="1"/>
    <col min="3662" max="3662" width="16" bestFit="1" customWidth="1"/>
    <col min="3663" max="3663" width="12.85546875" bestFit="1" customWidth="1"/>
    <col min="3664" max="3664" width="16" bestFit="1" customWidth="1"/>
    <col min="3665" max="3665" width="12.85546875" bestFit="1" customWidth="1"/>
    <col min="3666" max="3666" width="16" bestFit="1" customWidth="1"/>
    <col min="3667" max="3667" width="12.85546875" bestFit="1" customWidth="1"/>
    <col min="3668" max="3668" width="16" bestFit="1" customWidth="1"/>
    <col min="3669" max="3669" width="12.85546875" bestFit="1" customWidth="1"/>
    <col min="3670" max="3670" width="16" bestFit="1" customWidth="1"/>
    <col min="3671" max="3671" width="12.85546875" bestFit="1" customWidth="1"/>
    <col min="3672" max="3672" width="16" bestFit="1" customWidth="1"/>
    <col min="3673" max="3673" width="12.85546875" bestFit="1" customWidth="1"/>
    <col min="3674" max="3674" width="16" bestFit="1" customWidth="1"/>
    <col min="3675" max="3675" width="12.85546875" bestFit="1" customWidth="1"/>
    <col min="3676" max="3676" width="16" bestFit="1" customWidth="1"/>
    <col min="3677" max="3677" width="12.85546875" bestFit="1" customWidth="1"/>
    <col min="3678" max="3678" width="16" bestFit="1" customWidth="1"/>
    <col min="3679" max="3679" width="12.85546875" bestFit="1" customWidth="1"/>
    <col min="3680" max="3680" width="16" bestFit="1" customWidth="1"/>
    <col min="3681" max="3681" width="12.85546875" bestFit="1" customWidth="1"/>
    <col min="3682" max="3682" width="16" bestFit="1" customWidth="1"/>
    <col min="3683" max="3683" width="12.85546875" bestFit="1" customWidth="1"/>
    <col min="3684" max="3684" width="16" bestFit="1" customWidth="1"/>
    <col min="3685" max="3685" width="12.85546875" bestFit="1" customWidth="1"/>
    <col min="3686" max="3686" width="16" bestFit="1" customWidth="1"/>
    <col min="3687" max="3687" width="12.85546875" bestFit="1" customWidth="1"/>
    <col min="3688" max="3688" width="16" bestFit="1" customWidth="1"/>
    <col min="3689" max="3689" width="12.85546875" bestFit="1" customWidth="1"/>
    <col min="3690" max="3690" width="16" bestFit="1" customWidth="1"/>
    <col min="3691" max="3691" width="12.85546875" bestFit="1" customWidth="1"/>
    <col min="3692" max="3692" width="16" bestFit="1" customWidth="1"/>
    <col min="3693" max="3693" width="12.85546875" bestFit="1" customWidth="1"/>
    <col min="3694" max="3694" width="16" bestFit="1" customWidth="1"/>
    <col min="3695" max="3695" width="12.85546875" bestFit="1" customWidth="1"/>
    <col min="3696" max="3696" width="16" bestFit="1" customWidth="1"/>
    <col min="3697" max="3697" width="12.85546875" bestFit="1" customWidth="1"/>
    <col min="3698" max="3698" width="16" bestFit="1" customWidth="1"/>
    <col min="3699" max="3699" width="12.85546875" bestFit="1" customWidth="1"/>
    <col min="3700" max="3700" width="16" bestFit="1" customWidth="1"/>
    <col min="3701" max="3701" width="12.85546875" bestFit="1" customWidth="1"/>
    <col min="3702" max="3702" width="16" bestFit="1" customWidth="1"/>
    <col min="3703" max="3703" width="12.85546875" bestFit="1" customWidth="1"/>
    <col min="3704" max="3704" width="16" bestFit="1" customWidth="1"/>
    <col min="3705" max="3705" width="12.85546875" bestFit="1" customWidth="1"/>
    <col min="3706" max="3706" width="16" bestFit="1" customWidth="1"/>
    <col min="3707" max="3707" width="12.85546875" bestFit="1" customWidth="1"/>
    <col min="3708" max="3708" width="16" bestFit="1" customWidth="1"/>
    <col min="3709" max="3709" width="12.85546875" bestFit="1" customWidth="1"/>
    <col min="3710" max="3710" width="16" bestFit="1" customWidth="1"/>
    <col min="3711" max="3711" width="12.85546875" bestFit="1" customWidth="1"/>
    <col min="3712" max="3712" width="16" bestFit="1" customWidth="1"/>
    <col min="3713" max="3713" width="12.85546875" bestFit="1" customWidth="1"/>
    <col min="3714" max="3714" width="16" bestFit="1" customWidth="1"/>
    <col min="3715" max="3715" width="12.85546875" bestFit="1" customWidth="1"/>
    <col min="3716" max="3716" width="16" bestFit="1" customWidth="1"/>
    <col min="3717" max="3717" width="12.85546875" bestFit="1" customWidth="1"/>
    <col min="3718" max="3718" width="16" bestFit="1" customWidth="1"/>
    <col min="3719" max="3719" width="12.85546875" bestFit="1" customWidth="1"/>
    <col min="3720" max="3720" width="16" bestFit="1" customWidth="1"/>
    <col min="3721" max="3721" width="12.85546875" bestFit="1" customWidth="1"/>
    <col min="3722" max="3722" width="16" bestFit="1" customWidth="1"/>
    <col min="3723" max="3723" width="12.85546875" bestFit="1" customWidth="1"/>
    <col min="3724" max="3724" width="16" bestFit="1" customWidth="1"/>
    <col min="3725" max="3725" width="12.85546875" bestFit="1" customWidth="1"/>
    <col min="3726" max="3726" width="16" bestFit="1" customWidth="1"/>
    <col min="3727" max="3727" width="12.85546875" bestFit="1" customWidth="1"/>
    <col min="3728" max="3728" width="16" bestFit="1" customWidth="1"/>
    <col min="3729" max="3729" width="12.85546875" bestFit="1" customWidth="1"/>
    <col min="3730" max="3730" width="16" bestFit="1" customWidth="1"/>
    <col min="3731" max="3731" width="12.85546875" bestFit="1" customWidth="1"/>
    <col min="3732" max="3732" width="16" bestFit="1" customWidth="1"/>
    <col min="3733" max="3733" width="12.85546875" bestFit="1" customWidth="1"/>
    <col min="3734" max="3734" width="16" bestFit="1" customWidth="1"/>
    <col min="3735" max="3735" width="12.85546875" bestFit="1" customWidth="1"/>
    <col min="3736" max="3736" width="16" bestFit="1" customWidth="1"/>
    <col min="3737" max="3737" width="12.85546875" bestFit="1" customWidth="1"/>
    <col min="3738" max="3738" width="16" bestFit="1" customWidth="1"/>
    <col min="3739" max="3739" width="12.85546875" bestFit="1" customWidth="1"/>
    <col min="3740" max="3740" width="16" bestFit="1" customWidth="1"/>
    <col min="3741" max="3741" width="12.85546875" bestFit="1" customWidth="1"/>
    <col min="3742" max="3742" width="16" bestFit="1" customWidth="1"/>
    <col min="3743" max="3743" width="12.85546875" bestFit="1" customWidth="1"/>
    <col min="3744" max="3744" width="16" bestFit="1" customWidth="1"/>
    <col min="3745" max="3745" width="12.85546875" bestFit="1" customWidth="1"/>
    <col min="3746" max="3746" width="16" bestFit="1" customWidth="1"/>
    <col min="3747" max="3747" width="12.85546875" bestFit="1" customWidth="1"/>
    <col min="3748" max="3748" width="16" bestFit="1" customWidth="1"/>
    <col min="3749" max="3749" width="12.85546875" bestFit="1" customWidth="1"/>
    <col min="3750" max="3750" width="16" bestFit="1" customWidth="1"/>
    <col min="3751" max="3751" width="12.85546875" bestFit="1" customWidth="1"/>
    <col min="3752" max="3752" width="16" bestFit="1" customWidth="1"/>
    <col min="3753" max="3753" width="12.85546875" bestFit="1" customWidth="1"/>
    <col min="3754" max="3754" width="16" bestFit="1" customWidth="1"/>
    <col min="3755" max="3755" width="12.85546875" bestFit="1" customWidth="1"/>
    <col min="3756" max="3756" width="16" bestFit="1" customWidth="1"/>
    <col min="3757" max="3757" width="12.85546875" bestFit="1" customWidth="1"/>
    <col min="3758" max="3758" width="16" bestFit="1" customWidth="1"/>
    <col min="3759" max="3759" width="12.85546875" bestFit="1" customWidth="1"/>
    <col min="3760" max="3760" width="16" bestFit="1" customWidth="1"/>
    <col min="3761" max="3761" width="12.85546875" bestFit="1" customWidth="1"/>
    <col min="3762" max="3762" width="16" bestFit="1" customWidth="1"/>
    <col min="3763" max="3763" width="12.85546875" bestFit="1" customWidth="1"/>
    <col min="3764" max="3764" width="16" bestFit="1" customWidth="1"/>
    <col min="3765" max="3765" width="12.85546875" bestFit="1" customWidth="1"/>
    <col min="3766" max="3766" width="16" bestFit="1" customWidth="1"/>
    <col min="3767" max="3767" width="12.85546875" bestFit="1" customWidth="1"/>
    <col min="3768" max="3768" width="16" bestFit="1" customWidth="1"/>
    <col min="3769" max="3769" width="12.85546875" bestFit="1" customWidth="1"/>
    <col min="3770" max="3770" width="16" bestFit="1" customWidth="1"/>
    <col min="3771" max="3771" width="12.85546875" bestFit="1" customWidth="1"/>
    <col min="3772" max="3772" width="16" bestFit="1" customWidth="1"/>
    <col min="3773" max="3773" width="12.85546875" bestFit="1" customWidth="1"/>
    <col min="3774" max="3774" width="16" bestFit="1" customWidth="1"/>
    <col min="3775" max="3775" width="12.85546875" bestFit="1" customWidth="1"/>
    <col min="3776" max="3776" width="16" bestFit="1" customWidth="1"/>
    <col min="3777" max="3777" width="12.85546875" bestFit="1" customWidth="1"/>
    <col min="3778" max="3778" width="16" bestFit="1" customWidth="1"/>
    <col min="3779" max="3779" width="12.85546875" bestFit="1" customWidth="1"/>
    <col min="3780" max="3780" width="16" bestFit="1" customWidth="1"/>
    <col min="3781" max="3781" width="12.85546875" bestFit="1" customWidth="1"/>
    <col min="3782" max="3782" width="16" bestFit="1" customWidth="1"/>
    <col min="3783" max="3783" width="12.85546875" bestFit="1" customWidth="1"/>
    <col min="3784" max="3784" width="16" bestFit="1" customWidth="1"/>
    <col min="3785" max="3785" width="12.85546875" bestFit="1" customWidth="1"/>
    <col min="3786" max="3786" width="16" bestFit="1" customWidth="1"/>
    <col min="3787" max="3787" width="12.85546875" bestFit="1" customWidth="1"/>
    <col min="3788" max="3788" width="16" bestFit="1" customWidth="1"/>
    <col min="3789" max="3789" width="12.85546875" bestFit="1" customWidth="1"/>
    <col min="3790" max="3790" width="16" bestFit="1" customWidth="1"/>
    <col min="3791" max="3791" width="12.85546875" bestFit="1" customWidth="1"/>
    <col min="3792" max="3792" width="16" bestFit="1" customWidth="1"/>
    <col min="3793" max="3793" width="12.85546875" bestFit="1" customWidth="1"/>
    <col min="3794" max="3794" width="16" bestFit="1" customWidth="1"/>
    <col min="3795" max="3795" width="12.85546875" bestFit="1" customWidth="1"/>
    <col min="3796" max="3796" width="16" bestFit="1" customWidth="1"/>
    <col min="3797" max="3797" width="12.85546875" bestFit="1" customWidth="1"/>
    <col min="3798" max="3798" width="16" bestFit="1" customWidth="1"/>
    <col min="3799" max="3799" width="12.85546875" bestFit="1" customWidth="1"/>
    <col min="3800" max="3800" width="16" bestFit="1" customWidth="1"/>
    <col min="3801" max="3801" width="12.85546875" bestFit="1" customWidth="1"/>
    <col min="3802" max="3802" width="16" bestFit="1" customWidth="1"/>
    <col min="3803" max="3803" width="12.85546875" bestFit="1" customWidth="1"/>
    <col min="3804" max="3804" width="16" bestFit="1" customWidth="1"/>
    <col min="3805" max="3805" width="12.85546875" bestFit="1" customWidth="1"/>
    <col min="3806" max="3806" width="16" bestFit="1" customWidth="1"/>
    <col min="3807" max="3807" width="12.85546875" bestFit="1" customWidth="1"/>
    <col min="3808" max="3808" width="16" bestFit="1" customWidth="1"/>
    <col min="3809" max="3809" width="12.85546875" bestFit="1" customWidth="1"/>
    <col min="3810" max="3810" width="16" bestFit="1" customWidth="1"/>
    <col min="3811" max="3811" width="12.85546875" bestFit="1" customWidth="1"/>
    <col min="3812" max="3812" width="16" bestFit="1" customWidth="1"/>
    <col min="3813" max="3813" width="12.85546875" bestFit="1" customWidth="1"/>
    <col min="3814" max="3814" width="16" bestFit="1" customWidth="1"/>
    <col min="3815" max="3815" width="12.85546875" bestFit="1" customWidth="1"/>
    <col min="3816" max="3816" width="16" bestFit="1" customWidth="1"/>
    <col min="3817" max="3817" width="12.85546875" bestFit="1" customWidth="1"/>
    <col min="3818" max="3818" width="16" bestFit="1" customWidth="1"/>
    <col min="3819" max="3819" width="12.85546875" bestFit="1" customWidth="1"/>
    <col min="3820" max="3820" width="16" bestFit="1" customWidth="1"/>
    <col min="3821" max="3821" width="12.85546875" bestFit="1" customWidth="1"/>
    <col min="3822" max="3822" width="16" bestFit="1" customWidth="1"/>
    <col min="3823" max="3823" width="12.85546875" bestFit="1" customWidth="1"/>
    <col min="3824" max="3824" width="16" bestFit="1" customWidth="1"/>
    <col min="3825" max="3825" width="12.85546875" bestFit="1" customWidth="1"/>
    <col min="3826" max="3826" width="16" bestFit="1" customWidth="1"/>
    <col min="3827" max="3827" width="12.85546875" bestFit="1" customWidth="1"/>
    <col min="3828" max="3828" width="16" bestFit="1" customWidth="1"/>
    <col min="3829" max="3829" width="12.85546875" bestFit="1" customWidth="1"/>
    <col min="3830" max="3830" width="16" bestFit="1" customWidth="1"/>
    <col min="3831" max="3831" width="12.85546875" bestFit="1" customWidth="1"/>
    <col min="3832" max="3832" width="16" bestFit="1" customWidth="1"/>
    <col min="3833" max="3833" width="12.85546875" bestFit="1" customWidth="1"/>
    <col min="3834" max="3834" width="16" bestFit="1" customWidth="1"/>
    <col min="3835" max="3835" width="12.85546875" bestFit="1" customWidth="1"/>
    <col min="3836" max="3836" width="16" bestFit="1" customWidth="1"/>
    <col min="3837" max="3837" width="12.85546875" bestFit="1" customWidth="1"/>
    <col min="3838" max="3838" width="16" bestFit="1" customWidth="1"/>
    <col min="3839" max="3839" width="12.85546875" bestFit="1" customWidth="1"/>
    <col min="3840" max="3840" width="16" bestFit="1" customWidth="1"/>
    <col min="3841" max="3841" width="12.85546875" bestFit="1" customWidth="1"/>
    <col min="3842" max="3842" width="16" bestFit="1" customWidth="1"/>
    <col min="3843" max="3843" width="12.85546875" bestFit="1" customWidth="1"/>
    <col min="3844" max="3844" width="16" bestFit="1" customWidth="1"/>
    <col min="3845" max="3845" width="12.85546875" bestFit="1" customWidth="1"/>
    <col min="3846" max="3846" width="16" bestFit="1" customWidth="1"/>
    <col min="3847" max="3847" width="12.85546875" bestFit="1" customWidth="1"/>
    <col min="3848" max="3848" width="16" bestFit="1" customWidth="1"/>
    <col min="3849" max="3849" width="12.85546875" bestFit="1" customWidth="1"/>
    <col min="3850" max="3850" width="16" bestFit="1" customWidth="1"/>
    <col min="3851" max="3851" width="12.85546875" bestFit="1" customWidth="1"/>
    <col min="3852" max="3852" width="16" bestFit="1" customWidth="1"/>
    <col min="3853" max="3853" width="12.85546875" bestFit="1" customWidth="1"/>
    <col min="3854" max="3854" width="16" bestFit="1" customWidth="1"/>
    <col min="3855" max="3855" width="12.85546875" bestFit="1" customWidth="1"/>
    <col min="3856" max="3856" width="16" bestFit="1" customWidth="1"/>
    <col min="3857" max="3857" width="12.85546875" bestFit="1" customWidth="1"/>
    <col min="3858" max="3858" width="16" bestFit="1" customWidth="1"/>
    <col min="3859" max="3859" width="12.85546875" bestFit="1" customWidth="1"/>
    <col min="3860" max="3860" width="16" bestFit="1" customWidth="1"/>
    <col min="3861" max="3861" width="12.85546875" bestFit="1" customWidth="1"/>
    <col min="3862" max="3862" width="16" bestFit="1" customWidth="1"/>
    <col min="3863" max="3863" width="12.85546875" bestFit="1" customWidth="1"/>
    <col min="3864" max="3864" width="16" bestFit="1" customWidth="1"/>
    <col min="3865" max="3865" width="12.85546875" bestFit="1" customWidth="1"/>
    <col min="3866" max="3866" width="16" bestFit="1" customWidth="1"/>
    <col min="3867" max="3867" width="12.85546875" bestFit="1" customWidth="1"/>
    <col min="3868" max="3868" width="16" bestFit="1" customWidth="1"/>
    <col min="3869" max="3869" width="12.85546875" bestFit="1" customWidth="1"/>
    <col min="3870" max="3870" width="16" bestFit="1" customWidth="1"/>
    <col min="3871" max="3871" width="12.85546875" bestFit="1" customWidth="1"/>
    <col min="3872" max="3872" width="16" bestFit="1" customWidth="1"/>
    <col min="3873" max="3873" width="12.85546875" bestFit="1" customWidth="1"/>
    <col min="3874" max="3874" width="16" bestFit="1" customWidth="1"/>
    <col min="3875" max="3875" width="12.85546875" bestFit="1" customWidth="1"/>
    <col min="3876" max="3876" width="16" bestFit="1" customWidth="1"/>
    <col min="3877" max="3877" width="12.85546875" bestFit="1" customWidth="1"/>
    <col min="3878" max="3878" width="16" bestFit="1" customWidth="1"/>
    <col min="3879" max="3879" width="12.85546875" bestFit="1" customWidth="1"/>
    <col min="3880" max="3880" width="16" bestFit="1" customWidth="1"/>
    <col min="3881" max="3881" width="12.85546875" bestFit="1" customWidth="1"/>
    <col min="3882" max="3882" width="16" bestFit="1" customWidth="1"/>
    <col min="3883" max="3883" width="12.85546875" bestFit="1" customWidth="1"/>
    <col min="3884" max="3884" width="16" bestFit="1" customWidth="1"/>
    <col min="3885" max="3885" width="12.85546875" bestFit="1" customWidth="1"/>
    <col min="3886" max="3886" width="16" bestFit="1" customWidth="1"/>
    <col min="3887" max="3887" width="12.85546875" bestFit="1" customWidth="1"/>
    <col min="3888" max="3888" width="16" bestFit="1" customWidth="1"/>
    <col min="3889" max="3889" width="12.85546875" bestFit="1" customWidth="1"/>
    <col min="3890" max="3890" width="16" bestFit="1" customWidth="1"/>
    <col min="3891" max="3891" width="12.85546875" bestFit="1" customWidth="1"/>
    <col min="3892" max="3892" width="16" bestFit="1" customWidth="1"/>
    <col min="3893" max="3893" width="12.85546875" bestFit="1" customWidth="1"/>
    <col min="3894" max="3894" width="16" bestFit="1" customWidth="1"/>
    <col min="3895" max="3895" width="12.85546875" bestFit="1" customWidth="1"/>
    <col min="3896" max="3896" width="16" bestFit="1" customWidth="1"/>
    <col min="3897" max="3897" width="12.85546875" bestFit="1" customWidth="1"/>
    <col min="3898" max="3898" width="16" bestFit="1" customWidth="1"/>
    <col min="3899" max="3899" width="12.85546875" bestFit="1" customWidth="1"/>
    <col min="3900" max="3900" width="16" bestFit="1" customWidth="1"/>
    <col min="3901" max="3901" width="12.85546875" bestFit="1" customWidth="1"/>
    <col min="3902" max="3902" width="16" bestFit="1" customWidth="1"/>
    <col min="3903" max="3903" width="12.85546875" bestFit="1" customWidth="1"/>
    <col min="3904" max="3904" width="16" bestFit="1" customWidth="1"/>
    <col min="3905" max="3905" width="12.85546875" bestFit="1" customWidth="1"/>
    <col min="3906" max="3906" width="16" bestFit="1" customWidth="1"/>
    <col min="3907" max="3907" width="12.85546875" bestFit="1" customWidth="1"/>
    <col min="3908" max="3908" width="16" bestFit="1" customWidth="1"/>
    <col min="3909" max="3909" width="12.85546875" bestFit="1" customWidth="1"/>
    <col min="3910" max="3910" width="16" bestFit="1" customWidth="1"/>
    <col min="3911" max="3911" width="12.85546875" bestFit="1" customWidth="1"/>
    <col min="3912" max="3912" width="16" bestFit="1" customWidth="1"/>
    <col min="3913" max="3913" width="12.85546875" bestFit="1" customWidth="1"/>
    <col min="3914" max="3914" width="16" bestFit="1" customWidth="1"/>
    <col min="3915" max="3915" width="12.85546875" bestFit="1" customWidth="1"/>
    <col min="3916" max="3916" width="16" bestFit="1" customWidth="1"/>
    <col min="3917" max="3917" width="12.85546875" bestFit="1" customWidth="1"/>
    <col min="3918" max="3918" width="16" bestFit="1" customWidth="1"/>
    <col min="3919" max="3919" width="12.85546875" bestFit="1" customWidth="1"/>
    <col min="3920" max="3920" width="16" bestFit="1" customWidth="1"/>
    <col min="3921" max="3921" width="12.85546875" bestFit="1" customWidth="1"/>
    <col min="3922" max="3922" width="16" bestFit="1" customWidth="1"/>
    <col min="3923" max="3923" width="12.85546875" bestFit="1" customWidth="1"/>
    <col min="3924" max="3924" width="16" bestFit="1" customWidth="1"/>
    <col min="3925" max="3925" width="12.85546875" bestFit="1" customWidth="1"/>
    <col min="3926" max="3926" width="16" bestFit="1" customWidth="1"/>
    <col min="3927" max="3927" width="12.85546875" bestFit="1" customWidth="1"/>
    <col min="3928" max="3928" width="16" bestFit="1" customWidth="1"/>
    <col min="3929" max="3929" width="12.85546875" bestFit="1" customWidth="1"/>
    <col min="3930" max="3930" width="16" bestFit="1" customWidth="1"/>
    <col min="3931" max="3931" width="12.85546875" bestFit="1" customWidth="1"/>
    <col min="3932" max="3932" width="16" bestFit="1" customWidth="1"/>
    <col min="3933" max="3933" width="12.85546875" bestFit="1" customWidth="1"/>
    <col min="3934" max="3934" width="16" bestFit="1" customWidth="1"/>
    <col min="3935" max="3935" width="12.85546875" bestFit="1" customWidth="1"/>
    <col min="3936" max="3936" width="16" bestFit="1" customWidth="1"/>
    <col min="3937" max="3937" width="12.85546875" bestFit="1" customWidth="1"/>
    <col min="3938" max="3938" width="16" bestFit="1" customWidth="1"/>
    <col min="3939" max="3939" width="12.85546875" bestFit="1" customWidth="1"/>
    <col min="3940" max="3940" width="16" bestFit="1" customWidth="1"/>
    <col min="3941" max="3941" width="12.85546875" bestFit="1" customWidth="1"/>
    <col min="3942" max="3942" width="16" bestFit="1" customWidth="1"/>
    <col min="3943" max="3943" width="12.85546875" bestFit="1" customWidth="1"/>
    <col min="3944" max="3944" width="16" bestFit="1" customWidth="1"/>
    <col min="3945" max="3945" width="12.85546875" bestFit="1" customWidth="1"/>
    <col min="3946" max="3946" width="16" bestFit="1" customWidth="1"/>
    <col min="3947" max="3947" width="12.85546875" bestFit="1" customWidth="1"/>
    <col min="3948" max="3948" width="16" bestFit="1" customWidth="1"/>
    <col min="3949" max="3949" width="12.85546875" bestFit="1" customWidth="1"/>
    <col min="3950" max="3950" width="16" bestFit="1" customWidth="1"/>
    <col min="3951" max="3951" width="12.85546875" bestFit="1" customWidth="1"/>
    <col min="3952" max="3952" width="16" bestFit="1" customWidth="1"/>
    <col min="3953" max="3953" width="12.85546875" bestFit="1" customWidth="1"/>
    <col min="3954" max="3954" width="16" bestFit="1" customWidth="1"/>
    <col min="3955" max="3955" width="12.85546875" bestFit="1" customWidth="1"/>
    <col min="3956" max="3956" width="16" bestFit="1" customWidth="1"/>
    <col min="3957" max="3957" width="12.85546875" bestFit="1" customWidth="1"/>
    <col min="3958" max="3958" width="16" bestFit="1" customWidth="1"/>
    <col min="3959" max="3959" width="12.85546875" bestFit="1" customWidth="1"/>
    <col min="3960" max="3960" width="16" bestFit="1" customWidth="1"/>
    <col min="3961" max="3961" width="12.85546875" bestFit="1" customWidth="1"/>
    <col min="3962" max="3962" width="16" bestFit="1" customWidth="1"/>
    <col min="3963" max="3963" width="12.85546875" bestFit="1" customWidth="1"/>
    <col min="3964" max="3964" width="16" bestFit="1" customWidth="1"/>
    <col min="3965" max="3965" width="12.85546875" bestFit="1" customWidth="1"/>
    <col min="3966" max="3966" width="16" bestFit="1" customWidth="1"/>
    <col min="3967" max="3967" width="12.85546875" bestFit="1" customWidth="1"/>
    <col min="3968" max="3968" width="16" bestFit="1" customWidth="1"/>
    <col min="3969" max="3969" width="12.85546875" bestFit="1" customWidth="1"/>
    <col min="3970" max="3970" width="16" bestFit="1" customWidth="1"/>
    <col min="3971" max="3971" width="12.85546875" bestFit="1" customWidth="1"/>
    <col min="3972" max="3972" width="16" bestFit="1" customWidth="1"/>
    <col min="3973" max="3973" width="12.85546875" bestFit="1" customWidth="1"/>
    <col min="3974" max="3974" width="16" bestFit="1" customWidth="1"/>
    <col min="3975" max="3975" width="12.85546875" bestFit="1" customWidth="1"/>
    <col min="3976" max="3976" width="16" bestFit="1" customWidth="1"/>
    <col min="3977" max="3977" width="12.85546875" bestFit="1" customWidth="1"/>
    <col min="3978" max="3978" width="16" bestFit="1" customWidth="1"/>
    <col min="3979" max="3979" width="12.85546875" bestFit="1" customWidth="1"/>
    <col min="3980" max="3980" width="16" bestFit="1" customWidth="1"/>
    <col min="3981" max="3981" width="12.85546875" bestFit="1" customWidth="1"/>
    <col min="3982" max="3982" width="16" bestFit="1" customWidth="1"/>
    <col min="3983" max="3983" width="12.85546875" bestFit="1" customWidth="1"/>
    <col min="3984" max="3984" width="16" bestFit="1" customWidth="1"/>
    <col min="3985" max="3985" width="12.85546875" bestFit="1" customWidth="1"/>
    <col min="3986" max="3986" width="16" bestFit="1" customWidth="1"/>
    <col min="3987" max="3987" width="12.85546875" bestFit="1" customWidth="1"/>
    <col min="3988" max="3988" width="16" bestFit="1" customWidth="1"/>
    <col min="3989" max="3989" width="12.85546875" bestFit="1" customWidth="1"/>
    <col min="3990" max="3990" width="16" bestFit="1" customWidth="1"/>
    <col min="3991" max="3991" width="12.85546875" bestFit="1" customWidth="1"/>
    <col min="3992" max="3992" width="16" bestFit="1" customWidth="1"/>
    <col min="3993" max="3993" width="12.85546875" bestFit="1" customWidth="1"/>
    <col min="3994" max="3994" width="16" bestFit="1" customWidth="1"/>
    <col min="3995" max="3995" width="12.85546875" bestFit="1" customWidth="1"/>
    <col min="3996" max="3996" width="16" bestFit="1" customWidth="1"/>
    <col min="3997" max="3997" width="12.85546875" bestFit="1" customWidth="1"/>
    <col min="3998" max="3998" width="16" bestFit="1" customWidth="1"/>
    <col min="3999" max="3999" width="12.85546875" bestFit="1" customWidth="1"/>
    <col min="4000" max="4000" width="16" bestFit="1" customWidth="1"/>
    <col min="4001" max="4001" width="12.85546875" bestFit="1" customWidth="1"/>
    <col min="4002" max="4002" width="16" bestFit="1" customWidth="1"/>
    <col min="4003" max="4003" width="12.85546875" bestFit="1" customWidth="1"/>
    <col min="4004" max="4004" width="16" bestFit="1" customWidth="1"/>
    <col min="4005" max="4005" width="12.85546875" bestFit="1" customWidth="1"/>
    <col min="4006" max="4006" width="16" bestFit="1" customWidth="1"/>
    <col min="4007" max="4007" width="12.85546875" bestFit="1" customWidth="1"/>
    <col min="4008" max="4008" width="16" bestFit="1" customWidth="1"/>
    <col min="4009" max="4009" width="12.85546875" bestFit="1" customWidth="1"/>
    <col min="4010" max="4010" width="16" bestFit="1" customWidth="1"/>
    <col min="4011" max="4011" width="12.85546875" bestFit="1" customWidth="1"/>
    <col min="4012" max="4012" width="16" bestFit="1" customWidth="1"/>
    <col min="4013" max="4013" width="12.85546875" bestFit="1" customWidth="1"/>
    <col min="4014" max="4014" width="16" bestFit="1" customWidth="1"/>
    <col min="4015" max="4015" width="12.85546875" bestFit="1" customWidth="1"/>
    <col min="4016" max="4016" width="16" bestFit="1" customWidth="1"/>
    <col min="4017" max="4017" width="12.85546875" bestFit="1" customWidth="1"/>
    <col min="4018" max="4018" width="16" bestFit="1" customWidth="1"/>
    <col min="4019" max="4019" width="12.85546875" bestFit="1" customWidth="1"/>
    <col min="4020" max="4020" width="16" bestFit="1" customWidth="1"/>
    <col min="4021" max="4021" width="12.85546875" bestFit="1" customWidth="1"/>
    <col min="4022" max="4022" width="16" bestFit="1" customWidth="1"/>
    <col min="4023" max="4023" width="12.85546875" bestFit="1" customWidth="1"/>
    <col min="4024" max="4024" width="16" bestFit="1" customWidth="1"/>
    <col min="4025" max="4025" width="12.85546875" bestFit="1" customWidth="1"/>
    <col min="4026" max="4026" width="16" bestFit="1" customWidth="1"/>
    <col min="4027" max="4027" width="12.85546875" bestFit="1" customWidth="1"/>
    <col min="4028" max="4028" width="16" bestFit="1" customWidth="1"/>
    <col min="4029" max="4029" width="12.85546875" bestFit="1" customWidth="1"/>
    <col min="4030" max="4030" width="16" bestFit="1" customWidth="1"/>
    <col min="4031" max="4031" width="12.85546875" bestFit="1" customWidth="1"/>
    <col min="4032" max="4032" width="16" bestFit="1" customWidth="1"/>
    <col min="4033" max="4033" width="12.85546875" bestFit="1" customWidth="1"/>
    <col min="4034" max="4034" width="16" bestFit="1" customWidth="1"/>
    <col min="4035" max="4035" width="12.85546875" bestFit="1" customWidth="1"/>
    <col min="4036" max="4036" width="16" bestFit="1" customWidth="1"/>
    <col min="4037" max="4037" width="12.85546875" bestFit="1" customWidth="1"/>
    <col min="4038" max="4038" width="16" bestFit="1" customWidth="1"/>
    <col min="4039" max="4039" width="12.85546875" bestFit="1" customWidth="1"/>
    <col min="4040" max="4040" width="16" bestFit="1" customWidth="1"/>
    <col min="4041" max="4041" width="12.85546875" bestFit="1" customWidth="1"/>
    <col min="4042" max="4042" width="16" bestFit="1" customWidth="1"/>
    <col min="4043" max="4043" width="12.85546875" bestFit="1" customWidth="1"/>
    <col min="4044" max="4044" width="16" bestFit="1" customWidth="1"/>
    <col min="4045" max="4045" width="12.85546875" bestFit="1" customWidth="1"/>
    <col min="4046" max="4046" width="16" bestFit="1" customWidth="1"/>
    <col min="4047" max="4047" width="12.85546875" bestFit="1" customWidth="1"/>
    <col min="4048" max="4048" width="16" bestFit="1" customWidth="1"/>
    <col min="4049" max="4049" width="12.85546875" bestFit="1" customWidth="1"/>
    <col min="4050" max="4050" width="16" bestFit="1" customWidth="1"/>
    <col min="4051" max="4051" width="12.85546875" bestFit="1" customWidth="1"/>
    <col min="4052" max="4052" width="16" bestFit="1" customWidth="1"/>
    <col min="4053" max="4053" width="12.85546875" bestFit="1" customWidth="1"/>
    <col min="4054" max="4054" width="16" bestFit="1" customWidth="1"/>
    <col min="4055" max="4055" width="12.85546875" bestFit="1" customWidth="1"/>
    <col min="4056" max="4056" width="16" bestFit="1" customWidth="1"/>
    <col min="4057" max="4057" width="12.85546875" bestFit="1" customWidth="1"/>
    <col min="4058" max="4058" width="16" bestFit="1" customWidth="1"/>
    <col min="4059" max="4059" width="12.85546875" bestFit="1" customWidth="1"/>
    <col min="4060" max="4060" width="16" bestFit="1" customWidth="1"/>
    <col min="4061" max="4061" width="12.85546875" bestFit="1" customWidth="1"/>
    <col min="4062" max="4062" width="16" bestFit="1" customWidth="1"/>
    <col min="4063" max="4063" width="12.85546875" bestFit="1" customWidth="1"/>
    <col min="4064" max="4064" width="16" bestFit="1" customWidth="1"/>
    <col min="4065" max="4065" width="12.85546875" bestFit="1" customWidth="1"/>
    <col min="4066" max="4066" width="16" bestFit="1" customWidth="1"/>
    <col min="4067" max="4067" width="12.85546875" bestFit="1" customWidth="1"/>
    <col min="4068" max="4068" width="16" bestFit="1" customWidth="1"/>
    <col min="4069" max="4069" width="12.85546875" bestFit="1" customWidth="1"/>
    <col min="4070" max="4070" width="16" bestFit="1" customWidth="1"/>
    <col min="4071" max="4071" width="12.85546875" bestFit="1" customWidth="1"/>
    <col min="4072" max="4072" width="16" bestFit="1" customWidth="1"/>
    <col min="4073" max="4073" width="12.85546875" bestFit="1" customWidth="1"/>
    <col min="4074" max="4074" width="16" bestFit="1" customWidth="1"/>
    <col min="4075" max="4075" width="12.85546875" bestFit="1" customWidth="1"/>
    <col min="4076" max="4076" width="16" bestFit="1" customWidth="1"/>
    <col min="4077" max="4077" width="12.85546875" bestFit="1" customWidth="1"/>
    <col min="4078" max="4078" width="16" bestFit="1" customWidth="1"/>
    <col min="4079" max="4079" width="12.85546875" bestFit="1" customWidth="1"/>
    <col min="4080" max="4080" width="16" bestFit="1" customWidth="1"/>
    <col min="4081" max="4081" width="12.85546875" bestFit="1" customWidth="1"/>
    <col min="4082" max="4082" width="16" bestFit="1" customWidth="1"/>
    <col min="4083" max="4083" width="12.85546875" bestFit="1" customWidth="1"/>
    <col min="4084" max="4084" width="16" bestFit="1" customWidth="1"/>
    <col min="4085" max="4085" width="12.85546875" bestFit="1" customWidth="1"/>
    <col min="4086" max="4086" width="16" bestFit="1" customWidth="1"/>
    <col min="4087" max="4087" width="12.85546875" bestFit="1" customWidth="1"/>
    <col min="4088" max="4088" width="16" bestFit="1" customWidth="1"/>
    <col min="4089" max="4089" width="12.85546875" bestFit="1" customWidth="1"/>
    <col min="4090" max="4090" width="16" bestFit="1" customWidth="1"/>
    <col min="4091" max="4091" width="12.85546875" bestFit="1" customWidth="1"/>
    <col min="4092" max="4092" width="16" bestFit="1" customWidth="1"/>
    <col min="4093" max="4093" width="12.85546875" bestFit="1" customWidth="1"/>
    <col min="4094" max="4094" width="16" bestFit="1" customWidth="1"/>
    <col min="4095" max="4095" width="12.85546875" bestFit="1" customWidth="1"/>
    <col min="4096" max="4096" width="16" bestFit="1" customWidth="1"/>
    <col min="4097" max="4097" width="12.85546875" bestFit="1" customWidth="1"/>
    <col min="4098" max="4098" width="16" bestFit="1" customWidth="1"/>
    <col min="4099" max="4099" width="12.85546875" bestFit="1" customWidth="1"/>
    <col min="4100" max="4100" width="16" bestFit="1" customWidth="1"/>
    <col min="4101" max="4101" width="12.85546875" bestFit="1" customWidth="1"/>
    <col min="4102" max="4102" width="16" bestFit="1" customWidth="1"/>
    <col min="4103" max="4103" width="12.85546875" bestFit="1" customWidth="1"/>
    <col min="4104" max="4104" width="16" bestFit="1" customWidth="1"/>
    <col min="4105" max="4105" width="12.85546875" bestFit="1" customWidth="1"/>
    <col min="4106" max="4106" width="16" bestFit="1" customWidth="1"/>
    <col min="4107" max="4107" width="12.85546875" bestFit="1" customWidth="1"/>
    <col min="4108" max="4108" width="16" bestFit="1" customWidth="1"/>
    <col min="4109" max="4109" width="12.85546875" bestFit="1" customWidth="1"/>
    <col min="4110" max="4110" width="16" bestFit="1" customWidth="1"/>
    <col min="4111" max="4111" width="12.85546875" bestFit="1" customWidth="1"/>
    <col min="4112" max="4112" width="16" bestFit="1" customWidth="1"/>
    <col min="4113" max="4113" width="12.85546875" bestFit="1" customWidth="1"/>
    <col min="4114" max="4114" width="16" bestFit="1" customWidth="1"/>
    <col min="4115" max="4115" width="12.85546875" bestFit="1" customWidth="1"/>
    <col min="4116" max="4116" width="16" bestFit="1" customWidth="1"/>
    <col min="4117" max="4117" width="12.85546875" bestFit="1" customWidth="1"/>
    <col min="4118" max="4118" width="16" bestFit="1" customWidth="1"/>
    <col min="4119" max="4119" width="12.85546875" bestFit="1" customWidth="1"/>
    <col min="4120" max="4120" width="16" bestFit="1" customWidth="1"/>
    <col min="4121" max="4121" width="12.85546875" bestFit="1" customWidth="1"/>
    <col min="4122" max="4122" width="16" bestFit="1" customWidth="1"/>
    <col min="4123" max="4123" width="12.85546875" bestFit="1" customWidth="1"/>
    <col min="4124" max="4124" width="16" bestFit="1" customWidth="1"/>
    <col min="4125" max="4125" width="12.85546875" bestFit="1" customWidth="1"/>
    <col min="4126" max="4126" width="16" bestFit="1" customWidth="1"/>
    <col min="4127" max="4127" width="12.85546875" bestFit="1" customWidth="1"/>
    <col min="4128" max="4128" width="16" bestFit="1" customWidth="1"/>
    <col min="4129" max="4129" width="12.85546875" bestFit="1" customWidth="1"/>
    <col min="4130" max="4130" width="16" bestFit="1" customWidth="1"/>
    <col min="4131" max="4131" width="12.85546875" bestFit="1" customWidth="1"/>
    <col min="4132" max="4132" width="16" bestFit="1" customWidth="1"/>
    <col min="4133" max="4133" width="12.85546875" bestFit="1" customWidth="1"/>
    <col min="4134" max="4134" width="16" bestFit="1" customWidth="1"/>
    <col min="4135" max="4135" width="12.85546875" bestFit="1" customWidth="1"/>
    <col min="4136" max="4136" width="16" bestFit="1" customWidth="1"/>
    <col min="4137" max="4137" width="12.85546875" bestFit="1" customWidth="1"/>
    <col min="4138" max="4138" width="16" bestFit="1" customWidth="1"/>
    <col min="4139" max="4139" width="12.85546875" bestFit="1" customWidth="1"/>
    <col min="4140" max="4140" width="16" bestFit="1" customWidth="1"/>
    <col min="4141" max="4141" width="12.85546875" bestFit="1" customWidth="1"/>
    <col min="4142" max="4142" width="16" bestFit="1" customWidth="1"/>
    <col min="4143" max="4143" width="12.85546875" bestFit="1" customWidth="1"/>
    <col min="4144" max="4144" width="16" bestFit="1" customWidth="1"/>
    <col min="4145" max="4145" width="12.85546875" bestFit="1" customWidth="1"/>
    <col min="4146" max="4146" width="16" bestFit="1" customWidth="1"/>
    <col min="4147" max="4147" width="12.85546875" bestFit="1" customWidth="1"/>
    <col min="4148" max="4148" width="16" bestFit="1" customWidth="1"/>
    <col min="4149" max="4149" width="12.85546875" bestFit="1" customWidth="1"/>
    <col min="4150" max="4150" width="16" bestFit="1" customWidth="1"/>
    <col min="4151" max="4151" width="12.85546875" bestFit="1" customWidth="1"/>
    <col min="4152" max="4152" width="16" bestFit="1" customWidth="1"/>
    <col min="4153" max="4153" width="12.85546875" bestFit="1" customWidth="1"/>
    <col min="4154" max="4154" width="16" bestFit="1" customWidth="1"/>
    <col min="4155" max="4155" width="12.85546875" bestFit="1" customWidth="1"/>
    <col min="4156" max="4156" width="16" bestFit="1" customWidth="1"/>
    <col min="4157" max="4157" width="12.85546875" bestFit="1" customWidth="1"/>
    <col min="4158" max="4158" width="16" bestFit="1" customWidth="1"/>
    <col min="4159" max="4159" width="12.85546875" bestFit="1" customWidth="1"/>
    <col min="4160" max="4160" width="16" bestFit="1" customWidth="1"/>
    <col min="4161" max="4161" width="12.85546875" bestFit="1" customWidth="1"/>
    <col min="4162" max="4162" width="16" bestFit="1" customWidth="1"/>
    <col min="4163" max="4163" width="12.85546875" bestFit="1" customWidth="1"/>
    <col min="4164" max="4164" width="16" bestFit="1" customWidth="1"/>
    <col min="4165" max="4165" width="12.85546875" bestFit="1" customWidth="1"/>
    <col min="4166" max="4166" width="16" bestFit="1" customWidth="1"/>
    <col min="4167" max="4167" width="12.85546875" bestFit="1" customWidth="1"/>
    <col min="4168" max="4168" width="16" bestFit="1" customWidth="1"/>
    <col min="4169" max="4169" width="12.85546875" bestFit="1" customWidth="1"/>
    <col min="4170" max="4170" width="16" bestFit="1" customWidth="1"/>
    <col min="4171" max="4171" width="12.85546875" bestFit="1" customWidth="1"/>
    <col min="4172" max="4172" width="16" bestFit="1" customWidth="1"/>
    <col min="4173" max="4173" width="12.85546875" bestFit="1" customWidth="1"/>
    <col min="4174" max="4174" width="16" bestFit="1" customWidth="1"/>
    <col min="4175" max="4175" width="12.85546875" bestFit="1" customWidth="1"/>
    <col min="4176" max="4176" width="16" bestFit="1" customWidth="1"/>
    <col min="4177" max="4177" width="12.85546875" bestFit="1" customWidth="1"/>
    <col min="4178" max="4178" width="16" bestFit="1" customWidth="1"/>
    <col min="4179" max="4179" width="12.85546875" bestFit="1" customWidth="1"/>
    <col min="4180" max="4180" width="16" bestFit="1" customWidth="1"/>
    <col min="4181" max="4181" width="12.85546875" bestFit="1" customWidth="1"/>
    <col min="4182" max="4182" width="16" bestFit="1" customWidth="1"/>
    <col min="4183" max="4183" width="12.85546875" bestFit="1" customWidth="1"/>
    <col min="4184" max="4184" width="16" bestFit="1" customWidth="1"/>
    <col min="4185" max="4185" width="12.85546875" bestFit="1" customWidth="1"/>
    <col min="4186" max="4186" width="16" bestFit="1" customWidth="1"/>
    <col min="4187" max="4187" width="12.85546875" bestFit="1" customWidth="1"/>
    <col min="4188" max="4188" width="16" bestFit="1" customWidth="1"/>
    <col min="4189" max="4189" width="12.85546875" bestFit="1" customWidth="1"/>
    <col min="4190" max="4190" width="16" bestFit="1" customWidth="1"/>
    <col min="4191" max="4191" width="12.85546875" bestFit="1" customWidth="1"/>
    <col min="4192" max="4192" width="16" bestFit="1" customWidth="1"/>
    <col min="4193" max="4193" width="12.85546875" bestFit="1" customWidth="1"/>
    <col min="4194" max="4194" width="16" bestFit="1" customWidth="1"/>
    <col min="4195" max="4195" width="12.85546875" bestFit="1" customWidth="1"/>
    <col min="4196" max="4196" width="16" bestFit="1" customWidth="1"/>
    <col min="4197" max="4197" width="12.85546875" bestFit="1" customWidth="1"/>
    <col min="4198" max="4198" width="16" bestFit="1" customWidth="1"/>
    <col min="4199" max="4199" width="12.85546875" bestFit="1" customWidth="1"/>
    <col min="4200" max="4200" width="16" bestFit="1" customWidth="1"/>
    <col min="4201" max="4201" width="12.85546875" bestFit="1" customWidth="1"/>
    <col min="4202" max="4202" width="16" bestFit="1" customWidth="1"/>
    <col min="4203" max="4203" width="12.85546875" bestFit="1" customWidth="1"/>
    <col min="4204" max="4204" width="16" bestFit="1" customWidth="1"/>
    <col min="4205" max="4205" width="12.85546875" bestFit="1" customWidth="1"/>
    <col min="4206" max="4206" width="16" bestFit="1" customWidth="1"/>
    <col min="4207" max="4207" width="12.85546875" bestFit="1" customWidth="1"/>
    <col min="4208" max="4208" width="16" bestFit="1" customWidth="1"/>
    <col min="4209" max="4209" width="12.85546875" bestFit="1" customWidth="1"/>
    <col min="4210" max="4210" width="16" bestFit="1" customWidth="1"/>
    <col min="4211" max="4211" width="12.85546875" bestFit="1" customWidth="1"/>
    <col min="4212" max="4212" width="16" bestFit="1" customWidth="1"/>
    <col min="4213" max="4213" width="12.85546875" bestFit="1" customWidth="1"/>
    <col min="4214" max="4214" width="16" bestFit="1" customWidth="1"/>
    <col min="4215" max="4215" width="12.85546875" bestFit="1" customWidth="1"/>
    <col min="4216" max="4216" width="16" bestFit="1" customWidth="1"/>
    <col min="4217" max="4217" width="12.85546875" bestFit="1" customWidth="1"/>
    <col min="4218" max="4218" width="16" bestFit="1" customWidth="1"/>
    <col min="4219" max="4219" width="12.85546875" bestFit="1" customWidth="1"/>
    <col min="4220" max="4220" width="16" bestFit="1" customWidth="1"/>
    <col min="4221" max="4221" width="12.85546875" bestFit="1" customWidth="1"/>
    <col min="4222" max="4222" width="16" bestFit="1" customWidth="1"/>
    <col min="4223" max="4223" width="12.85546875" bestFit="1" customWidth="1"/>
    <col min="4224" max="4224" width="16" bestFit="1" customWidth="1"/>
    <col min="4225" max="4225" width="12.85546875" bestFit="1" customWidth="1"/>
    <col min="4226" max="4226" width="16" bestFit="1" customWidth="1"/>
    <col min="4227" max="4227" width="12.85546875" bestFit="1" customWidth="1"/>
    <col min="4228" max="4228" width="16" bestFit="1" customWidth="1"/>
    <col min="4229" max="4229" width="12.85546875" bestFit="1" customWidth="1"/>
    <col min="4230" max="4230" width="16" bestFit="1" customWidth="1"/>
    <col min="4231" max="4231" width="12.85546875" bestFit="1" customWidth="1"/>
    <col min="4232" max="4232" width="16" bestFit="1" customWidth="1"/>
    <col min="4233" max="4233" width="12.85546875" bestFit="1" customWidth="1"/>
    <col min="4234" max="4234" width="16" bestFit="1" customWidth="1"/>
    <col min="4235" max="4235" width="12.85546875" bestFit="1" customWidth="1"/>
    <col min="4236" max="4236" width="16" bestFit="1" customWidth="1"/>
    <col min="4237" max="4237" width="12.85546875" bestFit="1" customWidth="1"/>
    <col min="4238" max="4238" width="16" bestFit="1" customWidth="1"/>
    <col min="4239" max="4239" width="12.85546875" bestFit="1" customWidth="1"/>
    <col min="4240" max="4240" width="16" bestFit="1" customWidth="1"/>
    <col min="4241" max="4241" width="12.85546875" bestFit="1" customWidth="1"/>
    <col min="4242" max="4242" width="16" bestFit="1" customWidth="1"/>
    <col min="4243" max="4243" width="12.85546875" bestFit="1" customWidth="1"/>
    <col min="4244" max="4244" width="16" bestFit="1" customWidth="1"/>
    <col min="4245" max="4245" width="12.85546875" bestFit="1" customWidth="1"/>
    <col min="4246" max="4246" width="16" bestFit="1" customWidth="1"/>
    <col min="4247" max="4247" width="12.85546875" bestFit="1" customWidth="1"/>
    <col min="4248" max="4248" width="16" bestFit="1" customWidth="1"/>
    <col min="4249" max="4249" width="12.85546875" bestFit="1" customWidth="1"/>
    <col min="4250" max="4250" width="16" bestFit="1" customWidth="1"/>
    <col min="4251" max="4251" width="12.85546875" bestFit="1" customWidth="1"/>
    <col min="4252" max="4252" width="16" bestFit="1" customWidth="1"/>
    <col min="4253" max="4253" width="12.85546875" bestFit="1" customWidth="1"/>
    <col min="4254" max="4254" width="16" bestFit="1" customWidth="1"/>
    <col min="4255" max="4255" width="12.85546875" bestFit="1" customWidth="1"/>
    <col min="4256" max="4256" width="16" bestFit="1" customWidth="1"/>
    <col min="4257" max="4257" width="12.85546875" bestFit="1" customWidth="1"/>
    <col min="4258" max="4258" width="16" bestFit="1" customWidth="1"/>
    <col min="4259" max="4259" width="12.85546875" bestFit="1" customWidth="1"/>
    <col min="4260" max="4260" width="16" bestFit="1" customWidth="1"/>
    <col min="4261" max="4261" width="12.85546875" bestFit="1" customWidth="1"/>
    <col min="4262" max="4262" width="16" bestFit="1" customWidth="1"/>
    <col min="4263" max="4263" width="12.85546875" bestFit="1" customWidth="1"/>
    <col min="4264" max="4264" width="16" bestFit="1" customWidth="1"/>
    <col min="4265" max="4265" width="12.85546875" bestFit="1" customWidth="1"/>
    <col min="4266" max="4266" width="16" bestFit="1" customWidth="1"/>
    <col min="4267" max="4267" width="12.85546875" bestFit="1" customWidth="1"/>
    <col min="4268" max="4268" width="16" bestFit="1" customWidth="1"/>
    <col min="4269" max="4269" width="12.85546875" bestFit="1" customWidth="1"/>
    <col min="4270" max="4270" width="16" bestFit="1" customWidth="1"/>
    <col min="4271" max="4271" width="12.85546875" bestFit="1" customWidth="1"/>
    <col min="4272" max="4272" width="16" bestFit="1" customWidth="1"/>
    <col min="4273" max="4273" width="12.85546875" bestFit="1" customWidth="1"/>
    <col min="4274" max="4274" width="16" bestFit="1" customWidth="1"/>
    <col min="4275" max="4275" width="12.85546875" bestFit="1" customWidth="1"/>
    <col min="4276" max="4276" width="16" bestFit="1" customWidth="1"/>
    <col min="4277" max="4277" width="12.85546875" bestFit="1" customWidth="1"/>
    <col min="4278" max="4278" width="16" bestFit="1" customWidth="1"/>
    <col min="4279" max="4279" width="12.85546875" bestFit="1" customWidth="1"/>
    <col min="4280" max="4280" width="16" bestFit="1" customWidth="1"/>
    <col min="4281" max="4281" width="12.85546875" bestFit="1" customWidth="1"/>
    <col min="4282" max="4282" width="16" bestFit="1" customWidth="1"/>
    <col min="4283" max="4283" width="12.85546875" bestFit="1" customWidth="1"/>
    <col min="4284" max="4284" width="16" bestFit="1" customWidth="1"/>
    <col min="4285" max="4285" width="12.85546875" bestFit="1" customWidth="1"/>
    <col min="4286" max="4286" width="16" bestFit="1" customWidth="1"/>
    <col min="4287" max="4287" width="12.85546875" bestFit="1" customWidth="1"/>
    <col min="4288" max="4288" width="16" bestFit="1" customWidth="1"/>
    <col min="4289" max="4289" width="12.85546875" bestFit="1" customWidth="1"/>
    <col min="4290" max="4290" width="16" bestFit="1" customWidth="1"/>
    <col min="4291" max="4291" width="12.85546875" bestFit="1" customWidth="1"/>
    <col min="4292" max="4292" width="16" bestFit="1" customWidth="1"/>
    <col min="4293" max="4293" width="12.85546875" bestFit="1" customWidth="1"/>
    <col min="4294" max="4294" width="16" bestFit="1" customWidth="1"/>
    <col min="4295" max="4295" width="12.85546875" bestFit="1" customWidth="1"/>
    <col min="4296" max="4296" width="16" bestFit="1" customWidth="1"/>
    <col min="4297" max="4297" width="12.85546875" bestFit="1" customWidth="1"/>
    <col min="4298" max="4298" width="16" bestFit="1" customWidth="1"/>
    <col min="4299" max="4299" width="12.85546875" bestFit="1" customWidth="1"/>
    <col min="4300" max="4300" width="16" bestFit="1" customWidth="1"/>
    <col min="4301" max="4301" width="12.85546875" bestFit="1" customWidth="1"/>
    <col min="4302" max="4302" width="16" bestFit="1" customWidth="1"/>
    <col min="4303" max="4303" width="12.85546875" bestFit="1" customWidth="1"/>
    <col min="4304" max="4304" width="16" bestFit="1" customWidth="1"/>
    <col min="4305" max="4305" width="12.85546875" bestFit="1" customWidth="1"/>
    <col min="4306" max="4306" width="16" bestFit="1" customWidth="1"/>
    <col min="4307" max="4307" width="12.85546875" bestFit="1" customWidth="1"/>
    <col min="4308" max="4308" width="16" bestFit="1" customWidth="1"/>
    <col min="4309" max="4309" width="12.85546875" bestFit="1" customWidth="1"/>
    <col min="4310" max="4310" width="16" bestFit="1" customWidth="1"/>
    <col min="4311" max="4311" width="12.85546875" bestFit="1" customWidth="1"/>
    <col min="4312" max="4312" width="16" bestFit="1" customWidth="1"/>
    <col min="4313" max="4313" width="12.85546875" bestFit="1" customWidth="1"/>
    <col min="4314" max="4314" width="16" bestFit="1" customWidth="1"/>
    <col min="4315" max="4315" width="12.85546875" bestFit="1" customWidth="1"/>
    <col min="4316" max="4316" width="16" bestFit="1" customWidth="1"/>
    <col min="4317" max="4317" width="12.85546875" bestFit="1" customWidth="1"/>
    <col min="4318" max="4318" width="16" bestFit="1" customWidth="1"/>
    <col min="4319" max="4319" width="12.85546875" bestFit="1" customWidth="1"/>
    <col min="4320" max="4320" width="16" bestFit="1" customWidth="1"/>
    <col min="4321" max="4321" width="12.85546875" bestFit="1" customWidth="1"/>
    <col min="4322" max="4322" width="16" bestFit="1" customWidth="1"/>
    <col min="4323" max="4323" width="12.85546875" bestFit="1" customWidth="1"/>
    <col min="4324" max="4324" width="16" bestFit="1" customWidth="1"/>
    <col min="4325" max="4325" width="12.85546875" bestFit="1" customWidth="1"/>
    <col min="4326" max="4326" width="16" bestFit="1" customWidth="1"/>
    <col min="4327" max="4327" width="12.85546875" bestFit="1" customWidth="1"/>
    <col min="4328" max="4328" width="16" bestFit="1" customWidth="1"/>
    <col min="4329" max="4329" width="12.85546875" bestFit="1" customWidth="1"/>
    <col min="4330" max="4330" width="16" bestFit="1" customWidth="1"/>
    <col min="4331" max="4331" width="12.85546875" bestFit="1" customWidth="1"/>
    <col min="4332" max="4332" width="16" bestFit="1" customWidth="1"/>
    <col min="4333" max="4333" width="12.85546875" bestFit="1" customWidth="1"/>
    <col min="4334" max="4334" width="16" bestFit="1" customWidth="1"/>
    <col min="4335" max="4335" width="12.85546875" bestFit="1" customWidth="1"/>
    <col min="4336" max="4336" width="16" bestFit="1" customWidth="1"/>
    <col min="4337" max="4337" width="12.85546875" bestFit="1" customWidth="1"/>
    <col min="4338" max="4338" width="16" bestFit="1" customWidth="1"/>
    <col min="4339" max="4339" width="12.85546875" bestFit="1" customWidth="1"/>
    <col min="4340" max="4340" width="16" bestFit="1" customWidth="1"/>
    <col min="4341" max="4341" width="12.85546875" bestFit="1" customWidth="1"/>
    <col min="4342" max="4342" width="16" bestFit="1" customWidth="1"/>
    <col min="4343" max="4343" width="12.85546875" bestFit="1" customWidth="1"/>
    <col min="4344" max="4344" width="16" bestFit="1" customWidth="1"/>
    <col min="4345" max="4345" width="12.85546875" bestFit="1" customWidth="1"/>
    <col min="4346" max="4346" width="16" bestFit="1" customWidth="1"/>
    <col min="4347" max="4347" width="12.85546875" bestFit="1" customWidth="1"/>
    <col min="4348" max="4348" width="16" bestFit="1" customWidth="1"/>
    <col min="4349" max="4349" width="12.85546875" bestFit="1" customWidth="1"/>
    <col min="4350" max="4350" width="16" bestFit="1" customWidth="1"/>
    <col min="4351" max="4351" width="12.85546875" bestFit="1" customWidth="1"/>
    <col min="4352" max="4352" width="16" bestFit="1" customWidth="1"/>
    <col min="4353" max="4353" width="12.85546875" bestFit="1" customWidth="1"/>
    <col min="4354" max="4354" width="16" bestFit="1" customWidth="1"/>
    <col min="4355" max="4355" width="12.85546875" bestFit="1" customWidth="1"/>
    <col min="4356" max="4356" width="16" bestFit="1" customWidth="1"/>
    <col min="4357" max="4357" width="12.85546875" bestFit="1" customWidth="1"/>
    <col min="4358" max="4358" width="16" bestFit="1" customWidth="1"/>
    <col min="4359" max="4359" width="12.85546875" bestFit="1" customWidth="1"/>
    <col min="4360" max="4360" width="16" bestFit="1" customWidth="1"/>
    <col min="4361" max="4361" width="12.85546875" bestFit="1" customWidth="1"/>
    <col min="4362" max="4362" width="16" bestFit="1" customWidth="1"/>
    <col min="4363" max="4363" width="12.85546875" bestFit="1" customWidth="1"/>
    <col min="4364" max="4364" width="16" bestFit="1" customWidth="1"/>
    <col min="4365" max="4365" width="12.85546875" bestFit="1" customWidth="1"/>
    <col min="4366" max="4366" width="16" bestFit="1" customWidth="1"/>
    <col min="4367" max="4367" width="12.85546875" bestFit="1" customWidth="1"/>
    <col min="4368" max="4368" width="16" bestFit="1" customWidth="1"/>
    <col min="4369" max="4369" width="12.85546875" bestFit="1" customWidth="1"/>
    <col min="4370" max="4370" width="16" bestFit="1" customWidth="1"/>
    <col min="4371" max="4371" width="12.85546875" bestFit="1" customWidth="1"/>
    <col min="4372" max="4372" width="16" bestFit="1" customWidth="1"/>
    <col min="4373" max="4373" width="12.85546875" bestFit="1" customWidth="1"/>
    <col min="4374" max="4374" width="16" bestFit="1" customWidth="1"/>
    <col min="4375" max="4375" width="12.85546875" bestFit="1" customWidth="1"/>
    <col min="4376" max="4376" width="16" bestFit="1" customWidth="1"/>
    <col min="4377" max="4377" width="12.85546875" bestFit="1" customWidth="1"/>
    <col min="4378" max="4378" width="16" bestFit="1" customWidth="1"/>
    <col min="4379" max="4379" width="12.85546875" bestFit="1" customWidth="1"/>
    <col min="4380" max="4380" width="16" bestFit="1" customWidth="1"/>
    <col min="4381" max="4381" width="12.85546875" bestFit="1" customWidth="1"/>
    <col min="4382" max="4382" width="16" bestFit="1" customWidth="1"/>
    <col min="4383" max="4383" width="12.85546875" bestFit="1" customWidth="1"/>
    <col min="4384" max="4384" width="16" bestFit="1" customWidth="1"/>
    <col min="4385" max="4385" width="12.85546875" bestFit="1" customWidth="1"/>
    <col min="4386" max="4386" width="16" bestFit="1" customWidth="1"/>
    <col min="4387" max="4387" width="12.85546875" bestFit="1" customWidth="1"/>
    <col min="4388" max="4388" width="16" bestFit="1" customWidth="1"/>
    <col min="4389" max="4389" width="12.85546875" bestFit="1" customWidth="1"/>
    <col min="4390" max="4390" width="16" bestFit="1" customWidth="1"/>
    <col min="4391" max="4391" width="12.85546875" bestFit="1" customWidth="1"/>
    <col min="4392" max="4392" width="16" bestFit="1" customWidth="1"/>
    <col min="4393" max="4393" width="12.85546875" bestFit="1" customWidth="1"/>
    <col min="4394" max="4394" width="16" bestFit="1" customWidth="1"/>
    <col min="4395" max="4395" width="12.85546875" bestFit="1" customWidth="1"/>
    <col min="4396" max="4396" width="16" bestFit="1" customWidth="1"/>
    <col min="4397" max="4397" width="12.85546875" bestFit="1" customWidth="1"/>
    <col min="4398" max="4398" width="16" bestFit="1" customWidth="1"/>
    <col min="4399" max="4399" width="12.85546875" bestFit="1" customWidth="1"/>
    <col min="4400" max="4400" width="16" bestFit="1" customWidth="1"/>
    <col min="4401" max="4401" width="12.85546875" bestFit="1" customWidth="1"/>
    <col min="4402" max="4402" width="16" bestFit="1" customWidth="1"/>
    <col min="4403" max="4403" width="12.85546875" bestFit="1" customWidth="1"/>
    <col min="4404" max="4404" width="16" bestFit="1" customWidth="1"/>
    <col min="4405" max="4405" width="12.85546875" bestFit="1" customWidth="1"/>
    <col min="4406" max="4406" width="16" bestFit="1" customWidth="1"/>
    <col min="4407" max="4407" width="12.85546875" bestFit="1" customWidth="1"/>
    <col min="4408" max="4408" width="16" bestFit="1" customWidth="1"/>
    <col min="4409" max="4409" width="12.85546875" bestFit="1" customWidth="1"/>
    <col min="4410" max="4410" width="16" bestFit="1" customWidth="1"/>
    <col min="4411" max="4411" width="12.85546875" bestFit="1" customWidth="1"/>
    <col min="4412" max="4412" width="16" bestFit="1" customWidth="1"/>
    <col min="4413" max="4413" width="12.85546875" bestFit="1" customWidth="1"/>
    <col min="4414" max="4414" width="16" bestFit="1" customWidth="1"/>
    <col min="4415" max="4415" width="12.85546875" bestFit="1" customWidth="1"/>
    <col min="4416" max="4416" width="16" bestFit="1" customWidth="1"/>
    <col min="4417" max="4417" width="12.85546875" bestFit="1" customWidth="1"/>
    <col min="4418" max="4418" width="16" bestFit="1" customWidth="1"/>
    <col min="4419" max="4419" width="12.85546875" bestFit="1" customWidth="1"/>
    <col min="4420" max="4420" width="16" bestFit="1" customWidth="1"/>
    <col min="4421" max="4421" width="12.85546875" bestFit="1" customWidth="1"/>
    <col min="4422" max="4422" width="16" bestFit="1" customWidth="1"/>
    <col min="4423" max="4423" width="12.85546875" bestFit="1" customWidth="1"/>
    <col min="4424" max="4424" width="16" bestFit="1" customWidth="1"/>
    <col min="4425" max="4425" width="12.85546875" bestFit="1" customWidth="1"/>
    <col min="4426" max="4426" width="16" bestFit="1" customWidth="1"/>
    <col min="4427" max="4427" width="12.85546875" bestFit="1" customWidth="1"/>
    <col min="4428" max="4428" width="16" bestFit="1" customWidth="1"/>
    <col min="4429" max="4429" width="12.85546875" bestFit="1" customWidth="1"/>
    <col min="4430" max="4430" width="16" bestFit="1" customWidth="1"/>
    <col min="4431" max="4431" width="12.85546875" bestFit="1" customWidth="1"/>
    <col min="4432" max="4432" width="16" bestFit="1" customWidth="1"/>
    <col min="4433" max="4433" width="12.85546875" bestFit="1" customWidth="1"/>
    <col min="4434" max="4434" width="16" bestFit="1" customWidth="1"/>
    <col min="4435" max="4435" width="12.85546875" bestFit="1" customWidth="1"/>
    <col min="4436" max="4436" width="16" bestFit="1" customWidth="1"/>
    <col min="4437" max="4437" width="12.85546875" bestFit="1" customWidth="1"/>
    <col min="4438" max="4438" width="16" bestFit="1" customWidth="1"/>
    <col min="4439" max="4439" width="12.85546875" bestFit="1" customWidth="1"/>
    <col min="4440" max="4440" width="16" bestFit="1" customWidth="1"/>
    <col min="4441" max="4441" width="12.85546875" bestFit="1" customWidth="1"/>
    <col min="4442" max="4442" width="16" bestFit="1" customWidth="1"/>
    <col min="4443" max="4443" width="12.85546875" bestFit="1" customWidth="1"/>
    <col min="4444" max="4444" width="16" bestFit="1" customWidth="1"/>
    <col min="4445" max="4445" width="12.85546875" bestFit="1" customWidth="1"/>
    <col min="4446" max="4446" width="16" bestFit="1" customWidth="1"/>
    <col min="4447" max="4447" width="12.85546875" bestFit="1" customWidth="1"/>
    <col min="4448" max="4448" width="16" bestFit="1" customWidth="1"/>
    <col min="4449" max="4449" width="12.85546875" bestFit="1" customWidth="1"/>
    <col min="4450" max="4450" width="16" bestFit="1" customWidth="1"/>
    <col min="4451" max="4451" width="12.85546875" bestFit="1" customWidth="1"/>
    <col min="4452" max="4452" width="16" bestFit="1" customWidth="1"/>
    <col min="4453" max="4453" width="12.85546875" bestFit="1" customWidth="1"/>
    <col min="4454" max="4454" width="16" bestFit="1" customWidth="1"/>
    <col min="4455" max="4455" width="12.85546875" bestFit="1" customWidth="1"/>
    <col min="4456" max="4456" width="16" bestFit="1" customWidth="1"/>
    <col min="4457" max="4457" width="12.85546875" bestFit="1" customWidth="1"/>
    <col min="4458" max="4458" width="16" bestFit="1" customWidth="1"/>
    <col min="4459" max="4459" width="12.85546875" bestFit="1" customWidth="1"/>
    <col min="4460" max="4460" width="16" bestFit="1" customWidth="1"/>
    <col min="4461" max="4461" width="12.85546875" bestFit="1" customWidth="1"/>
    <col min="4462" max="4462" width="16" bestFit="1" customWidth="1"/>
    <col min="4463" max="4463" width="12.85546875" bestFit="1" customWidth="1"/>
    <col min="4464" max="4464" width="16" bestFit="1" customWidth="1"/>
    <col min="4465" max="4465" width="12.85546875" bestFit="1" customWidth="1"/>
    <col min="4466" max="4466" width="16" bestFit="1" customWidth="1"/>
    <col min="4467" max="4467" width="12.85546875" bestFit="1" customWidth="1"/>
    <col min="4468" max="4468" width="16" bestFit="1" customWidth="1"/>
    <col min="4469" max="4469" width="12.85546875" bestFit="1" customWidth="1"/>
    <col min="4470" max="4470" width="16" bestFit="1" customWidth="1"/>
    <col min="4471" max="4471" width="12.85546875" bestFit="1" customWidth="1"/>
    <col min="4472" max="4472" width="16" bestFit="1" customWidth="1"/>
    <col min="4473" max="4473" width="12.85546875" bestFit="1" customWidth="1"/>
    <col min="4474" max="4474" width="16" bestFit="1" customWidth="1"/>
    <col min="4475" max="4475" width="12.85546875" bestFit="1" customWidth="1"/>
    <col min="4476" max="4476" width="16" bestFit="1" customWidth="1"/>
    <col min="4477" max="4477" width="12.85546875" bestFit="1" customWidth="1"/>
    <col min="4478" max="4478" width="16" bestFit="1" customWidth="1"/>
    <col min="4479" max="4479" width="12.85546875" bestFit="1" customWidth="1"/>
    <col min="4480" max="4480" width="16" bestFit="1" customWidth="1"/>
    <col min="4481" max="4481" width="12.85546875" bestFit="1" customWidth="1"/>
    <col min="4482" max="4482" width="16" bestFit="1" customWidth="1"/>
    <col min="4483" max="4483" width="12.85546875" bestFit="1" customWidth="1"/>
    <col min="4484" max="4484" width="16" bestFit="1" customWidth="1"/>
    <col min="4485" max="4485" width="12.85546875" bestFit="1" customWidth="1"/>
    <col min="4486" max="4486" width="16" bestFit="1" customWidth="1"/>
    <col min="4487" max="4487" width="12.85546875" bestFit="1" customWidth="1"/>
    <col min="4488" max="4488" width="16" bestFit="1" customWidth="1"/>
    <col min="4489" max="4489" width="12.85546875" bestFit="1" customWidth="1"/>
    <col min="4490" max="4490" width="16" bestFit="1" customWidth="1"/>
    <col min="4491" max="4491" width="12.85546875" bestFit="1" customWidth="1"/>
    <col min="4492" max="4492" width="16" bestFit="1" customWidth="1"/>
    <col min="4493" max="4493" width="12.85546875" bestFit="1" customWidth="1"/>
    <col min="4494" max="4494" width="16" bestFit="1" customWidth="1"/>
    <col min="4495" max="4495" width="12.85546875" bestFit="1" customWidth="1"/>
    <col min="4496" max="4496" width="16" bestFit="1" customWidth="1"/>
    <col min="4497" max="4497" width="12.85546875" bestFit="1" customWidth="1"/>
    <col min="4498" max="4498" width="16" bestFit="1" customWidth="1"/>
    <col min="4499" max="4499" width="12.85546875" bestFit="1" customWidth="1"/>
    <col min="4500" max="4500" width="16" bestFit="1" customWidth="1"/>
    <col min="4501" max="4501" width="12.85546875" bestFit="1" customWidth="1"/>
    <col min="4502" max="4502" width="16" bestFit="1" customWidth="1"/>
    <col min="4503" max="4503" width="12.85546875" bestFit="1" customWidth="1"/>
    <col min="4504" max="4504" width="16" bestFit="1" customWidth="1"/>
    <col min="4505" max="4505" width="12.85546875" bestFit="1" customWidth="1"/>
    <col min="4506" max="4506" width="16" bestFit="1" customWidth="1"/>
    <col min="4507" max="4507" width="12.85546875" bestFit="1" customWidth="1"/>
    <col min="4508" max="4508" width="16" bestFit="1" customWidth="1"/>
    <col min="4509" max="4509" width="12.85546875" bestFit="1" customWidth="1"/>
    <col min="4510" max="4510" width="16" bestFit="1" customWidth="1"/>
    <col min="4511" max="4511" width="12.85546875" bestFit="1" customWidth="1"/>
    <col min="4512" max="4512" width="16" bestFit="1" customWidth="1"/>
    <col min="4513" max="4513" width="12.85546875" bestFit="1" customWidth="1"/>
    <col min="4514" max="4514" width="16" bestFit="1" customWidth="1"/>
    <col min="4515" max="4515" width="12.85546875" bestFit="1" customWidth="1"/>
    <col min="4516" max="4516" width="16" bestFit="1" customWidth="1"/>
    <col min="4517" max="4517" width="12.85546875" bestFit="1" customWidth="1"/>
    <col min="4518" max="4518" width="16" bestFit="1" customWidth="1"/>
    <col min="4519" max="4519" width="12.85546875" bestFit="1" customWidth="1"/>
    <col min="4520" max="4520" width="16" bestFit="1" customWidth="1"/>
    <col min="4521" max="4521" width="12.85546875" bestFit="1" customWidth="1"/>
    <col min="4522" max="4522" width="16" bestFit="1" customWidth="1"/>
    <col min="4523" max="4523" width="12.85546875" bestFit="1" customWidth="1"/>
    <col min="4524" max="4524" width="16" bestFit="1" customWidth="1"/>
    <col min="4525" max="4525" width="12.85546875" bestFit="1" customWidth="1"/>
    <col min="4526" max="4526" width="16" bestFit="1" customWidth="1"/>
    <col min="4527" max="4527" width="12.85546875" bestFit="1" customWidth="1"/>
    <col min="4528" max="4528" width="16" bestFit="1" customWidth="1"/>
    <col min="4529" max="4529" width="12.85546875" bestFit="1" customWidth="1"/>
    <col min="4530" max="4530" width="16" bestFit="1" customWidth="1"/>
    <col min="4531" max="4531" width="12.85546875" bestFit="1" customWidth="1"/>
    <col min="4532" max="4532" width="16" bestFit="1" customWidth="1"/>
    <col min="4533" max="4533" width="12.85546875" bestFit="1" customWidth="1"/>
    <col min="4534" max="4534" width="16" bestFit="1" customWidth="1"/>
    <col min="4535" max="4535" width="12.85546875" bestFit="1" customWidth="1"/>
    <col min="4536" max="4536" width="16" bestFit="1" customWidth="1"/>
    <col min="4537" max="4537" width="12.85546875" bestFit="1" customWidth="1"/>
    <col min="4538" max="4538" width="16" bestFit="1" customWidth="1"/>
    <col min="4539" max="4539" width="12.85546875" bestFit="1" customWidth="1"/>
    <col min="4540" max="4540" width="16" bestFit="1" customWidth="1"/>
    <col min="4541" max="4541" width="12.85546875" bestFit="1" customWidth="1"/>
    <col min="4542" max="4542" width="16" bestFit="1" customWidth="1"/>
    <col min="4543" max="4543" width="12.85546875" bestFit="1" customWidth="1"/>
    <col min="4544" max="4544" width="16" bestFit="1" customWidth="1"/>
    <col min="4545" max="4545" width="12.85546875" bestFit="1" customWidth="1"/>
    <col min="4546" max="4546" width="16" bestFit="1" customWidth="1"/>
    <col min="4547" max="4547" width="12.85546875" bestFit="1" customWidth="1"/>
    <col min="4548" max="4548" width="16" bestFit="1" customWidth="1"/>
    <col min="4549" max="4549" width="12.85546875" bestFit="1" customWidth="1"/>
    <col min="4550" max="4550" width="16" bestFit="1" customWidth="1"/>
    <col min="4551" max="4551" width="12.85546875" bestFit="1" customWidth="1"/>
    <col min="4552" max="4552" width="16" bestFit="1" customWidth="1"/>
    <col min="4553" max="4553" width="12.85546875" bestFit="1" customWidth="1"/>
    <col min="4554" max="4554" width="16" bestFit="1" customWidth="1"/>
    <col min="4555" max="4555" width="12.85546875" bestFit="1" customWidth="1"/>
    <col min="4556" max="4556" width="16" bestFit="1" customWidth="1"/>
    <col min="4557" max="4557" width="12.85546875" bestFit="1" customWidth="1"/>
    <col min="4558" max="4558" width="16" bestFit="1" customWidth="1"/>
    <col min="4559" max="4559" width="12.85546875" bestFit="1" customWidth="1"/>
    <col min="4560" max="4560" width="16" bestFit="1" customWidth="1"/>
    <col min="4561" max="4561" width="12.85546875" bestFit="1" customWidth="1"/>
    <col min="4562" max="4562" width="16" bestFit="1" customWidth="1"/>
    <col min="4563" max="4563" width="12.85546875" bestFit="1" customWidth="1"/>
    <col min="4564" max="4564" width="16" bestFit="1" customWidth="1"/>
    <col min="4565" max="4565" width="12.85546875" bestFit="1" customWidth="1"/>
    <col min="4566" max="4566" width="16" bestFit="1" customWidth="1"/>
    <col min="4567" max="4567" width="12.85546875" bestFit="1" customWidth="1"/>
    <col min="4568" max="4568" width="16" bestFit="1" customWidth="1"/>
    <col min="4569" max="4569" width="12.85546875" bestFit="1" customWidth="1"/>
    <col min="4570" max="4570" width="16" bestFit="1" customWidth="1"/>
    <col min="4571" max="4571" width="12.85546875" bestFit="1" customWidth="1"/>
    <col min="4572" max="4572" width="16" bestFit="1" customWidth="1"/>
    <col min="4573" max="4573" width="12.85546875" bestFit="1" customWidth="1"/>
    <col min="4574" max="4574" width="16" bestFit="1" customWidth="1"/>
    <col min="4575" max="4575" width="12.85546875" bestFit="1" customWidth="1"/>
    <col min="4576" max="4576" width="16" bestFit="1" customWidth="1"/>
    <col min="4577" max="4577" width="12.85546875" bestFit="1" customWidth="1"/>
    <col min="4578" max="4578" width="16" bestFit="1" customWidth="1"/>
    <col min="4579" max="4579" width="12.85546875" bestFit="1" customWidth="1"/>
    <col min="4580" max="4580" width="16" bestFit="1" customWidth="1"/>
    <col min="4581" max="4581" width="12.85546875" bestFit="1" customWidth="1"/>
    <col min="4582" max="4582" width="16" bestFit="1" customWidth="1"/>
    <col min="4583" max="4583" width="12.85546875" bestFit="1" customWidth="1"/>
    <col min="4584" max="4584" width="16" bestFit="1" customWidth="1"/>
    <col min="4585" max="4585" width="12.85546875" bestFit="1" customWidth="1"/>
    <col min="4586" max="4586" width="16" bestFit="1" customWidth="1"/>
    <col min="4587" max="4587" width="12.85546875" bestFit="1" customWidth="1"/>
    <col min="4588" max="4588" width="16" bestFit="1" customWidth="1"/>
    <col min="4589" max="4589" width="12.85546875" bestFit="1" customWidth="1"/>
    <col min="4590" max="4590" width="16" bestFit="1" customWidth="1"/>
    <col min="4591" max="4591" width="12.85546875" bestFit="1" customWidth="1"/>
    <col min="4592" max="4592" width="16" bestFit="1" customWidth="1"/>
    <col min="4593" max="4593" width="12.85546875" bestFit="1" customWidth="1"/>
    <col min="4594" max="4594" width="16" bestFit="1" customWidth="1"/>
    <col min="4595" max="4595" width="12.85546875" bestFit="1" customWidth="1"/>
    <col min="4596" max="4596" width="16" bestFit="1" customWidth="1"/>
    <col min="4597" max="4597" width="12.85546875" bestFit="1" customWidth="1"/>
    <col min="4598" max="4598" width="16" bestFit="1" customWidth="1"/>
    <col min="4599" max="4599" width="12.85546875" bestFit="1" customWidth="1"/>
    <col min="4600" max="4600" width="16" bestFit="1" customWidth="1"/>
    <col min="4601" max="4601" width="12.85546875" bestFit="1" customWidth="1"/>
    <col min="4602" max="4602" width="16" bestFit="1" customWidth="1"/>
    <col min="4603" max="4603" width="12.85546875" bestFit="1" customWidth="1"/>
    <col min="4604" max="4604" width="16" bestFit="1" customWidth="1"/>
    <col min="4605" max="4605" width="12.85546875" bestFit="1" customWidth="1"/>
    <col min="4606" max="4606" width="16" bestFit="1" customWidth="1"/>
    <col min="4607" max="4607" width="12.85546875" bestFit="1" customWidth="1"/>
    <col min="4608" max="4608" width="16" bestFit="1" customWidth="1"/>
    <col min="4609" max="4609" width="12.85546875" bestFit="1" customWidth="1"/>
    <col min="4610" max="4610" width="16" bestFit="1" customWidth="1"/>
    <col min="4611" max="4611" width="12.85546875" bestFit="1" customWidth="1"/>
    <col min="4612" max="4612" width="16" bestFit="1" customWidth="1"/>
    <col min="4613" max="4613" width="12.85546875" bestFit="1" customWidth="1"/>
    <col min="4614" max="4614" width="16" bestFit="1" customWidth="1"/>
    <col min="4615" max="4615" width="12.85546875" bestFit="1" customWidth="1"/>
    <col min="4616" max="4616" width="16" bestFit="1" customWidth="1"/>
    <col min="4617" max="4617" width="12.85546875" bestFit="1" customWidth="1"/>
    <col min="4618" max="4618" width="16" bestFit="1" customWidth="1"/>
    <col min="4619" max="4619" width="12.85546875" bestFit="1" customWidth="1"/>
    <col min="4620" max="4620" width="16" bestFit="1" customWidth="1"/>
    <col min="4621" max="4621" width="12.85546875" bestFit="1" customWidth="1"/>
    <col min="4622" max="4622" width="16" bestFit="1" customWidth="1"/>
    <col min="4623" max="4623" width="12.85546875" bestFit="1" customWidth="1"/>
    <col min="4624" max="4624" width="16" bestFit="1" customWidth="1"/>
    <col min="4625" max="4625" width="12.85546875" bestFit="1" customWidth="1"/>
    <col min="4626" max="4626" width="16" bestFit="1" customWidth="1"/>
    <col min="4627" max="4627" width="12.85546875" bestFit="1" customWidth="1"/>
    <col min="4628" max="4628" width="16" bestFit="1" customWidth="1"/>
    <col min="4629" max="4629" width="12.85546875" bestFit="1" customWidth="1"/>
    <col min="4630" max="4630" width="16" bestFit="1" customWidth="1"/>
    <col min="4631" max="4631" width="12.85546875" bestFit="1" customWidth="1"/>
    <col min="4632" max="4632" width="16" bestFit="1" customWidth="1"/>
    <col min="4633" max="4633" width="12.85546875" bestFit="1" customWidth="1"/>
    <col min="4634" max="4634" width="16" bestFit="1" customWidth="1"/>
    <col min="4635" max="4635" width="12.85546875" bestFit="1" customWidth="1"/>
    <col min="4636" max="4636" width="16" bestFit="1" customWidth="1"/>
    <col min="4637" max="4637" width="12.85546875" bestFit="1" customWidth="1"/>
    <col min="4638" max="4638" width="16" bestFit="1" customWidth="1"/>
    <col min="4639" max="4639" width="12.85546875" bestFit="1" customWidth="1"/>
    <col min="4640" max="4640" width="16" bestFit="1" customWidth="1"/>
    <col min="4641" max="4641" width="12.85546875" bestFit="1" customWidth="1"/>
    <col min="4642" max="4642" width="16" bestFit="1" customWidth="1"/>
    <col min="4643" max="4643" width="12.85546875" bestFit="1" customWidth="1"/>
    <col min="4644" max="4644" width="16" bestFit="1" customWidth="1"/>
    <col min="4645" max="4645" width="12.85546875" bestFit="1" customWidth="1"/>
    <col min="4646" max="4646" width="16" bestFit="1" customWidth="1"/>
    <col min="4647" max="4647" width="12.85546875" bestFit="1" customWidth="1"/>
    <col min="4648" max="4648" width="16" bestFit="1" customWidth="1"/>
    <col min="4649" max="4649" width="12.85546875" bestFit="1" customWidth="1"/>
    <col min="4650" max="4650" width="16" bestFit="1" customWidth="1"/>
    <col min="4651" max="4651" width="12.85546875" bestFit="1" customWidth="1"/>
    <col min="4652" max="4652" width="16" bestFit="1" customWidth="1"/>
    <col min="4653" max="4653" width="12.85546875" bestFit="1" customWidth="1"/>
    <col min="4654" max="4654" width="16" bestFit="1" customWidth="1"/>
    <col min="4655" max="4655" width="12.85546875" bestFit="1" customWidth="1"/>
    <col min="4656" max="4656" width="16" bestFit="1" customWidth="1"/>
    <col min="4657" max="4657" width="12.85546875" bestFit="1" customWidth="1"/>
    <col min="4658" max="4658" width="16" bestFit="1" customWidth="1"/>
    <col min="4659" max="4659" width="12.85546875" bestFit="1" customWidth="1"/>
    <col min="4660" max="4660" width="16" bestFit="1" customWidth="1"/>
    <col min="4661" max="4661" width="12.85546875" bestFit="1" customWidth="1"/>
    <col min="4662" max="4662" width="16" bestFit="1" customWidth="1"/>
    <col min="4663" max="4663" width="12.85546875" bestFit="1" customWidth="1"/>
    <col min="4664" max="4664" width="16" bestFit="1" customWidth="1"/>
    <col min="4665" max="4665" width="12.85546875" bestFit="1" customWidth="1"/>
    <col min="4666" max="4666" width="16" bestFit="1" customWidth="1"/>
    <col min="4667" max="4667" width="12.85546875" bestFit="1" customWidth="1"/>
    <col min="4668" max="4668" width="16" bestFit="1" customWidth="1"/>
    <col min="4669" max="4669" width="12.85546875" bestFit="1" customWidth="1"/>
    <col min="4670" max="4670" width="16" bestFit="1" customWidth="1"/>
    <col min="4671" max="4671" width="12.85546875" bestFit="1" customWidth="1"/>
    <col min="4672" max="4672" width="16" bestFit="1" customWidth="1"/>
    <col min="4673" max="4673" width="12.85546875" bestFit="1" customWidth="1"/>
    <col min="4674" max="4674" width="16" bestFit="1" customWidth="1"/>
    <col min="4675" max="4675" width="12.85546875" bestFit="1" customWidth="1"/>
    <col min="4676" max="4676" width="16" bestFit="1" customWidth="1"/>
    <col min="4677" max="4677" width="12.85546875" bestFit="1" customWidth="1"/>
    <col min="4678" max="4678" width="16" bestFit="1" customWidth="1"/>
    <col min="4679" max="4679" width="12.85546875" bestFit="1" customWidth="1"/>
    <col min="4680" max="4680" width="16" bestFit="1" customWidth="1"/>
    <col min="4681" max="4681" width="12.85546875" bestFit="1" customWidth="1"/>
    <col min="4682" max="4682" width="16" bestFit="1" customWidth="1"/>
    <col min="4683" max="4683" width="12.85546875" bestFit="1" customWidth="1"/>
    <col min="4684" max="4684" width="16" bestFit="1" customWidth="1"/>
    <col min="4685" max="4685" width="12.85546875" bestFit="1" customWidth="1"/>
    <col min="4686" max="4686" width="16" bestFit="1" customWidth="1"/>
    <col min="4687" max="4687" width="12.85546875" bestFit="1" customWidth="1"/>
    <col min="4688" max="4688" width="16" bestFit="1" customWidth="1"/>
    <col min="4689" max="4689" width="12.85546875" bestFit="1" customWidth="1"/>
    <col min="4690" max="4690" width="16" bestFit="1" customWidth="1"/>
    <col min="4691" max="4691" width="12.85546875" bestFit="1" customWidth="1"/>
    <col min="4692" max="4692" width="16" bestFit="1" customWidth="1"/>
    <col min="4693" max="4693" width="12.85546875" bestFit="1" customWidth="1"/>
    <col min="4694" max="4694" width="16" bestFit="1" customWidth="1"/>
    <col min="4695" max="4695" width="12.85546875" bestFit="1" customWidth="1"/>
    <col min="4696" max="4696" width="16" bestFit="1" customWidth="1"/>
    <col min="4697" max="4697" width="12.85546875" bestFit="1" customWidth="1"/>
    <col min="4698" max="4698" width="16" bestFit="1" customWidth="1"/>
    <col min="4699" max="4699" width="12.85546875" bestFit="1" customWidth="1"/>
    <col min="4700" max="4700" width="16" bestFit="1" customWidth="1"/>
    <col min="4701" max="4701" width="12.85546875" bestFit="1" customWidth="1"/>
    <col min="4702" max="4702" width="16" bestFit="1" customWidth="1"/>
    <col min="4703" max="4703" width="12.85546875" bestFit="1" customWidth="1"/>
    <col min="4704" max="4704" width="16" bestFit="1" customWidth="1"/>
    <col min="4705" max="4705" width="12.85546875" bestFit="1" customWidth="1"/>
    <col min="4706" max="4706" width="16" bestFit="1" customWidth="1"/>
    <col min="4707" max="4707" width="12.85546875" bestFit="1" customWidth="1"/>
    <col min="4708" max="4708" width="16" bestFit="1" customWidth="1"/>
    <col min="4709" max="4709" width="12.85546875" bestFit="1" customWidth="1"/>
    <col min="4710" max="4710" width="16" bestFit="1" customWidth="1"/>
    <col min="4711" max="4711" width="12.85546875" bestFit="1" customWidth="1"/>
    <col min="4712" max="4712" width="16" bestFit="1" customWidth="1"/>
    <col min="4713" max="4713" width="12.85546875" bestFit="1" customWidth="1"/>
    <col min="4714" max="4714" width="16" bestFit="1" customWidth="1"/>
    <col min="4715" max="4715" width="12.85546875" bestFit="1" customWidth="1"/>
    <col min="4716" max="4716" width="16" bestFit="1" customWidth="1"/>
    <col min="4717" max="4717" width="12.85546875" bestFit="1" customWidth="1"/>
    <col min="4718" max="4718" width="16" bestFit="1" customWidth="1"/>
    <col min="4719" max="4719" width="12.85546875" bestFit="1" customWidth="1"/>
    <col min="4720" max="4720" width="16" bestFit="1" customWidth="1"/>
    <col min="4721" max="4721" width="12.85546875" bestFit="1" customWidth="1"/>
    <col min="4722" max="4722" width="16" bestFit="1" customWidth="1"/>
    <col min="4723" max="4723" width="12.85546875" bestFit="1" customWidth="1"/>
    <col min="4724" max="4724" width="16" bestFit="1" customWidth="1"/>
    <col min="4725" max="4725" width="12.85546875" bestFit="1" customWidth="1"/>
    <col min="4726" max="4726" width="16" bestFit="1" customWidth="1"/>
    <col min="4727" max="4727" width="12.85546875" bestFit="1" customWidth="1"/>
    <col min="4728" max="4728" width="16" bestFit="1" customWidth="1"/>
    <col min="4729" max="4729" width="12.85546875" bestFit="1" customWidth="1"/>
    <col min="4730" max="4730" width="16" bestFit="1" customWidth="1"/>
    <col min="4731" max="4731" width="12.85546875" bestFit="1" customWidth="1"/>
    <col min="4732" max="4732" width="16" bestFit="1" customWidth="1"/>
    <col min="4733" max="4733" width="12.85546875" bestFit="1" customWidth="1"/>
    <col min="4734" max="4734" width="16" bestFit="1" customWidth="1"/>
    <col min="4735" max="4735" width="12.85546875" bestFit="1" customWidth="1"/>
    <col min="4736" max="4736" width="16" bestFit="1" customWidth="1"/>
    <col min="4737" max="4737" width="12.85546875" bestFit="1" customWidth="1"/>
    <col min="4738" max="4738" width="16" bestFit="1" customWidth="1"/>
    <col min="4739" max="4739" width="12.85546875" bestFit="1" customWidth="1"/>
    <col min="4740" max="4740" width="16" bestFit="1" customWidth="1"/>
    <col min="4741" max="4741" width="12.85546875" bestFit="1" customWidth="1"/>
    <col min="4742" max="4742" width="16" bestFit="1" customWidth="1"/>
    <col min="4743" max="4743" width="12.85546875" bestFit="1" customWidth="1"/>
    <col min="4744" max="4744" width="16" bestFit="1" customWidth="1"/>
    <col min="4745" max="4745" width="12.85546875" bestFit="1" customWidth="1"/>
    <col min="4746" max="4746" width="16" bestFit="1" customWidth="1"/>
    <col min="4747" max="4747" width="12.85546875" bestFit="1" customWidth="1"/>
    <col min="4748" max="4748" width="16" bestFit="1" customWidth="1"/>
    <col min="4749" max="4749" width="12.85546875" bestFit="1" customWidth="1"/>
    <col min="4750" max="4750" width="16" bestFit="1" customWidth="1"/>
    <col min="4751" max="4751" width="12.85546875" bestFit="1" customWidth="1"/>
    <col min="4752" max="4752" width="16" bestFit="1" customWidth="1"/>
    <col min="4753" max="4753" width="12.85546875" bestFit="1" customWidth="1"/>
    <col min="4754" max="4754" width="16" bestFit="1" customWidth="1"/>
    <col min="4755" max="4755" width="12.85546875" bestFit="1" customWidth="1"/>
    <col min="4756" max="4756" width="16" bestFit="1" customWidth="1"/>
    <col min="4757" max="4757" width="12.85546875" bestFit="1" customWidth="1"/>
    <col min="4758" max="4758" width="16" bestFit="1" customWidth="1"/>
    <col min="4759" max="4759" width="12.85546875" bestFit="1" customWidth="1"/>
    <col min="4760" max="4760" width="16" bestFit="1" customWidth="1"/>
    <col min="4761" max="4761" width="12.85546875" bestFit="1" customWidth="1"/>
    <col min="4762" max="4762" width="16" bestFit="1" customWidth="1"/>
    <col min="4763" max="4763" width="12.85546875" bestFit="1" customWidth="1"/>
    <col min="4764" max="4764" width="16" bestFit="1" customWidth="1"/>
    <col min="4765" max="4765" width="12.85546875" bestFit="1" customWidth="1"/>
    <col min="4766" max="4766" width="16" bestFit="1" customWidth="1"/>
    <col min="4767" max="4767" width="12.85546875" bestFit="1" customWidth="1"/>
    <col min="4768" max="4768" width="16" bestFit="1" customWidth="1"/>
    <col min="4769" max="4769" width="12.85546875" bestFit="1" customWidth="1"/>
    <col min="4770" max="4770" width="16" bestFit="1" customWidth="1"/>
    <col min="4771" max="4771" width="12.85546875" bestFit="1" customWidth="1"/>
    <col min="4772" max="4772" width="16" bestFit="1" customWidth="1"/>
    <col min="4773" max="4773" width="12.85546875" bestFit="1" customWidth="1"/>
    <col min="4774" max="4774" width="16" bestFit="1" customWidth="1"/>
    <col min="4775" max="4775" width="12.85546875" bestFit="1" customWidth="1"/>
    <col min="4776" max="4776" width="16" bestFit="1" customWidth="1"/>
    <col min="4777" max="4777" width="12.85546875" bestFit="1" customWidth="1"/>
    <col min="4778" max="4778" width="16" bestFit="1" customWidth="1"/>
    <col min="4779" max="4779" width="12.85546875" bestFit="1" customWidth="1"/>
    <col min="4780" max="4780" width="16" bestFit="1" customWidth="1"/>
    <col min="4781" max="4781" width="12.85546875" bestFit="1" customWidth="1"/>
    <col min="4782" max="4782" width="16" bestFit="1" customWidth="1"/>
    <col min="4783" max="4783" width="12.85546875" bestFit="1" customWidth="1"/>
    <col min="4784" max="4784" width="16" bestFit="1" customWidth="1"/>
    <col min="4785" max="4785" width="12.85546875" bestFit="1" customWidth="1"/>
    <col min="4786" max="4786" width="16" bestFit="1" customWidth="1"/>
    <col min="4787" max="4787" width="12.85546875" bestFit="1" customWidth="1"/>
    <col min="4788" max="4788" width="16" bestFit="1" customWidth="1"/>
    <col min="4789" max="4789" width="12.85546875" bestFit="1" customWidth="1"/>
    <col min="4790" max="4790" width="16" bestFit="1" customWidth="1"/>
    <col min="4791" max="4791" width="12.85546875" bestFit="1" customWidth="1"/>
    <col min="4792" max="4792" width="16" bestFit="1" customWidth="1"/>
    <col min="4793" max="4793" width="12.85546875" bestFit="1" customWidth="1"/>
    <col min="4794" max="4794" width="16" bestFit="1" customWidth="1"/>
    <col min="4795" max="4795" width="12.85546875" bestFit="1" customWidth="1"/>
    <col min="4796" max="4796" width="16" bestFit="1" customWidth="1"/>
    <col min="4797" max="4797" width="12.85546875" bestFit="1" customWidth="1"/>
    <col min="4798" max="4798" width="16" bestFit="1" customWidth="1"/>
    <col min="4799" max="4799" width="12.85546875" bestFit="1" customWidth="1"/>
    <col min="4800" max="4800" width="16" bestFit="1" customWidth="1"/>
    <col min="4801" max="4801" width="12.85546875" bestFit="1" customWidth="1"/>
    <col min="4802" max="4802" width="16" bestFit="1" customWidth="1"/>
    <col min="4803" max="4803" width="12.85546875" bestFit="1" customWidth="1"/>
    <col min="4804" max="4804" width="16" bestFit="1" customWidth="1"/>
    <col min="4805" max="4805" width="12.85546875" bestFit="1" customWidth="1"/>
    <col min="4806" max="4806" width="16" bestFit="1" customWidth="1"/>
    <col min="4807" max="4807" width="12.85546875" bestFit="1" customWidth="1"/>
    <col min="4808" max="4808" width="16" bestFit="1" customWidth="1"/>
    <col min="4809" max="4809" width="12.85546875" bestFit="1" customWidth="1"/>
    <col min="4810" max="4810" width="16" bestFit="1" customWidth="1"/>
    <col min="4811" max="4811" width="12.85546875" bestFit="1" customWidth="1"/>
    <col min="4812" max="4812" width="16" bestFit="1" customWidth="1"/>
    <col min="4813" max="4813" width="12.85546875" bestFit="1" customWidth="1"/>
    <col min="4814" max="4814" width="16" bestFit="1" customWidth="1"/>
    <col min="4815" max="4815" width="12.85546875" bestFit="1" customWidth="1"/>
    <col min="4816" max="4816" width="16" bestFit="1" customWidth="1"/>
    <col min="4817" max="4817" width="12.85546875" bestFit="1" customWidth="1"/>
    <col min="4818" max="4818" width="16" bestFit="1" customWidth="1"/>
    <col min="4819" max="4819" width="12.85546875" bestFit="1" customWidth="1"/>
    <col min="4820" max="4820" width="16" bestFit="1" customWidth="1"/>
    <col min="4821" max="4821" width="12.85546875" bestFit="1" customWidth="1"/>
    <col min="4822" max="4822" width="16" bestFit="1" customWidth="1"/>
    <col min="4823" max="4823" width="12.85546875" bestFit="1" customWidth="1"/>
    <col min="4824" max="4824" width="16" bestFit="1" customWidth="1"/>
    <col min="4825" max="4825" width="12.85546875" bestFit="1" customWidth="1"/>
    <col min="4826" max="4826" width="16" bestFit="1" customWidth="1"/>
    <col min="4827" max="4827" width="12.85546875" bestFit="1" customWidth="1"/>
    <col min="4828" max="4828" width="16" bestFit="1" customWidth="1"/>
    <col min="4829" max="4829" width="12.85546875" bestFit="1" customWidth="1"/>
    <col min="4830" max="4830" width="16" bestFit="1" customWidth="1"/>
    <col min="4831" max="4831" width="12.85546875" bestFit="1" customWidth="1"/>
    <col min="4832" max="4832" width="16" bestFit="1" customWidth="1"/>
    <col min="4833" max="4833" width="12.85546875" bestFit="1" customWidth="1"/>
    <col min="4834" max="4834" width="16" bestFit="1" customWidth="1"/>
    <col min="4835" max="4835" width="12.85546875" bestFit="1" customWidth="1"/>
    <col min="4836" max="4836" width="16" bestFit="1" customWidth="1"/>
    <col min="4837" max="4837" width="12.85546875" bestFit="1" customWidth="1"/>
    <col min="4838" max="4838" width="16" bestFit="1" customWidth="1"/>
    <col min="4839" max="4839" width="12.85546875" bestFit="1" customWidth="1"/>
    <col min="4840" max="4840" width="16" bestFit="1" customWidth="1"/>
    <col min="4841" max="4841" width="12.85546875" bestFit="1" customWidth="1"/>
    <col min="4842" max="4842" width="16" bestFit="1" customWidth="1"/>
    <col min="4843" max="4843" width="12.85546875" bestFit="1" customWidth="1"/>
    <col min="4844" max="4844" width="16" bestFit="1" customWidth="1"/>
    <col min="4845" max="4845" width="12.85546875" bestFit="1" customWidth="1"/>
    <col min="4846" max="4846" width="16" bestFit="1" customWidth="1"/>
    <col min="4847" max="4847" width="12.85546875" bestFit="1" customWidth="1"/>
    <col min="4848" max="4848" width="16" bestFit="1" customWidth="1"/>
    <col min="4849" max="4849" width="12.85546875" bestFit="1" customWidth="1"/>
    <col min="4850" max="4850" width="16" bestFit="1" customWidth="1"/>
    <col min="4851" max="4851" width="12.85546875" bestFit="1" customWidth="1"/>
    <col min="4852" max="4852" width="16" bestFit="1" customWidth="1"/>
    <col min="4853" max="4853" width="12.85546875" bestFit="1" customWidth="1"/>
    <col min="4854" max="4854" width="16" bestFit="1" customWidth="1"/>
    <col min="4855" max="4855" width="12.85546875" bestFit="1" customWidth="1"/>
    <col min="4856" max="4856" width="16" bestFit="1" customWidth="1"/>
    <col min="4857" max="4857" width="12.85546875" bestFit="1" customWidth="1"/>
    <col min="4858" max="4858" width="16" bestFit="1" customWidth="1"/>
    <col min="4859" max="4859" width="12.85546875" bestFit="1" customWidth="1"/>
    <col min="4860" max="4860" width="16" bestFit="1" customWidth="1"/>
    <col min="4861" max="4861" width="12.85546875" bestFit="1" customWidth="1"/>
    <col min="4862" max="4862" width="16" bestFit="1" customWidth="1"/>
    <col min="4863" max="4863" width="12.85546875" bestFit="1" customWidth="1"/>
    <col min="4864" max="4864" width="16" bestFit="1" customWidth="1"/>
    <col min="4865" max="4865" width="12.85546875" bestFit="1" customWidth="1"/>
    <col min="4866" max="4866" width="16" bestFit="1" customWidth="1"/>
    <col min="4867" max="4867" width="12.85546875" bestFit="1" customWidth="1"/>
    <col min="4868" max="4868" width="16" bestFit="1" customWidth="1"/>
    <col min="4869" max="4869" width="12.85546875" bestFit="1" customWidth="1"/>
    <col min="4870" max="4870" width="16" bestFit="1" customWidth="1"/>
    <col min="4871" max="4871" width="12.85546875" bestFit="1" customWidth="1"/>
    <col min="4872" max="4872" width="16" bestFit="1" customWidth="1"/>
    <col min="4873" max="4873" width="12.85546875" bestFit="1" customWidth="1"/>
    <col min="4874" max="4874" width="16" bestFit="1" customWidth="1"/>
    <col min="4875" max="4875" width="12.85546875" bestFit="1" customWidth="1"/>
    <col min="4876" max="4876" width="16" bestFit="1" customWidth="1"/>
    <col min="4877" max="4877" width="12.85546875" bestFit="1" customWidth="1"/>
    <col min="4878" max="4878" width="16" bestFit="1" customWidth="1"/>
    <col min="4879" max="4879" width="12.85546875" bestFit="1" customWidth="1"/>
    <col min="4880" max="4880" width="16" bestFit="1" customWidth="1"/>
    <col min="4881" max="4881" width="12.85546875" bestFit="1" customWidth="1"/>
    <col min="4882" max="4882" width="16" bestFit="1" customWidth="1"/>
    <col min="4883" max="4883" width="12.85546875" bestFit="1" customWidth="1"/>
    <col min="4884" max="4884" width="16" bestFit="1" customWidth="1"/>
    <col min="4885" max="4885" width="12.85546875" bestFit="1" customWidth="1"/>
    <col min="4886" max="4886" width="16" bestFit="1" customWidth="1"/>
    <col min="4887" max="4887" width="12.85546875" bestFit="1" customWidth="1"/>
    <col min="4888" max="4888" width="16" bestFit="1" customWidth="1"/>
    <col min="4889" max="4889" width="12.85546875" bestFit="1" customWidth="1"/>
    <col min="4890" max="4890" width="16" bestFit="1" customWidth="1"/>
    <col min="4891" max="4891" width="12.85546875" bestFit="1" customWidth="1"/>
    <col min="4892" max="4892" width="16" bestFit="1" customWidth="1"/>
    <col min="4893" max="4893" width="12.85546875" bestFit="1" customWidth="1"/>
    <col min="4894" max="4894" width="16" bestFit="1" customWidth="1"/>
    <col min="4895" max="4895" width="12.85546875" bestFit="1" customWidth="1"/>
    <col min="4896" max="4896" width="16" bestFit="1" customWidth="1"/>
    <col min="4897" max="4897" width="12.85546875" bestFit="1" customWidth="1"/>
    <col min="4898" max="4898" width="16" bestFit="1" customWidth="1"/>
    <col min="4899" max="4899" width="12.85546875" bestFit="1" customWidth="1"/>
    <col min="4900" max="4900" width="16" bestFit="1" customWidth="1"/>
    <col min="4901" max="4901" width="12.85546875" bestFit="1" customWidth="1"/>
    <col min="4902" max="4902" width="16" bestFit="1" customWidth="1"/>
    <col min="4903" max="4903" width="12.85546875" bestFit="1" customWidth="1"/>
    <col min="4904" max="4904" width="16" bestFit="1" customWidth="1"/>
    <col min="4905" max="4905" width="12.85546875" bestFit="1" customWidth="1"/>
    <col min="4906" max="4906" width="16" bestFit="1" customWidth="1"/>
    <col min="4907" max="4907" width="12.85546875" bestFit="1" customWidth="1"/>
    <col min="4908" max="4908" width="16" bestFit="1" customWidth="1"/>
    <col min="4909" max="4909" width="12.85546875" bestFit="1" customWidth="1"/>
    <col min="4910" max="4910" width="16" bestFit="1" customWidth="1"/>
    <col min="4911" max="4911" width="12.85546875" bestFit="1" customWidth="1"/>
    <col min="4912" max="4912" width="16" bestFit="1" customWidth="1"/>
    <col min="4913" max="4913" width="12.85546875" bestFit="1" customWidth="1"/>
    <col min="4914" max="4914" width="16" bestFit="1" customWidth="1"/>
    <col min="4915" max="4915" width="12.85546875" bestFit="1" customWidth="1"/>
    <col min="4916" max="4916" width="16" bestFit="1" customWidth="1"/>
    <col min="4917" max="4917" width="12.85546875" bestFit="1" customWidth="1"/>
    <col min="4918" max="4918" width="16" bestFit="1" customWidth="1"/>
    <col min="4919" max="4919" width="12.85546875" bestFit="1" customWidth="1"/>
    <col min="4920" max="4920" width="16" bestFit="1" customWidth="1"/>
    <col min="4921" max="4921" width="12.85546875" bestFit="1" customWidth="1"/>
    <col min="4922" max="4922" width="16" bestFit="1" customWidth="1"/>
    <col min="4923" max="4923" width="12.85546875" bestFit="1" customWidth="1"/>
    <col min="4924" max="4924" width="16" bestFit="1" customWidth="1"/>
    <col min="4925" max="4925" width="12.85546875" bestFit="1" customWidth="1"/>
    <col min="4926" max="4926" width="16" bestFit="1" customWidth="1"/>
    <col min="4927" max="4927" width="12.85546875" bestFit="1" customWidth="1"/>
    <col min="4928" max="4928" width="16" bestFit="1" customWidth="1"/>
    <col min="4929" max="4929" width="12.85546875" bestFit="1" customWidth="1"/>
    <col min="4930" max="4930" width="16" bestFit="1" customWidth="1"/>
    <col min="4931" max="4931" width="12.85546875" bestFit="1" customWidth="1"/>
    <col min="4932" max="4932" width="16" bestFit="1" customWidth="1"/>
    <col min="4933" max="4933" width="12.85546875" bestFit="1" customWidth="1"/>
    <col min="4934" max="4934" width="16" bestFit="1" customWidth="1"/>
    <col min="4935" max="4935" width="12.85546875" bestFit="1" customWidth="1"/>
    <col min="4936" max="4936" width="16" bestFit="1" customWidth="1"/>
    <col min="4937" max="4937" width="12.85546875" bestFit="1" customWidth="1"/>
    <col min="4938" max="4938" width="16" bestFit="1" customWidth="1"/>
    <col min="4939" max="4939" width="12.85546875" bestFit="1" customWidth="1"/>
    <col min="4940" max="4940" width="16" bestFit="1" customWidth="1"/>
    <col min="4941" max="4941" width="12.85546875" bestFit="1" customWidth="1"/>
    <col min="4942" max="4942" width="16" bestFit="1" customWidth="1"/>
    <col min="4943" max="4943" width="12.85546875" bestFit="1" customWidth="1"/>
    <col min="4944" max="4944" width="16" bestFit="1" customWidth="1"/>
    <col min="4945" max="4945" width="12.85546875" bestFit="1" customWidth="1"/>
    <col min="4946" max="4946" width="16" bestFit="1" customWidth="1"/>
    <col min="4947" max="4947" width="12.85546875" bestFit="1" customWidth="1"/>
    <col min="4948" max="4948" width="16" bestFit="1" customWidth="1"/>
    <col min="4949" max="4949" width="12.85546875" bestFit="1" customWidth="1"/>
    <col min="4950" max="4950" width="16" bestFit="1" customWidth="1"/>
    <col min="4951" max="4951" width="12.85546875" bestFit="1" customWidth="1"/>
    <col min="4952" max="4952" width="16" bestFit="1" customWidth="1"/>
    <col min="4953" max="4953" width="12.85546875" bestFit="1" customWidth="1"/>
    <col min="4954" max="4954" width="16" bestFit="1" customWidth="1"/>
    <col min="4955" max="4955" width="12.85546875" bestFit="1" customWidth="1"/>
    <col min="4956" max="4956" width="16" bestFit="1" customWidth="1"/>
    <col min="4957" max="4957" width="12.85546875" bestFit="1" customWidth="1"/>
    <col min="4958" max="4958" width="16" bestFit="1" customWidth="1"/>
    <col min="4959" max="4959" width="12.85546875" bestFit="1" customWidth="1"/>
    <col min="4960" max="4960" width="16" bestFit="1" customWidth="1"/>
    <col min="4961" max="4961" width="12.85546875" bestFit="1" customWidth="1"/>
    <col min="4962" max="4962" width="16" bestFit="1" customWidth="1"/>
    <col min="4963" max="4963" width="12.85546875" bestFit="1" customWidth="1"/>
    <col min="4964" max="4964" width="16" bestFit="1" customWidth="1"/>
    <col min="4965" max="4965" width="12.85546875" bestFit="1" customWidth="1"/>
    <col min="4966" max="4966" width="16" bestFit="1" customWidth="1"/>
    <col min="4967" max="4967" width="12.85546875" bestFit="1" customWidth="1"/>
    <col min="4968" max="4968" width="16" bestFit="1" customWidth="1"/>
    <col min="4969" max="4969" width="12.85546875" bestFit="1" customWidth="1"/>
    <col min="4970" max="4970" width="16" bestFit="1" customWidth="1"/>
    <col min="4971" max="4971" width="12.85546875" bestFit="1" customWidth="1"/>
    <col min="4972" max="4972" width="16" bestFit="1" customWidth="1"/>
    <col min="4973" max="4973" width="12.85546875" bestFit="1" customWidth="1"/>
    <col min="4974" max="4974" width="16" bestFit="1" customWidth="1"/>
    <col min="4975" max="4975" width="12.85546875" bestFit="1" customWidth="1"/>
    <col min="4976" max="4976" width="16" bestFit="1" customWidth="1"/>
    <col min="4977" max="4977" width="12.85546875" bestFit="1" customWidth="1"/>
    <col min="4978" max="4978" width="16" bestFit="1" customWidth="1"/>
    <col min="4979" max="4979" width="12.85546875" bestFit="1" customWidth="1"/>
    <col min="4980" max="4980" width="16" bestFit="1" customWidth="1"/>
    <col min="4981" max="4981" width="12.85546875" bestFit="1" customWidth="1"/>
    <col min="4982" max="4982" width="16" bestFit="1" customWidth="1"/>
    <col min="4983" max="4983" width="12.85546875" bestFit="1" customWidth="1"/>
    <col min="4984" max="4984" width="16" bestFit="1" customWidth="1"/>
    <col min="4985" max="4985" width="12.85546875" bestFit="1" customWidth="1"/>
    <col min="4986" max="4986" width="16" bestFit="1" customWidth="1"/>
    <col min="4987" max="4987" width="12.85546875" bestFit="1" customWidth="1"/>
    <col min="4988" max="4988" width="16" bestFit="1" customWidth="1"/>
    <col min="4989" max="4989" width="12.85546875" bestFit="1" customWidth="1"/>
    <col min="4990" max="4990" width="16" bestFit="1" customWidth="1"/>
    <col min="4991" max="4991" width="12.85546875" bestFit="1" customWidth="1"/>
    <col min="4992" max="4992" width="16" bestFit="1" customWidth="1"/>
    <col min="4993" max="4993" width="12.85546875" bestFit="1" customWidth="1"/>
    <col min="4994" max="4994" width="16" bestFit="1" customWidth="1"/>
    <col min="4995" max="4995" width="12.85546875" bestFit="1" customWidth="1"/>
    <col min="4996" max="4996" width="16" bestFit="1" customWidth="1"/>
    <col min="4997" max="4997" width="12.85546875" bestFit="1" customWidth="1"/>
    <col min="4998" max="4998" width="16" bestFit="1" customWidth="1"/>
    <col min="4999" max="4999" width="12.85546875" bestFit="1" customWidth="1"/>
    <col min="5000" max="5000" width="16" bestFit="1" customWidth="1"/>
    <col min="5001" max="5001" width="12.85546875" bestFit="1" customWidth="1"/>
    <col min="5002" max="5002" width="16" bestFit="1" customWidth="1"/>
    <col min="5003" max="5003" width="12.85546875" bestFit="1" customWidth="1"/>
    <col min="5004" max="5004" width="16" bestFit="1" customWidth="1"/>
    <col min="5005" max="5005" width="12.85546875" bestFit="1" customWidth="1"/>
    <col min="5006" max="5006" width="16" bestFit="1" customWidth="1"/>
    <col min="5007" max="5007" width="12.85546875" bestFit="1" customWidth="1"/>
    <col min="5008" max="5008" width="16" bestFit="1" customWidth="1"/>
    <col min="5009" max="5009" width="12.85546875" bestFit="1" customWidth="1"/>
    <col min="5010" max="5010" width="16" bestFit="1" customWidth="1"/>
    <col min="5011" max="5011" width="12.85546875" bestFit="1" customWidth="1"/>
    <col min="5012" max="5012" width="16" bestFit="1" customWidth="1"/>
    <col min="5013" max="5013" width="12.85546875" bestFit="1" customWidth="1"/>
    <col min="5014" max="5014" width="16" bestFit="1" customWidth="1"/>
    <col min="5015" max="5015" width="12.85546875" bestFit="1" customWidth="1"/>
    <col min="5016" max="5016" width="16" bestFit="1" customWidth="1"/>
    <col min="5017" max="5017" width="12.85546875" bestFit="1" customWidth="1"/>
    <col min="5018" max="5018" width="16" bestFit="1" customWidth="1"/>
    <col min="5019" max="5019" width="12.85546875" bestFit="1" customWidth="1"/>
    <col min="5020" max="5020" width="16" bestFit="1" customWidth="1"/>
    <col min="5021" max="5021" width="12.85546875" bestFit="1" customWidth="1"/>
    <col min="5022" max="5022" width="16" bestFit="1" customWidth="1"/>
    <col min="5023" max="5023" width="12.85546875" bestFit="1" customWidth="1"/>
    <col min="5024" max="5024" width="16" bestFit="1" customWidth="1"/>
    <col min="5025" max="5025" width="12.85546875" bestFit="1" customWidth="1"/>
    <col min="5026" max="5026" width="16" bestFit="1" customWidth="1"/>
    <col min="5027" max="5027" width="12.85546875" bestFit="1" customWidth="1"/>
    <col min="5028" max="5028" width="16" bestFit="1" customWidth="1"/>
    <col min="5029" max="5029" width="12.85546875" bestFit="1" customWidth="1"/>
    <col min="5030" max="5030" width="16" bestFit="1" customWidth="1"/>
    <col min="5031" max="5031" width="12.85546875" bestFit="1" customWidth="1"/>
    <col min="5032" max="5032" width="16" bestFit="1" customWidth="1"/>
    <col min="5033" max="5033" width="12.85546875" bestFit="1" customWidth="1"/>
    <col min="5034" max="5034" width="16" bestFit="1" customWidth="1"/>
    <col min="5035" max="5035" width="12.85546875" bestFit="1" customWidth="1"/>
    <col min="5036" max="5036" width="16" bestFit="1" customWidth="1"/>
    <col min="5037" max="5037" width="12.85546875" bestFit="1" customWidth="1"/>
    <col min="5038" max="5038" width="16" bestFit="1" customWidth="1"/>
    <col min="5039" max="5039" width="12.85546875" bestFit="1" customWidth="1"/>
    <col min="5040" max="5040" width="16" bestFit="1" customWidth="1"/>
    <col min="5041" max="5041" width="12.85546875" bestFit="1" customWidth="1"/>
    <col min="5042" max="5042" width="16" bestFit="1" customWidth="1"/>
    <col min="5043" max="5043" width="12.85546875" bestFit="1" customWidth="1"/>
    <col min="5044" max="5044" width="16" bestFit="1" customWidth="1"/>
    <col min="5045" max="5045" width="12.85546875" bestFit="1" customWidth="1"/>
    <col min="5046" max="5046" width="16" bestFit="1" customWidth="1"/>
    <col min="5047" max="5047" width="12.85546875" bestFit="1" customWidth="1"/>
    <col min="5048" max="5048" width="16" bestFit="1" customWidth="1"/>
    <col min="5049" max="5049" width="12.85546875" bestFit="1" customWidth="1"/>
    <col min="5050" max="5050" width="16" bestFit="1" customWidth="1"/>
    <col min="5051" max="5051" width="12.85546875" bestFit="1" customWidth="1"/>
    <col min="5052" max="5052" width="16" bestFit="1" customWidth="1"/>
    <col min="5053" max="5053" width="12.85546875" bestFit="1" customWidth="1"/>
    <col min="5054" max="5054" width="16" bestFit="1" customWidth="1"/>
    <col min="5055" max="5055" width="12.85546875" bestFit="1" customWidth="1"/>
    <col min="5056" max="5056" width="16" bestFit="1" customWidth="1"/>
    <col min="5057" max="5057" width="12.85546875" bestFit="1" customWidth="1"/>
    <col min="5058" max="5058" width="16" bestFit="1" customWidth="1"/>
    <col min="5059" max="5059" width="12.85546875" bestFit="1" customWidth="1"/>
    <col min="5060" max="5060" width="16" bestFit="1" customWidth="1"/>
    <col min="5061" max="5061" width="12.85546875" bestFit="1" customWidth="1"/>
    <col min="5062" max="5062" width="16" bestFit="1" customWidth="1"/>
    <col min="5063" max="5063" width="12.85546875" bestFit="1" customWidth="1"/>
    <col min="5064" max="5064" width="16" bestFit="1" customWidth="1"/>
    <col min="5065" max="5065" width="12.85546875" bestFit="1" customWidth="1"/>
    <col min="5066" max="5066" width="16" bestFit="1" customWidth="1"/>
    <col min="5067" max="5067" width="12.85546875" bestFit="1" customWidth="1"/>
    <col min="5068" max="5068" width="16" bestFit="1" customWidth="1"/>
    <col min="5069" max="5069" width="12.85546875" bestFit="1" customWidth="1"/>
    <col min="5070" max="5070" width="16" bestFit="1" customWidth="1"/>
    <col min="5071" max="5071" width="12.85546875" bestFit="1" customWidth="1"/>
    <col min="5072" max="5072" width="16" bestFit="1" customWidth="1"/>
    <col min="5073" max="5073" width="12.85546875" bestFit="1" customWidth="1"/>
    <col min="5074" max="5074" width="16" bestFit="1" customWidth="1"/>
    <col min="5075" max="5075" width="12.85546875" bestFit="1" customWidth="1"/>
    <col min="5076" max="5076" width="16" bestFit="1" customWidth="1"/>
    <col min="5077" max="5077" width="12.85546875" bestFit="1" customWidth="1"/>
    <col min="5078" max="5078" width="16" bestFit="1" customWidth="1"/>
    <col min="5079" max="5079" width="12.85546875" bestFit="1" customWidth="1"/>
    <col min="5080" max="5080" width="16" bestFit="1" customWidth="1"/>
    <col min="5081" max="5081" width="12.85546875" bestFit="1" customWidth="1"/>
    <col min="5082" max="5082" width="16" bestFit="1" customWidth="1"/>
    <col min="5083" max="5083" width="12.85546875" bestFit="1" customWidth="1"/>
    <col min="5084" max="5084" width="16" bestFit="1" customWidth="1"/>
    <col min="5085" max="5085" width="12.85546875" bestFit="1" customWidth="1"/>
    <col min="5086" max="5086" width="16" bestFit="1" customWidth="1"/>
    <col min="5087" max="5087" width="12.85546875" bestFit="1" customWidth="1"/>
    <col min="5088" max="5088" width="16" bestFit="1" customWidth="1"/>
    <col min="5089" max="5089" width="12.85546875" bestFit="1" customWidth="1"/>
    <col min="5090" max="5090" width="16" bestFit="1" customWidth="1"/>
    <col min="5091" max="5091" width="12.85546875" bestFit="1" customWidth="1"/>
    <col min="5092" max="5092" width="16" bestFit="1" customWidth="1"/>
    <col min="5093" max="5093" width="12.85546875" bestFit="1" customWidth="1"/>
    <col min="5094" max="5094" width="16" bestFit="1" customWidth="1"/>
    <col min="5095" max="5095" width="12.85546875" bestFit="1" customWidth="1"/>
    <col min="5096" max="5096" width="16" bestFit="1" customWidth="1"/>
    <col min="5097" max="5097" width="12.85546875" bestFit="1" customWidth="1"/>
    <col min="5098" max="5098" width="16" bestFit="1" customWidth="1"/>
    <col min="5099" max="5099" width="12.85546875" bestFit="1" customWidth="1"/>
    <col min="5100" max="5100" width="16" bestFit="1" customWidth="1"/>
    <col min="5101" max="5101" width="12.85546875" bestFit="1" customWidth="1"/>
    <col min="5102" max="5102" width="16" bestFit="1" customWidth="1"/>
    <col min="5103" max="5103" width="12.85546875" bestFit="1" customWidth="1"/>
    <col min="5104" max="5104" width="16" bestFit="1" customWidth="1"/>
    <col min="5105" max="5105" width="12.85546875" bestFit="1" customWidth="1"/>
    <col min="5106" max="5106" width="16" bestFit="1" customWidth="1"/>
    <col min="5107" max="5107" width="12.85546875" bestFit="1" customWidth="1"/>
    <col min="5108" max="5108" width="16" bestFit="1" customWidth="1"/>
    <col min="5109" max="5109" width="12.85546875" bestFit="1" customWidth="1"/>
    <col min="5110" max="5110" width="16" bestFit="1" customWidth="1"/>
    <col min="5111" max="5111" width="12.85546875" bestFit="1" customWidth="1"/>
    <col min="5112" max="5112" width="16" bestFit="1" customWidth="1"/>
    <col min="5113" max="5113" width="12.85546875" bestFit="1" customWidth="1"/>
    <col min="5114" max="5114" width="16" bestFit="1" customWidth="1"/>
    <col min="5115" max="5115" width="12.85546875" bestFit="1" customWidth="1"/>
    <col min="5116" max="5116" width="16" bestFit="1" customWidth="1"/>
    <col min="5117" max="5117" width="12.85546875" bestFit="1" customWidth="1"/>
    <col min="5118" max="5118" width="16" bestFit="1" customWidth="1"/>
    <col min="5119" max="5119" width="12.85546875" bestFit="1" customWidth="1"/>
    <col min="5120" max="5120" width="16" bestFit="1" customWidth="1"/>
    <col min="5121" max="5121" width="12.85546875" bestFit="1" customWidth="1"/>
    <col min="5122" max="5122" width="16" bestFit="1" customWidth="1"/>
    <col min="5123" max="5123" width="12.85546875" bestFit="1" customWidth="1"/>
    <col min="5124" max="5124" width="16" bestFit="1" customWidth="1"/>
    <col min="5125" max="5125" width="12.85546875" bestFit="1" customWidth="1"/>
    <col min="5126" max="5126" width="16" bestFit="1" customWidth="1"/>
    <col min="5127" max="5127" width="12.85546875" bestFit="1" customWidth="1"/>
    <col min="5128" max="5128" width="16" bestFit="1" customWidth="1"/>
    <col min="5129" max="5129" width="12.85546875" bestFit="1" customWidth="1"/>
    <col min="5130" max="5130" width="16" bestFit="1" customWidth="1"/>
    <col min="5131" max="5131" width="12.85546875" bestFit="1" customWidth="1"/>
    <col min="5132" max="5132" width="16" bestFit="1" customWidth="1"/>
    <col min="5133" max="5133" width="12.85546875" bestFit="1" customWidth="1"/>
    <col min="5134" max="5134" width="16" bestFit="1" customWidth="1"/>
    <col min="5135" max="5135" width="12.85546875" bestFit="1" customWidth="1"/>
    <col min="5136" max="5136" width="16" bestFit="1" customWidth="1"/>
    <col min="5137" max="5137" width="12.85546875" bestFit="1" customWidth="1"/>
    <col min="5138" max="5138" width="16" bestFit="1" customWidth="1"/>
    <col min="5139" max="5139" width="12.85546875" bestFit="1" customWidth="1"/>
    <col min="5140" max="5140" width="16" bestFit="1" customWidth="1"/>
    <col min="5141" max="5141" width="12.85546875" bestFit="1" customWidth="1"/>
    <col min="5142" max="5142" width="16" bestFit="1" customWidth="1"/>
    <col min="5143" max="5143" width="12.85546875" bestFit="1" customWidth="1"/>
    <col min="5144" max="5144" width="16" bestFit="1" customWidth="1"/>
    <col min="5145" max="5145" width="12.85546875" bestFit="1" customWidth="1"/>
    <col min="5146" max="5146" width="16" bestFit="1" customWidth="1"/>
    <col min="5147" max="5147" width="12.85546875" bestFit="1" customWidth="1"/>
    <col min="5148" max="5148" width="16" bestFit="1" customWidth="1"/>
    <col min="5149" max="5149" width="12.85546875" bestFit="1" customWidth="1"/>
    <col min="5150" max="5150" width="16" bestFit="1" customWidth="1"/>
    <col min="5151" max="5151" width="12.85546875" bestFit="1" customWidth="1"/>
    <col min="5152" max="5152" width="16" bestFit="1" customWidth="1"/>
    <col min="5153" max="5153" width="12.85546875" bestFit="1" customWidth="1"/>
    <col min="5154" max="5154" width="16" bestFit="1" customWidth="1"/>
    <col min="5155" max="5155" width="12.85546875" bestFit="1" customWidth="1"/>
    <col min="5156" max="5156" width="16" bestFit="1" customWidth="1"/>
    <col min="5157" max="5157" width="12.85546875" bestFit="1" customWidth="1"/>
    <col min="5158" max="5158" width="16" bestFit="1" customWidth="1"/>
    <col min="5159" max="5159" width="12.85546875" bestFit="1" customWidth="1"/>
    <col min="5160" max="5160" width="16" bestFit="1" customWidth="1"/>
    <col min="5161" max="5161" width="12.85546875" bestFit="1" customWidth="1"/>
    <col min="5162" max="5162" width="16" bestFit="1" customWidth="1"/>
    <col min="5163" max="5163" width="12.85546875" bestFit="1" customWidth="1"/>
    <col min="5164" max="5164" width="16" bestFit="1" customWidth="1"/>
    <col min="5165" max="5165" width="12.85546875" bestFit="1" customWidth="1"/>
    <col min="5166" max="5166" width="16" bestFit="1" customWidth="1"/>
    <col min="5167" max="5167" width="12.85546875" bestFit="1" customWidth="1"/>
    <col min="5168" max="5168" width="16" bestFit="1" customWidth="1"/>
    <col min="5169" max="5169" width="12.85546875" bestFit="1" customWidth="1"/>
    <col min="5170" max="5170" width="16" bestFit="1" customWidth="1"/>
    <col min="5171" max="5171" width="12.85546875" bestFit="1" customWidth="1"/>
    <col min="5172" max="5172" width="16" bestFit="1" customWidth="1"/>
    <col min="5173" max="5173" width="12.85546875" bestFit="1" customWidth="1"/>
    <col min="5174" max="5174" width="16" bestFit="1" customWidth="1"/>
    <col min="5175" max="5175" width="12.85546875" bestFit="1" customWidth="1"/>
    <col min="5176" max="5176" width="16" bestFit="1" customWidth="1"/>
    <col min="5177" max="5177" width="12.85546875" bestFit="1" customWidth="1"/>
    <col min="5178" max="5178" width="16" bestFit="1" customWidth="1"/>
    <col min="5179" max="5179" width="12.85546875" bestFit="1" customWidth="1"/>
    <col min="5180" max="5180" width="16" bestFit="1" customWidth="1"/>
    <col min="5181" max="5181" width="12.85546875" bestFit="1" customWidth="1"/>
    <col min="5182" max="5182" width="16" bestFit="1" customWidth="1"/>
    <col min="5183" max="5183" width="12.85546875" bestFit="1" customWidth="1"/>
    <col min="5184" max="5184" width="16" bestFit="1" customWidth="1"/>
    <col min="5185" max="5185" width="12.85546875" bestFit="1" customWidth="1"/>
    <col min="5186" max="5186" width="16" bestFit="1" customWidth="1"/>
    <col min="5187" max="5187" width="12.85546875" bestFit="1" customWidth="1"/>
    <col min="5188" max="5188" width="16" bestFit="1" customWidth="1"/>
    <col min="5189" max="5189" width="12.85546875" bestFit="1" customWidth="1"/>
    <col min="5190" max="5190" width="16" bestFit="1" customWidth="1"/>
    <col min="5191" max="5191" width="12.85546875" bestFit="1" customWidth="1"/>
    <col min="5192" max="5192" width="16" bestFit="1" customWidth="1"/>
    <col min="5193" max="5193" width="12.85546875" bestFit="1" customWidth="1"/>
    <col min="5194" max="5194" width="16" bestFit="1" customWidth="1"/>
    <col min="5195" max="5195" width="12.85546875" bestFit="1" customWidth="1"/>
    <col min="5196" max="5196" width="16" bestFit="1" customWidth="1"/>
    <col min="5197" max="5197" width="12.85546875" bestFit="1" customWidth="1"/>
    <col min="5198" max="5198" width="16" bestFit="1" customWidth="1"/>
    <col min="5199" max="5199" width="12.85546875" bestFit="1" customWidth="1"/>
    <col min="5200" max="5200" width="16" bestFit="1" customWidth="1"/>
    <col min="5201" max="5201" width="12.85546875" bestFit="1" customWidth="1"/>
    <col min="5202" max="5202" width="16" bestFit="1" customWidth="1"/>
    <col min="5203" max="5203" width="12.85546875" bestFit="1" customWidth="1"/>
    <col min="5204" max="5204" width="16" bestFit="1" customWidth="1"/>
    <col min="5205" max="5205" width="12.85546875" bestFit="1" customWidth="1"/>
    <col min="5206" max="5206" width="16" bestFit="1" customWidth="1"/>
    <col min="5207" max="5207" width="12.85546875" bestFit="1" customWidth="1"/>
    <col min="5208" max="5208" width="16" bestFit="1" customWidth="1"/>
    <col min="5209" max="5209" width="12.85546875" bestFit="1" customWidth="1"/>
    <col min="5210" max="5210" width="16" bestFit="1" customWidth="1"/>
    <col min="5211" max="5211" width="12.85546875" bestFit="1" customWidth="1"/>
    <col min="5212" max="5212" width="16" bestFit="1" customWidth="1"/>
    <col min="5213" max="5213" width="12.85546875" bestFit="1" customWidth="1"/>
    <col min="5214" max="5214" width="16" bestFit="1" customWidth="1"/>
    <col min="5215" max="5215" width="12.85546875" bestFit="1" customWidth="1"/>
    <col min="5216" max="5216" width="16" bestFit="1" customWidth="1"/>
    <col min="5217" max="5217" width="12.85546875" bestFit="1" customWidth="1"/>
    <col min="5218" max="5218" width="16" bestFit="1" customWidth="1"/>
    <col min="5219" max="5219" width="12.85546875" bestFit="1" customWidth="1"/>
    <col min="5220" max="5220" width="16" bestFit="1" customWidth="1"/>
    <col min="5221" max="5221" width="12.85546875" bestFit="1" customWidth="1"/>
    <col min="5222" max="5222" width="16" bestFit="1" customWidth="1"/>
    <col min="5223" max="5223" width="12.85546875" bestFit="1" customWidth="1"/>
    <col min="5224" max="5224" width="16" bestFit="1" customWidth="1"/>
    <col min="5225" max="5225" width="12.85546875" bestFit="1" customWidth="1"/>
    <col min="5226" max="5226" width="16" bestFit="1" customWidth="1"/>
    <col min="5227" max="5227" width="12.85546875" bestFit="1" customWidth="1"/>
    <col min="5228" max="5228" width="16" bestFit="1" customWidth="1"/>
    <col min="5229" max="5229" width="12.85546875" bestFit="1" customWidth="1"/>
    <col min="5230" max="5230" width="16" bestFit="1" customWidth="1"/>
    <col min="5231" max="5231" width="12.85546875" bestFit="1" customWidth="1"/>
    <col min="5232" max="5232" width="16" bestFit="1" customWidth="1"/>
    <col min="5233" max="5233" width="12.85546875" bestFit="1" customWidth="1"/>
    <col min="5234" max="5234" width="16" bestFit="1" customWidth="1"/>
    <col min="5235" max="5235" width="12.85546875" bestFit="1" customWidth="1"/>
    <col min="5236" max="5236" width="16" bestFit="1" customWidth="1"/>
    <col min="5237" max="5237" width="12.85546875" bestFit="1" customWidth="1"/>
    <col min="5238" max="5238" width="16" bestFit="1" customWidth="1"/>
    <col min="5239" max="5239" width="12.85546875" bestFit="1" customWidth="1"/>
    <col min="5240" max="5240" width="16" bestFit="1" customWidth="1"/>
    <col min="5241" max="5241" width="12.85546875" bestFit="1" customWidth="1"/>
    <col min="5242" max="5242" width="16" bestFit="1" customWidth="1"/>
    <col min="5243" max="5243" width="12.85546875" bestFit="1" customWidth="1"/>
    <col min="5244" max="5244" width="16" bestFit="1" customWidth="1"/>
    <col min="5245" max="5245" width="12.85546875" bestFit="1" customWidth="1"/>
    <col min="5246" max="5246" width="16" bestFit="1" customWidth="1"/>
    <col min="5247" max="5247" width="12.85546875" bestFit="1" customWidth="1"/>
    <col min="5248" max="5248" width="16" bestFit="1" customWidth="1"/>
    <col min="5249" max="5249" width="12.85546875" bestFit="1" customWidth="1"/>
    <col min="5250" max="5250" width="16" bestFit="1" customWidth="1"/>
    <col min="5251" max="5251" width="12.85546875" bestFit="1" customWidth="1"/>
    <col min="5252" max="5252" width="16" bestFit="1" customWidth="1"/>
    <col min="5253" max="5253" width="12.85546875" bestFit="1" customWidth="1"/>
    <col min="5254" max="5254" width="16" bestFit="1" customWidth="1"/>
    <col min="5255" max="5255" width="12.85546875" bestFit="1" customWidth="1"/>
    <col min="5256" max="5256" width="16" bestFit="1" customWidth="1"/>
    <col min="5257" max="5257" width="12.85546875" bestFit="1" customWidth="1"/>
    <col min="5258" max="5258" width="16" bestFit="1" customWidth="1"/>
    <col min="5259" max="5259" width="12.85546875" bestFit="1" customWidth="1"/>
    <col min="5260" max="5260" width="16" bestFit="1" customWidth="1"/>
    <col min="5261" max="5261" width="12.85546875" bestFit="1" customWidth="1"/>
    <col min="5262" max="5262" width="16" bestFit="1" customWidth="1"/>
    <col min="5263" max="5263" width="12.85546875" bestFit="1" customWidth="1"/>
    <col min="5264" max="5264" width="16" bestFit="1" customWidth="1"/>
    <col min="5265" max="5265" width="12.85546875" bestFit="1" customWidth="1"/>
    <col min="5266" max="5266" width="16" bestFit="1" customWidth="1"/>
    <col min="5267" max="5267" width="12.85546875" bestFit="1" customWidth="1"/>
    <col min="5268" max="5268" width="16" bestFit="1" customWidth="1"/>
    <col min="5269" max="5269" width="12.85546875" bestFit="1" customWidth="1"/>
    <col min="5270" max="5270" width="16" bestFit="1" customWidth="1"/>
    <col min="5271" max="5271" width="12.85546875" bestFit="1" customWidth="1"/>
    <col min="5272" max="5272" width="16" bestFit="1" customWidth="1"/>
    <col min="5273" max="5273" width="12.85546875" bestFit="1" customWidth="1"/>
    <col min="5274" max="5274" width="16" bestFit="1" customWidth="1"/>
    <col min="5275" max="5275" width="12.85546875" bestFit="1" customWidth="1"/>
    <col min="5276" max="5276" width="16" bestFit="1" customWidth="1"/>
    <col min="5277" max="5277" width="12.85546875" bestFit="1" customWidth="1"/>
    <col min="5278" max="5278" width="16" bestFit="1" customWidth="1"/>
    <col min="5279" max="5279" width="12.85546875" bestFit="1" customWidth="1"/>
    <col min="5280" max="5280" width="16" bestFit="1" customWidth="1"/>
    <col min="5281" max="5281" width="12.85546875" bestFit="1" customWidth="1"/>
    <col min="5282" max="5282" width="16" bestFit="1" customWidth="1"/>
    <col min="5283" max="5283" width="12.85546875" bestFit="1" customWidth="1"/>
    <col min="5284" max="5284" width="16" bestFit="1" customWidth="1"/>
    <col min="5285" max="5285" width="12.85546875" bestFit="1" customWidth="1"/>
    <col min="5286" max="5286" width="16" bestFit="1" customWidth="1"/>
    <col min="5287" max="5287" width="12.85546875" bestFit="1" customWidth="1"/>
    <col min="5288" max="5288" width="16" bestFit="1" customWidth="1"/>
    <col min="5289" max="5289" width="12.85546875" bestFit="1" customWidth="1"/>
    <col min="5290" max="5290" width="16" bestFit="1" customWidth="1"/>
    <col min="5291" max="5291" width="12.85546875" bestFit="1" customWidth="1"/>
    <col min="5292" max="5292" width="16" bestFit="1" customWidth="1"/>
    <col min="5293" max="5293" width="12.85546875" bestFit="1" customWidth="1"/>
    <col min="5294" max="5294" width="16" bestFit="1" customWidth="1"/>
    <col min="5295" max="5295" width="12.85546875" bestFit="1" customWidth="1"/>
    <col min="5296" max="5296" width="16" bestFit="1" customWidth="1"/>
    <col min="5297" max="5297" width="12.85546875" bestFit="1" customWidth="1"/>
    <col min="5298" max="5298" width="16" bestFit="1" customWidth="1"/>
    <col min="5299" max="5299" width="12.85546875" bestFit="1" customWidth="1"/>
    <col min="5300" max="5300" width="16" bestFit="1" customWidth="1"/>
    <col min="5301" max="5301" width="12.85546875" bestFit="1" customWidth="1"/>
    <col min="5302" max="5302" width="16" bestFit="1" customWidth="1"/>
    <col min="5303" max="5303" width="12.85546875" bestFit="1" customWidth="1"/>
    <col min="5304" max="5304" width="16" bestFit="1" customWidth="1"/>
    <col min="5305" max="5305" width="12.85546875" bestFit="1" customWidth="1"/>
    <col min="5306" max="5306" width="16" bestFit="1" customWidth="1"/>
    <col min="5307" max="5307" width="12.85546875" bestFit="1" customWidth="1"/>
    <col min="5308" max="5308" width="16" bestFit="1" customWidth="1"/>
    <col min="5309" max="5309" width="12.85546875" bestFit="1" customWidth="1"/>
    <col min="5310" max="5310" width="16" bestFit="1" customWidth="1"/>
    <col min="5311" max="5311" width="12.85546875" bestFit="1" customWidth="1"/>
    <col min="5312" max="5312" width="16" bestFit="1" customWidth="1"/>
    <col min="5313" max="5313" width="12.85546875" bestFit="1" customWidth="1"/>
    <col min="5314" max="5314" width="16" bestFit="1" customWidth="1"/>
    <col min="5315" max="5315" width="12.85546875" bestFit="1" customWidth="1"/>
    <col min="5316" max="5316" width="16" bestFit="1" customWidth="1"/>
    <col min="5317" max="5317" width="12.85546875" bestFit="1" customWidth="1"/>
    <col min="5318" max="5318" width="16" bestFit="1" customWidth="1"/>
    <col min="5319" max="5319" width="12.85546875" bestFit="1" customWidth="1"/>
    <col min="5320" max="5320" width="16" bestFit="1" customWidth="1"/>
    <col min="5321" max="5321" width="12.85546875" bestFit="1" customWidth="1"/>
    <col min="5322" max="5322" width="16" bestFit="1" customWidth="1"/>
    <col min="5323" max="5323" width="12.85546875" bestFit="1" customWidth="1"/>
    <col min="5324" max="5324" width="16" bestFit="1" customWidth="1"/>
    <col min="5325" max="5325" width="12.85546875" bestFit="1" customWidth="1"/>
    <col min="5326" max="5326" width="16" bestFit="1" customWidth="1"/>
    <col min="5327" max="5327" width="12.85546875" bestFit="1" customWidth="1"/>
    <col min="5328" max="5328" width="16" bestFit="1" customWidth="1"/>
    <col min="5329" max="5329" width="12.85546875" bestFit="1" customWidth="1"/>
    <col min="5330" max="5330" width="16" bestFit="1" customWidth="1"/>
    <col min="5331" max="5331" width="12.85546875" bestFit="1" customWidth="1"/>
    <col min="5332" max="5332" width="16" bestFit="1" customWidth="1"/>
    <col min="5333" max="5333" width="12.85546875" bestFit="1" customWidth="1"/>
    <col min="5334" max="5334" width="16" bestFit="1" customWidth="1"/>
    <col min="5335" max="5335" width="12.85546875" bestFit="1" customWidth="1"/>
    <col min="5336" max="5336" width="16" bestFit="1" customWidth="1"/>
    <col min="5337" max="5337" width="12.85546875" bestFit="1" customWidth="1"/>
    <col min="5338" max="5338" width="16" bestFit="1" customWidth="1"/>
    <col min="5339" max="5339" width="12.85546875" bestFit="1" customWidth="1"/>
    <col min="5340" max="5340" width="16" bestFit="1" customWidth="1"/>
    <col min="5341" max="5341" width="12.85546875" bestFit="1" customWidth="1"/>
    <col min="5342" max="5342" width="16" bestFit="1" customWidth="1"/>
    <col min="5343" max="5343" width="12.85546875" bestFit="1" customWidth="1"/>
    <col min="5344" max="5344" width="16" bestFit="1" customWidth="1"/>
    <col min="5345" max="5345" width="12.85546875" bestFit="1" customWidth="1"/>
    <col min="5346" max="5346" width="16" bestFit="1" customWidth="1"/>
    <col min="5347" max="5347" width="12.85546875" bestFit="1" customWidth="1"/>
    <col min="5348" max="5348" width="16" bestFit="1" customWidth="1"/>
    <col min="5349" max="5349" width="12.85546875" bestFit="1" customWidth="1"/>
    <col min="5350" max="5350" width="16" bestFit="1" customWidth="1"/>
    <col min="5351" max="5351" width="12.85546875" bestFit="1" customWidth="1"/>
    <col min="5352" max="5352" width="10" bestFit="1" customWidth="1"/>
    <col min="5353" max="5353" width="16" bestFit="1" customWidth="1"/>
    <col min="5354" max="5354" width="12.85546875" bestFit="1" customWidth="1"/>
    <col min="5355" max="5355" width="16" bestFit="1" customWidth="1"/>
    <col min="5356" max="5356" width="12.85546875" bestFit="1" customWidth="1"/>
    <col min="5357" max="5357" width="16" bestFit="1" customWidth="1"/>
    <col min="5358" max="5358" width="12.85546875" bestFit="1" customWidth="1"/>
    <col min="5359" max="5359" width="16" bestFit="1" customWidth="1"/>
    <col min="5360" max="5360" width="12.85546875" bestFit="1" customWidth="1"/>
    <col min="5361" max="5361" width="16" bestFit="1" customWidth="1"/>
    <col min="5362" max="5362" width="12.85546875" bestFit="1" customWidth="1"/>
    <col min="5363" max="5363" width="16" bestFit="1" customWidth="1"/>
    <col min="5364" max="5364" width="12.85546875" bestFit="1" customWidth="1"/>
    <col min="5365" max="5365" width="16" bestFit="1" customWidth="1"/>
    <col min="5366" max="5366" width="12.85546875" bestFit="1" customWidth="1"/>
    <col min="5367" max="5367" width="16" bestFit="1" customWidth="1"/>
    <col min="5368" max="5368" width="12.85546875" bestFit="1" customWidth="1"/>
    <col min="5369" max="5369" width="16" bestFit="1" customWidth="1"/>
    <col min="5370" max="5370" width="12.85546875" bestFit="1" customWidth="1"/>
    <col min="5371" max="5371" width="16" bestFit="1" customWidth="1"/>
    <col min="5372" max="5372" width="12.85546875" bestFit="1" customWidth="1"/>
    <col min="5373" max="5373" width="16" bestFit="1" customWidth="1"/>
    <col min="5374" max="5374" width="12.85546875" bestFit="1" customWidth="1"/>
    <col min="5375" max="5375" width="16" bestFit="1" customWidth="1"/>
    <col min="5376" max="5376" width="12.85546875" bestFit="1" customWidth="1"/>
    <col min="5377" max="5377" width="16" bestFit="1" customWidth="1"/>
    <col min="5378" max="5378" width="12.85546875" bestFit="1" customWidth="1"/>
    <col min="5379" max="5379" width="16" bestFit="1" customWidth="1"/>
    <col min="5380" max="5380" width="12.85546875" bestFit="1" customWidth="1"/>
    <col min="5381" max="5381" width="16" bestFit="1" customWidth="1"/>
    <col min="5382" max="5382" width="12.85546875" bestFit="1" customWidth="1"/>
    <col min="5383" max="5383" width="16" bestFit="1" customWidth="1"/>
    <col min="5384" max="5384" width="12.85546875" bestFit="1" customWidth="1"/>
    <col min="5385" max="5385" width="16" bestFit="1" customWidth="1"/>
    <col min="5386" max="5386" width="12.85546875" bestFit="1" customWidth="1"/>
    <col min="5387" max="5387" width="16" bestFit="1" customWidth="1"/>
    <col min="5388" max="5388" width="12.85546875" bestFit="1" customWidth="1"/>
    <col min="5389" max="5389" width="16" bestFit="1" customWidth="1"/>
    <col min="5390" max="5390" width="12.85546875" bestFit="1" customWidth="1"/>
    <col min="5391" max="5391" width="16" bestFit="1" customWidth="1"/>
    <col min="5392" max="5392" width="12.85546875" bestFit="1" customWidth="1"/>
    <col min="5393" max="5393" width="16" bestFit="1" customWidth="1"/>
    <col min="5394" max="5394" width="12.85546875" bestFit="1" customWidth="1"/>
    <col min="5395" max="5395" width="16" bestFit="1" customWidth="1"/>
    <col min="5396" max="5396" width="12.85546875" bestFit="1" customWidth="1"/>
    <col min="5397" max="5397" width="16" bestFit="1" customWidth="1"/>
    <col min="5398" max="5398" width="12.85546875" bestFit="1" customWidth="1"/>
    <col min="5399" max="5399" width="16" bestFit="1" customWidth="1"/>
    <col min="5400" max="5400" width="12.85546875" bestFit="1" customWidth="1"/>
    <col min="5401" max="5401" width="16" bestFit="1" customWidth="1"/>
    <col min="5402" max="5402" width="12.85546875" bestFit="1" customWidth="1"/>
    <col min="5403" max="5403" width="16" bestFit="1" customWidth="1"/>
    <col min="5404" max="5404" width="12.85546875" bestFit="1" customWidth="1"/>
    <col min="5405" max="5405" width="16" bestFit="1" customWidth="1"/>
    <col min="5406" max="5406" width="12.85546875" bestFit="1" customWidth="1"/>
    <col min="5407" max="5407" width="16" bestFit="1" customWidth="1"/>
    <col min="5408" max="5408" width="12.85546875" bestFit="1" customWidth="1"/>
    <col min="5409" max="5409" width="16" bestFit="1" customWidth="1"/>
    <col min="5410" max="5410" width="12.85546875" bestFit="1" customWidth="1"/>
    <col min="5411" max="5411" width="16" bestFit="1" customWidth="1"/>
    <col min="5412" max="5412" width="12.85546875" bestFit="1" customWidth="1"/>
    <col min="5413" max="5413" width="16" bestFit="1" customWidth="1"/>
    <col min="5414" max="5414" width="12.85546875" bestFit="1" customWidth="1"/>
    <col min="5415" max="5415" width="16" bestFit="1" customWidth="1"/>
    <col min="5416" max="5416" width="12.85546875" bestFit="1" customWidth="1"/>
    <col min="5417" max="5417" width="16" bestFit="1" customWidth="1"/>
    <col min="5418" max="5418" width="12.85546875" bestFit="1" customWidth="1"/>
    <col min="5419" max="5419" width="16" bestFit="1" customWidth="1"/>
    <col min="5420" max="5420" width="12.85546875" bestFit="1" customWidth="1"/>
    <col min="5421" max="5421" width="16" bestFit="1" customWidth="1"/>
    <col min="5422" max="5422" width="12.85546875" bestFit="1" customWidth="1"/>
    <col min="5423" max="5423" width="16" bestFit="1" customWidth="1"/>
    <col min="5424" max="5424" width="12.85546875" bestFit="1" customWidth="1"/>
    <col min="5425" max="5425" width="16" bestFit="1" customWidth="1"/>
    <col min="5426" max="5426" width="12.85546875" bestFit="1" customWidth="1"/>
    <col min="5427" max="5427" width="16" bestFit="1" customWidth="1"/>
    <col min="5428" max="5428" width="12.85546875" bestFit="1" customWidth="1"/>
    <col min="5429" max="5429" width="16" bestFit="1" customWidth="1"/>
    <col min="5430" max="5430" width="12.85546875" bestFit="1" customWidth="1"/>
    <col min="5431" max="5431" width="16" bestFit="1" customWidth="1"/>
    <col min="5432" max="5432" width="12.85546875" bestFit="1" customWidth="1"/>
    <col min="5433" max="5433" width="16" bestFit="1" customWidth="1"/>
    <col min="5434" max="5434" width="12.85546875" bestFit="1" customWidth="1"/>
    <col min="5435" max="5435" width="16" bestFit="1" customWidth="1"/>
    <col min="5436" max="5436" width="12.85546875" bestFit="1" customWidth="1"/>
    <col min="5437" max="5437" width="16" bestFit="1" customWidth="1"/>
    <col min="5438" max="5438" width="12.85546875" bestFit="1" customWidth="1"/>
    <col min="5439" max="5439" width="16" bestFit="1" customWidth="1"/>
    <col min="5440" max="5440" width="12.85546875" bestFit="1" customWidth="1"/>
    <col min="5441" max="5441" width="16" bestFit="1" customWidth="1"/>
    <col min="5442" max="5442" width="12.85546875" bestFit="1" customWidth="1"/>
    <col min="5443" max="5443" width="16" bestFit="1" customWidth="1"/>
    <col min="5444" max="5444" width="12.85546875" bestFit="1" customWidth="1"/>
    <col min="5445" max="5445" width="16" bestFit="1" customWidth="1"/>
    <col min="5446" max="5446" width="12.85546875" bestFit="1" customWidth="1"/>
    <col min="5447" max="5447" width="16" bestFit="1" customWidth="1"/>
    <col min="5448" max="5448" width="12.85546875" bestFit="1" customWidth="1"/>
    <col min="5449" max="5449" width="16" bestFit="1" customWidth="1"/>
    <col min="5450" max="5450" width="12.85546875" bestFit="1" customWidth="1"/>
    <col min="5451" max="5451" width="16" bestFit="1" customWidth="1"/>
    <col min="5452" max="5452" width="12.85546875" bestFit="1" customWidth="1"/>
    <col min="5453" max="5453" width="16" bestFit="1" customWidth="1"/>
    <col min="5454" max="5454" width="12.85546875" bestFit="1" customWidth="1"/>
    <col min="5455" max="5455" width="16" bestFit="1" customWidth="1"/>
    <col min="5456" max="5456" width="12.85546875" bestFit="1" customWidth="1"/>
    <col min="5457" max="5457" width="16" bestFit="1" customWidth="1"/>
    <col min="5458" max="5458" width="12.85546875" bestFit="1" customWidth="1"/>
    <col min="5459" max="5459" width="16" bestFit="1" customWidth="1"/>
    <col min="5460" max="5460" width="12.85546875" bestFit="1" customWidth="1"/>
    <col min="5461" max="5461" width="16" bestFit="1" customWidth="1"/>
    <col min="5462" max="5462" width="12.85546875" bestFit="1" customWidth="1"/>
    <col min="5463" max="5463" width="16" bestFit="1" customWidth="1"/>
    <col min="5464" max="5464" width="12.85546875" bestFit="1" customWidth="1"/>
    <col min="5465" max="5465" width="16" bestFit="1" customWidth="1"/>
    <col min="5466" max="5466" width="12.85546875" bestFit="1" customWidth="1"/>
    <col min="5467" max="5467" width="16" bestFit="1" customWidth="1"/>
    <col min="5468" max="5468" width="12.85546875" bestFit="1" customWidth="1"/>
    <col min="5469" max="5469" width="16" bestFit="1" customWidth="1"/>
    <col min="5470" max="5470" width="12.85546875" bestFit="1" customWidth="1"/>
    <col min="5471" max="5471" width="16" bestFit="1" customWidth="1"/>
    <col min="5472" max="5472" width="12.85546875" bestFit="1" customWidth="1"/>
    <col min="5473" max="5473" width="16" bestFit="1" customWidth="1"/>
    <col min="5474" max="5474" width="12.85546875" bestFit="1" customWidth="1"/>
    <col min="5475" max="5475" width="16" bestFit="1" customWidth="1"/>
    <col min="5476" max="5476" width="12.85546875" bestFit="1" customWidth="1"/>
    <col min="5477" max="5477" width="16" bestFit="1" customWidth="1"/>
    <col min="5478" max="5478" width="12.85546875" bestFit="1" customWidth="1"/>
    <col min="5479" max="5479" width="16" bestFit="1" customWidth="1"/>
    <col min="5480" max="5480" width="12.85546875" bestFit="1" customWidth="1"/>
    <col min="5481" max="5481" width="16" bestFit="1" customWidth="1"/>
    <col min="5482" max="5482" width="12.85546875" bestFit="1" customWidth="1"/>
    <col min="5483" max="5483" width="16" bestFit="1" customWidth="1"/>
    <col min="5484" max="5484" width="12.85546875" bestFit="1" customWidth="1"/>
    <col min="5485" max="5485" width="16" bestFit="1" customWidth="1"/>
    <col min="5486" max="5486" width="12.85546875" bestFit="1" customWidth="1"/>
    <col min="5487" max="5487" width="16" bestFit="1" customWidth="1"/>
    <col min="5488" max="5488" width="12.85546875" bestFit="1" customWidth="1"/>
    <col min="5489" max="5489" width="16" bestFit="1" customWidth="1"/>
    <col min="5490" max="5490" width="12.85546875" bestFit="1" customWidth="1"/>
    <col min="5491" max="5491" width="16" bestFit="1" customWidth="1"/>
    <col min="5492" max="5492" width="12.85546875" bestFit="1" customWidth="1"/>
    <col min="5493" max="5493" width="16" bestFit="1" customWidth="1"/>
    <col min="5494" max="5494" width="12.85546875" bestFit="1" customWidth="1"/>
    <col min="5495" max="5495" width="16" bestFit="1" customWidth="1"/>
    <col min="5496" max="5496" width="12.85546875" bestFit="1" customWidth="1"/>
    <col min="5497" max="5497" width="16" bestFit="1" customWidth="1"/>
    <col min="5498" max="5498" width="12.85546875" bestFit="1" customWidth="1"/>
    <col min="5499" max="5499" width="16" bestFit="1" customWidth="1"/>
    <col min="5500" max="5500" width="12.85546875" bestFit="1" customWidth="1"/>
    <col min="5501" max="5501" width="16" bestFit="1" customWidth="1"/>
    <col min="5502" max="5502" width="12.85546875" bestFit="1" customWidth="1"/>
    <col min="5503" max="5503" width="16" bestFit="1" customWidth="1"/>
    <col min="5504" max="5504" width="12.85546875" bestFit="1" customWidth="1"/>
    <col min="5505" max="5505" width="16" bestFit="1" customWidth="1"/>
    <col min="5506" max="5506" width="12.85546875" bestFit="1" customWidth="1"/>
    <col min="5507" max="5507" width="16" bestFit="1" customWidth="1"/>
    <col min="5508" max="5508" width="12.85546875" bestFit="1" customWidth="1"/>
    <col min="5509" max="5509" width="16" bestFit="1" customWidth="1"/>
    <col min="5510" max="5510" width="12.85546875" bestFit="1" customWidth="1"/>
    <col min="5511" max="5511" width="16" bestFit="1" customWidth="1"/>
    <col min="5512" max="5512" width="12.85546875" bestFit="1" customWidth="1"/>
    <col min="5513" max="5513" width="16" bestFit="1" customWidth="1"/>
    <col min="5514" max="5514" width="12.85546875" bestFit="1" customWidth="1"/>
    <col min="5515" max="5515" width="16" bestFit="1" customWidth="1"/>
    <col min="5516" max="5516" width="12.85546875" bestFit="1" customWidth="1"/>
    <col min="5517" max="5517" width="16" bestFit="1" customWidth="1"/>
    <col min="5518" max="5518" width="12.85546875" bestFit="1" customWidth="1"/>
    <col min="5519" max="5519" width="16" bestFit="1" customWidth="1"/>
    <col min="5520" max="5520" width="12.85546875" bestFit="1" customWidth="1"/>
    <col min="5521" max="5521" width="16" bestFit="1" customWidth="1"/>
    <col min="5522" max="5522" width="12.85546875" bestFit="1" customWidth="1"/>
    <col min="5523" max="5523" width="16" bestFit="1" customWidth="1"/>
    <col min="5524" max="5524" width="12.85546875" bestFit="1" customWidth="1"/>
    <col min="5525" max="5525" width="16" bestFit="1" customWidth="1"/>
    <col min="5526" max="5526" width="12.85546875" bestFit="1" customWidth="1"/>
    <col min="5527" max="5527" width="16" bestFit="1" customWidth="1"/>
    <col min="5528" max="5528" width="12.85546875" bestFit="1" customWidth="1"/>
    <col min="5529" max="5529" width="16" bestFit="1" customWidth="1"/>
    <col min="5530" max="5530" width="12.85546875" bestFit="1" customWidth="1"/>
    <col min="5531" max="5531" width="16" bestFit="1" customWidth="1"/>
    <col min="5532" max="5532" width="12.85546875" bestFit="1" customWidth="1"/>
    <col min="5533" max="5533" width="16" bestFit="1" customWidth="1"/>
    <col min="5534" max="5534" width="12.85546875" bestFit="1" customWidth="1"/>
    <col min="5535" max="5535" width="16" bestFit="1" customWidth="1"/>
    <col min="5536" max="5536" width="12.85546875" bestFit="1" customWidth="1"/>
    <col min="5537" max="5537" width="16" bestFit="1" customWidth="1"/>
    <col min="5538" max="5538" width="12.85546875" bestFit="1" customWidth="1"/>
    <col min="5539" max="5539" width="16" bestFit="1" customWidth="1"/>
    <col min="5540" max="5540" width="12.85546875" bestFit="1" customWidth="1"/>
    <col min="5541" max="5541" width="16" bestFit="1" customWidth="1"/>
    <col min="5542" max="5542" width="12.85546875" bestFit="1" customWidth="1"/>
    <col min="5543" max="5543" width="16" bestFit="1" customWidth="1"/>
    <col min="5544" max="5544" width="12.85546875" bestFit="1" customWidth="1"/>
    <col min="5545" max="5545" width="16" bestFit="1" customWidth="1"/>
    <col min="5546" max="5546" width="12.85546875" bestFit="1" customWidth="1"/>
    <col min="5547" max="5547" width="16" bestFit="1" customWidth="1"/>
    <col min="5548" max="5548" width="12.85546875" bestFit="1" customWidth="1"/>
    <col min="5549" max="5549" width="16" bestFit="1" customWidth="1"/>
    <col min="5550" max="5550" width="12.85546875" bestFit="1" customWidth="1"/>
    <col min="5551" max="5551" width="16" bestFit="1" customWidth="1"/>
    <col min="5552" max="5552" width="12.85546875" bestFit="1" customWidth="1"/>
    <col min="5553" max="5553" width="16" bestFit="1" customWidth="1"/>
    <col min="5554" max="5554" width="12.85546875" bestFit="1" customWidth="1"/>
    <col min="5555" max="5555" width="16" bestFit="1" customWidth="1"/>
    <col min="5556" max="5556" width="12.85546875" bestFit="1" customWidth="1"/>
    <col min="5557" max="5557" width="16" bestFit="1" customWidth="1"/>
    <col min="5558" max="5558" width="12.85546875" bestFit="1" customWidth="1"/>
    <col min="5559" max="5559" width="16" bestFit="1" customWidth="1"/>
    <col min="5560" max="5560" width="12.85546875" bestFit="1" customWidth="1"/>
    <col min="5561" max="5561" width="16" bestFit="1" customWidth="1"/>
    <col min="5562" max="5562" width="12.85546875" bestFit="1" customWidth="1"/>
    <col min="5563" max="5563" width="16" bestFit="1" customWidth="1"/>
    <col min="5564" max="5564" width="12.85546875" bestFit="1" customWidth="1"/>
    <col min="5565" max="5565" width="16" bestFit="1" customWidth="1"/>
    <col min="5566" max="5566" width="12.85546875" bestFit="1" customWidth="1"/>
    <col min="5567" max="5567" width="16" bestFit="1" customWidth="1"/>
    <col min="5568" max="5568" width="12.85546875" bestFit="1" customWidth="1"/>
    <col min="5569" max="5569" width="16" bestFit="1" customWidth="1"/>
    <col min="5570" max="5570" width="12.85546875" bestFit="1" customWidth="1"/>
    <col min="5571" max="5571" width="16" bestFit="1" customWidth="1"/>
    <col min="5572" max="5572" width="12.85546875" bestFit="1" customWidth="1"/>
    <col min="5573" max="5573" width="16" bestFit="1" customWidth="1"/>
    <col min="5574" max="5574" width="12.85546875" bestFit="1" customWidth="1"/>
    <col min="5575" max="5575" width="16" bestFit="1" customWidth="1"/>
    <col min="5576" max="5576" width="12.85546875" bestFit="1" customWidth="1"/>
    <col min="5577" max="5577" width="16" bestFit="1" customWidth="1"/>
    <col min="5578" max="5578" width="12.85546875" bestFit="1" customWidth="1"/>
    <col min="5579" max="5579" width="16" bestFit="1" customWidth="1"/>
    <col min="5580" max="5580" width="12.85546875" bestFit="1" customWidth="1"/>
    <col min="5581" max="5581" width="16" bestFit="1" customWidth="1"/>
    <col min="5582" max="5582" width="12.85546875" bestFit="1" customWidth="1"/>
    <col min="5583" max="5583" width="16" bestFit="1" customWidth="1"/>
    <col min="5584" max="5584" width="12.85546875" bestFit="1" customWidth="1"/>
    <col min="5585" max="5585" width="16" bestFit="1" customWidth="1"/>
    <col min="5586" max="5586" width="12.85546875" bestFit="1" customWidth="1"/>
    <col min="5587" max="5587" width="16" bestFit="1" customWidth="1"/>
    <col min="5588" max="5588" width="12.85546875" bestFit="1" customWidth="1"/>
    <col min="5589" max="5589" width="16" bestFit="1" customWidth="1"/>
    <col min="5590" max="5590" width="12.85546875" bestFit="1" customWidth="1"/>
    <col min="5591" max="5591" width="16" bestFit="1" customWidth="1"/>
    <col min="5592" max="5592" width="12.85546875" bestFit="1" customWidth="1"/>
    <col min="5593" max="5593" width="16" bestFit="1" customWidth="1"/>
    <col min="5594" max="5594" width="12.85546875" bestFit="1" customWidth="1"/>
    <col min="5595" max="5595" width="16" bestFit="1" customWidth="1"/>
    <col min="5596" max="5596" width="12.85546875" bestFit="1" customWidth="1"/>
    <col min="5597" max="5597" width="16" bestFit="1" customWidth="1"/>
    <col min="5598" max="5598" width="12.85546875" bestFit="1" customWidth="1"/>
    <col min="5599" max="5599" width="16" bestFit="1" customWidth="1"/>
    <col min="5600" max="5600" width="12.85546875" bestFit="1" customWidth="1"/>
    <col min="5601" max="5601" width="16" bestFit="1" customWidth="1"/>
    <col min="5602" max="5602" width="12.85546875" bestFit="1" customWidth="1"/>
    <col min="5603" max="5603" width="16" bestFit="1" customWidth="1"/>
    <col min="5604" max="5604" width="12.85546875" bestFit="1" customWidth="1"/>
    <col min="5605" max="5605" width="16" bestFit="1" customWidth="1"/>
    <col min="5606" max="5606" width="12.85546875" bestFit="1" customWidth="1"/>
    <col min="5607" max="5607" width="16" bestFit="1" customWidth="1"/>
    <col min="5608" max="5608" width="12.85546875" bestFit="1" customWidth="1"/>
    <col min="5609" max="5609" width="16" bestFit="1" customWidth="1"/>
    <col min="5610" max="5610" width="12.85546875" bestFit="1" customWidth="1"/>
    <col min="5611" max="5611" width="16" bestFit="1" customWidth="1"/>
    <col min="5612" max="5612" width="12.85546875" bestFit="1" customWidth="1"/>
    <col min="5613" max="5613" width="16" bestFit="1" customWidth="1"/>
    <col min="5614" max="5614" width="12.85546875" bestFit="1" customWidth="1"/>
    <col min="5615" max="5615" width="16" bestFit="1" customWidth="1"/>
    <col min="5616" max="5616" width="12.85546875" bestFit="1" customWidth="1"/>
    <col min="5617" max="5617" width="16" bestFit="1" customWidth="1"/>
    <col min="5618" max="5618" width="12.85546875" bestFit="1" customWidth="1"/>
    <col min="5619" max="5619" width="16" bestFit="1" customWidth="1"/>
    <col min="5620" max="5620" width="12.85546875" bestFit="1" customWidth="1"/>
    <col min="5621" max="5621" width="16" bestFit="1" customWidth="1"/>
    <col min="5622" max="5622" width="12.85546875" bestFit="1" customWidth="1"/>
    <col min="5623" max="5623" width="16" bestFit="1" customWidth="1"/>
    <col min="5624" max="5624" width="12.85546875" bestFit="1" customWidth="1"/>
    <col min="5625" max="5625" width="16" bestFit="1" customWidth="1"/>
    <col min="5626" max="5626" width="12.85546875" bestFit="1" customWidth="1"/>
    <col min="5627" max="5627" width="16" bestFit="1" customWidth="1"/>
    <col min="5628" max="5628" width="12.85546875" bestFit="1" customWidth="1"/>
    <col min="5629" max="5629" width="16" bestFit="1" customWidth="1"/>
    <col min="5630" max="5630" width="12.85546875" bestFit="1" customWidth="1"/>
    <col min="5631" max="5631" width="16" bestFit="1" customWidth="1"/>
    <col min="5632" max="5632" width="12.85546875" bestFit="1" customWidth="1"/>
    <col min="5633" max="5633" width="16" bestFit="1" customWidth="1"/>
    <col min="5634" max="5634" width="12.85546875" bestFit="1" customWidth="1"/>
    <col min="5635" max="5635" width="16" bestFit="1" customWidth="1"/>
    <col min="5636" max="5636" width="12.85546875" bestFit="1" customWidth="1"/>
    <col min="5637" max="5637" width="16" bestFit="1" customWidth="1"/>
    <col min="5638" max="5638" width="12.85546875" bestFit="1" customWidth="1"/>
    <col min="5639" max="5639" width="16" bestFit="1" customWidth="1"/>
    <col min="5640" max="5640" width="12.85546875" bestFit="1" customWidth="1"/>
    <col min="5641" max="5641" width="16" bestFit="1" customWidth="1"/>
    <col min="5642" max="5642" width="12.85546875" bestFit="1" customWidth="1"/>
    <col min="5643" max="5643" width="16" bestFit="1" customWidth="1"/>
    <col min="5644" max="5644" width="12.85546875" bestFit="1" customWidth="1"/>
    <col min="5645" max="5645" width="16" bestFit="1" customWidth="1"/>
    <col min="5646" max="5646" width="12.85546875" bestFit="1" customWidth="1"/>
    <col min="5647" max="5647" width="16" bestFit="1" customWidth="1"/>
    <col min="5648" max="5648" width="12.85546875" bestFit="1" customWidth="1"/>
    <col min="5649" max="5649" width="16" bestFit="1" customWidth="1"/>
    <col min="5650" max="5650" width="12.85546875" bestFit="1" customWidth="1"/>
    <col min="5651" max="5651" width="16" bestFit="1" customWidth="1"/>
    <col min="5652" max="5652" width="12.85546875" bestFit="1" customWidth="1"/>
    <col min="5653" max="5653" width="16" bestFit="1" customWidth="1"/>
    <col min="5654" max="5654" width="12.85546875" bestFit="1" customWidth="1"/>
    <col min="5655" max="5655" width="16" bestFit="1" customWidth="1"/>
    <col min="5656" max="5656" width="12.85546875" bestFit="1" customWidth="1"/>
    <col min="5657" max="5657" width="16" bestFit="1" customWidth="1"/>
    <col min="5658" max="5658" width="12.85546875" bestFit="1" customWidth="1"/>
    <col min="5659" max="5659" width="16" bestFit="1" customWidth="1"/>
    <col min="5660" max="5660" width="12.85546875" bestFit="1" customWidth="1"/>
    <col min="5661" max="5661" width="16" bestFit="1" customWidth="1"/>
    <col min="5662" max="5662" width="12.85546875" bestFit="1" customWidth="1"/>
    <col min="5663" max="5663" width="16" bestFit="1" customWidth="1"/>
    <col min="5664" max="5664" width="12.85546875" bestFit="1" customWidth="1"/>
    <col min="5665" max="5665" width="16" bestFit="1" customWidth="1"/>
    <col min="5666" max="5666" width="12.85546875" bestFit="1" customWidth="1"/>
    <col min="5667" max="5667" width="16" bestFit="1" customWidth="1"/>
    <col min="5668" max="5668" width="12.85546875" bestFit="1" customWidth="1"/>
    <col min="5669" max="5669" width="16" bestFit="1" customWidth="1"/>
    <col min="5670" max="5670" width="12.85546875" bestFit="1" customWidth="1"/>
    <col min="5671" max="5671" width="16" bestFit="1" customWidth="1"/>
    <col min="5672" max="5672" width="12.85546875" bestFit="1" customWidth="1"/>
    <col min="5673" max="5673" width="16" bestFit="1" customWidth="1"/>
    <col min="5674" max="5674" width="12.85546875" bestFit="1" customWidth="1"/>
    <col min="5675" max="5675" width="16" bestFit="1" customWidth="1"/>
    <col min="5676" max="5676" width="12.85546875" bestFit="1" customWidth="1"/>
    <col min="5677" max="5677" width="16" bestFit="1" customWidth="1"/>
    <col min="5678" max="5678" width="12.85546875" bestFit="1" customWidth="1"/>
    <col min="5679" max="5679" width="16" bestFit="1" customWidth="1"/>
    <col min="5680" max="5680" width="12.85546875" bestFit="1" customWidth="1"/>
    <col min="5681" max="5681" width="16" bestFit="1" customWidth="1"/>
    <col min="5682" max="5682" width="12.85546875" bestFit="1" customWidth="1"/>
    <col min="5683" max="5683" width="16" bestFit="1" customWidth="1"/>
    <col min="5684" max="5684" width="12.85546875" bestFit="1" customWidth="1"/>
    <col min="5685" max="5685" width="16" bestFit="1" customWidth="1"/>
    <col min="5686" max="5686" width="12.85546875" bestFit="1" customWidth="1"/>
    <col min="5687" max="5687" width="16" bestFit="1" customWidth="1"/>
    <col min="5688" max="5688" width="12.85546875" bestFit="1" customWidth="1"/>
    <col min="5689" max="5689" width="16" bestFit="1" customWidth="1"/>
    <col min="5690" max="5690" width="12.85546875" bestFit="1" customWidth="1"/>
    <col min="5691" max="5691" width="16" bestFit="1" customWidth="1"/>
    <col min="5692" max="5692" width="12.85546875" bestFit="1" customWidth="1"/>
    <col min="5693" max="5693" width="16" bestFit="1" customWidth="1"/>
    <col min="5694" max="5694" width="12.85546875" bestFit="1" customWidth="1"/>
    <col min="5695" max="5695" width="16" bestFit="1" customWidth="1"/>
    <col min="5696" max="5696" width="12.85546875" bestFit="1" customWidth="1"/>
    <col min="5697" max="5697" width="16" bestFit="1" customWidth="1"/>
    <col min="5698" max="5698" width="12.85546875" bestFit="1" customWidth="1"/>
    <col min="5699" max="5699" width="16" bestFit="1" customWidth="1"/>
    <col min="5700" max="5700" width="12.85546875" bestFit="1" customWidth="1"/>
    <col min="5701" max="5701" width="16" bestFit="1" customWidth="1"/>
    <col min="5702" max="5702" width="12.85546875" bestFit="1" customWidth="1"/>
    <col min="5703" max="5703" width="16" bestFit="1" customWidth="1"/>
    <col min="5704" max="5704" width="12.85546875" bestFit="1" customWidth="1"/>
    <col min="5705" max="5705" width="16" bestFit="1" customWidth="1"/>
    <col min="5706" max="5706" width="12.85546875" bestFit="1" customWidth="1"/>
    <col min="5707" max="5707" width="16" bestFit="1" customWidth="1"/>
    <col min="5708" max="5708" width="12.85546875" bestFit="1" customWidth="1"/>
    <col min="5709" max="5709" width="16" bestFit="1" customWidth="1"/>
    <col min="5710" max="5710" width="12.85546875" bestFit="1" customWidth="1"/>
    <col min="5711" max="5711" width="16" bestFit="1" customWidth="1"/>
    <col min="5712" max="5712" width="12.85546875" bestFit="1" customWidth="1"/>
    <col min="5713" max="5713" width="16" bestFit="1" customWidth="1"/>
    <col min="5714" max="5714" width="12.85546875" bestFit="1" customWidth="1"/>
    <col min="5715" max="5715" width="16" bestFit="1" customWidth="1"/>
    <col min="5716" max="5716" width="12.85546875" bestFit="1" customWidth="1"/>
    <col min="5717" max="5717" width="16" bestFit="1" customWidth="1"/>
    <col min="5718" max="5718" width="12.85546875" bestFit="1" customWidth="1"/>
    <col min="5719" max="5719" width="16" bestFit="1" customWidth="1"/>
    <col min="5720" max="5720" width="12.85546875" bestFit="1" customWidth="1"/>
    <col min="5721" max="5721" width="16" bestFit="1" customWidth="1"/>
    <col min="5722" max="5722" width="12.85546875" bestFit="1" customWidth="1"/>
    <col min="5723" max="5723" width="16" bestFit="1" customWidth="1"/>
    <col min="5724" max="5724" width="12.85546875" bestFit="1" customWidth="1"/>
    <col min="5725" max="5725" width="16" bestFit="1" customWidth="1"/>
    <col min="5726" max="5726" width="12.85546875" bestFit="1" customWidth="1"/>
    <col min="5727" max="5727" width="16" bestFit="1" customWidth="1"/>
    <col min="5728" max="5728" width="12.85546875" bestFit="1" customWidth="1"/>
    <col min="5729" max="5729" width="16" bestFit="1" customWidth="1"/>
    <col min="5730" max="5730" width="12.85546875" bestFit="1" customWidth="1"/>
    <col min="5731" max="5731" width="16" bestFit="1" customWidth="1"/>
    <col min="5732" max="5732" width="12.85546875" bestFit="1" customWidth="1"/>
    <col min="5733" max="5733" width="16" bestFit="1" customWidth="1"/>
    <col min="5734" max="5734" width="12.85546875" bestFit="1" customWidth="1"/>
    <col min="5735" max="5735" width="16" bestFit="1" customWidth="1"/>
    <col min="5736" max="5736" width="12.85546875" bestFit="1" customWidth="1"/>
    <col min="5737" max="5737" width="16" bestFit="1" customWidth="1"/>
    <col min="5738" max="5738" width="12.85546875" bestFit="1" customWidth="1"/>
    <col min="5739" max="5739" width="16" bestFit="1" customWidth="1"/>
    <col min="5740" max="5740" width="12.85546875" bestFit="1" customWidth="1"/>
    <col min="5741" max="5741" width="16" bestFit="1" customWidth="1"/>
    <col min="5742" max="5742" width="12.85546875" bestFit="1" customWidth="1"/>
    <col min="5743" max="5743" width="16" bestFit="1" customWidth="1"/>
    <col min="5744" max="5744" width="12.85546875" bestFit="1" customWidth="1"/>
    <col min="5745" max="5745" width="16" bestFit="1" customWidth="1"/>
    <col min="5746" max="5746" width="12.85546875" bestFit="1" customWidth="1"/>
    <col min="5747" max="5747" width="16" bestFit="1" customWidth="1"/>
    <col min="5748" max="5748" width="12.85546875" bestFit="1" customWidth="1"/>
    <col min="5749" max="5749" width="16" bestFit="1" customWidth="1"/>
    <col min="5750" max="5750" width="12.85546875" bestFit="1" customWidth="1"/>
    <col min="5751" max="5751" width="16" bestFit="1" customWidth="1"/>
    <col min="5752" max="5752" width="12.85546875" bestFit="1" customWidth="1"/>
    <col min="5753" max="5753" width="16" bestFit="1" customWidth="1"/>
    <col min="5754" max="5754" width="12.85546875" bestFit="1" customWidth="1"/>
    <col min="5755" max="5755" width="16" bestFit="1" customWidth="1"/>
    <col min="5756" max="5756" width="12.85546875" bestFit="1" customWidth="1"/>
    <col min="5757" max="5757" width="16" bestFit="1" customWidth="1"/>
    <col min="5758" max="5758" width="12.85546875" bestFit="1" customWidth="1"/>
    <col min="5759" max="5759" width="16" bestFit="1" customWidth="1"/>
    <col min="5760" max="5760" width="12.85546875" bestFit="1" customWidth="1"/>
    <col min="5761" max="5761" width="16" bestFit="1" customWidth="1"/>
    <col min="5762" max="5762" width="12.85546875" bestFit="1" customWidth="1"/>
    <col min="5763" max="5763" width="16" bestFit="1" customWidth="1"/>
    <col min="5764" max="5764" width="12.85546875" bestFit="1" customWidth="1"/>
    <col min="5765" max="5765" width="16" bestFit="1" customWidth="1"/>
    <col min="5766" max="5766" width="12.85546875" bestFit="1" customWidth="1"/>
    <col min="5767" max="5767" width="16" bestFit="1" customWidth="1"/>
    <col min="5768" max="5768" width="12.85546875" bestFit="1" customWidth="1"/>
    <col min="5769" max="5769" width="16" bestFit="1" customWidth="1"/>
    <col min="5770" max="5770" width="12.85546875" bestFit="1" customWidth="1"/>
    <col min="5771" max="5771" width="16" bestFit="1" customWidth="1"/>
    <col min="5772" max="5772" width="12.85546875" bestFit="1" customWidth="1"/>
    <col min="5773" max="5773" width="16" bestFit="1" customWidth="1"/>
    <col min="5774" max="5774" width="12.85546875" bestFit="1" customWidth="1"/>
    <col min="5775" max="5775" width="16" bestFit="1" customWidth="1"/>
    <col min="5776" max="5776" width="12.85546875" bestFit="1" customWidth="1"/>
    <col min="5777" max="5777" width="16" bestFit="1" customWidth="1"/>
    <col min="5778" max="5778" width="12.85546875" bestFit="1" customWidth="1"/>
    <col min="5779" max="5779" width="16" bestFit="1" customWidth="1"/>
    <col min="5780" max="5780" width="12.85546875" bestFit="1" customWidth="1"/>
    <col min="5781" max="5781" width="16" bestFit="1" customWidth="1"/>
    <col min="5782" max="5782" width="12.85546875" bestFit="1" customWidth="1"/>
    <col min="5783" max="5783" width="16" bestFit="1" customWidth="1"/>
    <col min="5784" max="5784" width="12.85546875" bestFit="1" customWidth="1"/>
    <col min="5785" max="5785" width="16" bestFit="1" customWidth="1"/>
    <col min="5786" max="5786" width="12.85546875" bestFit="1" customWidth="1"/>
    <col min="5787" max="5787" width="16" bestFit="1" customWidth="1"/>
    <col min="5788" max="5788" width="12.85546875" bestFit="1" customWidth="1"/>
    <col min="5789" max="5789" width="16" bestFit="1" customWidth="1"/>
    <col min="5790" max="5790" width="12.85546875" bestFit="1" customWidth="1"/>
    <col min="5791" max="5791" width="16" bestFit="1" customWidth="1"/>
    <col min="5792" max="5792" width="12.85546875" bestFit="1" customWidth="1"/>
    <col min="5793" max="5793" width="16" bestFit="1" customWidth="1"/>
    <col min="5794" max="5794" width="12.85546875" bestFit="1" customWidth="1"/>
    <col min="5795" max="5795" width="16" bestFit="1" customWidth="1"/>
    <col min="5796" max="5796" width="12.85546875" bestFit="1" customWidth="1"/>
    <col min="5797" max="5797" width="16" bestFit="1" customWidth="1"/>
    <col min="5798" max="5798" width="12.85546875" bestFit="1" customWidth="1"/>
    <col min="5799" max="5799" width="16" bestFit="1" customWidth="1"/>
    <col min="5800" max="5800" width="12.85546875" bestFit="1" customWidth="1"/>
    <col min="5801" max="5801" width="16" bestFit="1" customWidth="1"/>
    <col min="5802" max="5802" width="12.85546875" bestFit="1" customWidth="1"/>
    <col min="5803" max="5803" width="16" bestFit="1" customWidth="1"/>
    <col min="5804" max="5804" width="12.85546875" bestFit="1" customWidth="1"/>
    <col min="5805" max="5805" width="16" bestFit="1" customWidth="1"/>
    <col min="5806" max="5806" width="12.85546875" bestFit="1" customWidth="1"/>
    <col min="5807" max="5807" width="16" bestFit="1" customWidth="1"/>
    <col min="5808" max="5808" width="12.85546875" bestFit="1" customWidth="1"/>
    <col min="5809" max="5809" width="16" bestFit="1" customWidth="1"/>
    <col min="5810" max="5810" width="12.85546875" bestFit="1" customWidth="1"/>
    <col min="5811" max="5811" width="16" bestFit="1" customWidth="1"/>
    <col min="5812" max="5812" width="12.85546875" bestFit="1" customWidth="1"/>
    <col min="5813" max="5813" width="16" bestFit="1" customWidth="1"/>
    <col min="5814" max="5814" width="12.85546875" bestFit="1" customWidth="1"/>
    <col min="5815" max="5815" width="16" bestFit="1" customWidth="1"/>
    <col min="5816" max="5816" width="12.85546875" bestFit="1" customWidth="1"/>
    <col min="5817" max="5817" width="16" bestFit="1" customWidth="1"/>
    <col min="5818" max="5818" width="12.85546875" bestFit="1" customWidth="1"/>
    <col min="5819" max="5819" width="16" bestFit="1" customWidth="1"/>
    <col min="5820" max="5820" width="12.85546875" bestFit="1" customWidth="1"/>
    <col min="5821" max="5821" width="16" bestFit="1" customWidth="1"/>
    <col min="5822" max="5822" width="12.85546875" bestFit="1" customWidth="1"/>
    <col min="5823" max="5823" width="16" bestFit="1" customWidth="1"/>
    <col min="5824" max="5824" width="12.85546875" bestFit="1" customWidth="1"/>
    <col min="5825" max="5825" width="16" bestFit="1" customWidth="1"/>
    <col min="5826" max="5826" width="12.85546875" bestFit="1" customWidth="1"/>
    <col min="5827" max="5827" width="16" bestFit="1" customWidth="1"/>
    <col min="5828" max="5828" width="12.85546875" bestFit="1" customWidth="1"/>
    <col min="5829" max="5829" width="16" bestFit="1" customWidth="1"/>
    <col min="5830" max="5830" width="12.85546875" bestFit="1" customWidth="1"/>
    <col min="5831" max="5831" width="16" bestFit="1" customWidth="1"/>
    <col min="5832" max="5832" width="12.85546875" bestFit="1" customWidth="1"/>
    <col min="5833" max="5833" width="16" bestFit="1" customWidth="1"/>
    <col min="5834" max="5834" width="12.85546875" bestFit="1" customWidth="1"/>
    <col min="5835" max="5835" width="16" bestFit="1" customWidth="1"/>
    <col min="5836" max="5836" width="12.85546875" bestFit="1" customWidth="1"/>
    <col min="5837" max="5837" width="16" bestFit="1" customWidth="1"/>
    <col min="5838" max="5838" width="12.85546875" bestFit="1" customWidth="1"/>
    <col min="5839" max="5839" width="16" bestFit="1" customWidth="1"/>
    <col min="5840" max="5840" width="12.85546875" bestFit="1" customWidth="1"/>
    <col min="5841" max="5841" width="16" bestFit="1" customWidth="1"/>
    <col min="5842" max="5842" width="12.85546875" bestFit="1" customWidth="1"/>
    <col min="5843" max="5843" width="16" bestFit="1" customWidth="1"/>
    <col min="5844" max="5844" width="12.85546875" bestFit="1" customWidth="1"/>
    <col min="5845" max="5845" width="16" bestFit="1" customWidth="1"/>
    <col min="5846" max="5846" width="12.85546875" bestFit="1" customWidth="1"/>
    <col min="5847" max="5847" width="16" bestFit="1" customWidth="1"/>
    <col min="5848" max="5848" width="12.85546875" bestFit="1" customWidth="1"/>
    <col min="5849" max="5849" width="16" bestFit="1" customWidth="1"/>
    <col min="5850" max="5850" width="12.85546875" bestFit="1" customWidth="1"/>
    <col min="5851" max="5851" width="16" bestFit="1" customWidth="1"/>
    <col min="5852" max="5852" width="12.85546875" bestFit="1" customWidth="1"/>
    <col min="5853" max="5853" width="16" bestFit="1" customWidth="1"/>
    <col min="5854" max="5854" width="12.85546875" bestFit="1" customWidth="1"/>
    <col min="5855" max="5855" width="16" bestFit="1" customWidth="1"/>
    <col min="5856" max="5856" width="12.85546875" bestFit="1" customWidth="1"/>
    <col min="5857" max="5857" width="16" bestFit="1" customWidth="1"/>
    <col min="5858" max="5858" width="12.85546875" bestFit="1" customWidth="1"/>
    <col min="5859" max="5859" width="16" bestFit="1" customWidth="1"/>
    <col min="5860" max="5860" width="12.85546875" bestFit="1" customWidth="1"/>
    <col min="5861" max="5861" width="16" bestFit="1" customWidth="1"/>
    <col min="5862" max="5862" width="12.85546875" bestFit="1" customWidth="1"/>
    <col min="5863" max="5863" width="16" bestFit="1" customWidth="1"/>
    <col min="5864" max="5864" width="12.85546875" bestFit="1" customWidth="1"/>
    <col min="5865" max="5865" width="16" bestFit="1" customWidth="1"/>
    <col min="5866" max="5866" width="12.85546875" bestFit="1" customWidth="1"/>
    <col min="5867" max="5867" width="16" bestFit="1" customWidth="1"/>
    <col min="5868" max="5868" width="12.85546875" bestFit="1" customWidth="1"/>
    <col min="5869" max="5869" width="16" bestFit="1" customWidth="1"/>
    <col min="5870" max="5870" width="12.85546875" bestFit="1" customWidth="1"/>
    <col min="5871" max="5871" width="16" bestFit="1" customWidth="1"/>
    <col min="5872" max="5872" width="12.85546875" bestFit="1" customWidth="1"/>
    <col min="5873" max="5873" width="16" bestFit="1" customWidth="1"/>
    <col min="5874" max="5874" width="12.85546875" bestFit="1" customWidth="1"/>
    <col min="5875" max="5875" width="16" bestFit="1" customWidth="1"/>
    <col min="5876" max="5876" width="12.85546875" bestFit="1" customWidth="1"/>
    <col min="5877" max="5877" width="16" bestFit="1" customWidth="1"/>
    <col min="5878" max="5878" width="12.85546875" bestFit="1" customWidth="1"/>
    <col min="5879" max="5879" width="16" bestFit="1" customWidth="1"/>
    <col min="5880" max="5880" width="12.85546875" bestFit="1" customWidth="1"/>
    <col min="5881" max="5881" width="16" bestFit="1" customWidth="1"/>
    <col min="5882" max="5882" width="12.85546875" bestFit="1" customWidth="1"/>
    <col min="5883" max="5883" width="16" bestFit="1" customWidth="1"/>
    <col min="5884" max="5884" width="12.85546875" bestFit="1" customWidth="1"/>
    <col min="5885" max="5885" width="16" bestFit="1" customWidth="1"/>
    <col min="5886" max="5886" width="12.85546875" bestFit="1" customWidth="1"/>
    <col min="5887" max="5887" width="16" bestFit="1" customWidth="1"/>
    <col min="5888" max="5888" width="12.85546875" bestFit="1" customWidth="1"/>
    <col min="5889" max="5889" width="16" bestFit="1" customWidth="1"/>
    <col min="5890" max="5890" width="12.85546875" bestFit="1" customWidth="1"/>
    <col min="5891" max="5891" width="16" bestFit="1" customWidth="1"/>
    <col min="5892" max="5892" width="12.85546875" bestFit="1" customWidth="1"/>
    <col min="5893" max="5893" width="16" bestFit="1" customWidth="1"/>
    <col min="5894" max="5894" width="12.85546875" bestFit="1" customWidth="1"/>
    <col min="5895" max="5895" width="16" bestFit="1" customWidth="1"/>
    <col min="5896" max="5896" width="12.85546875" bestFit="1" customWidth="1"/>
    <col min="5897" max="5897" width="16" bestFit="1" customWidth="1"/>
    <col min="5898" max="5898" width="12.85546875" bestFit="1" customWidth="1"/>
    <col min="5899" max="5899" width="16" bestFit="1" customWidth="1"/>
    <col min="5900" max="5900" width="12.85546875" bestFit="1" customWidth="1"/>
    <col min="5901" max="5901" width="16" bestFit="1" customWidth="1"/>
    <col min="5902" max="5902" width="12.85546875" bestFit="1" customWidth="1"/>
    <col min="5903" max="5903" width="16" bestFit="1" customWidth="1"/>
    <col min="5904" max="5904" width="12.85546875" bestFit="1" customWidth="1"/>
    <col min="5905" max="5905" width="16" bestFit="1" customWidth="1"/>
    <col min="5906" max="5906" width="12.85546875" bestFit="1" customWidth="1"/>
    <col min="5907" max="5907" width="16" bestFit="1" customWidth="1"/>
    <col min="5908" max="5908" width="12.85546875" bestFit="1" customWidth="1"/>
    <col min="5909" max="5909" width="16" bestFit="1" customWidth="1"/>
    <col min="5910" max="5910" width="12.85546875" bestFit="1" customWidth="1"/>
    <col min="5911" max="5911" width="16" bestFit="1" customWidth="1"/>
    <col min="5912" max="5912" width="12.85546875" bestFit="1" customWidth="1"/>
    <col min="5913" max="5913" width="16" bestFit="1" customWidth="1"/>
    <col min="5914" max="5914" width="12.85546875" bestFit="1" customWidth="1"/>
    <col min="5915" max="5915" width="16" bestFit="1" customWidth="1"/>
    <col min="5916" max="5916" width="12.85546875" bestFit="1" customWidth="1"/>
    <col min="5917" max="5917" width="16" bestFit="1" customWidth="1"/>
    <col min="5918" max="5918" width="12.85546875" bestFit="1" customWidth="1"/>
    <col min="5919" max="5919" width="16" bestFit="1" customWidth="1"/>
    <col min="5920" max="5920" width="12.85546875" bestFit="1" customWidth="1"/>
    <col min="5921" max="5921" width="16" bestFit="1" customWidth="1"/>
    <col min="5922" max="5922" width="12.85546875" bestFit="1" customWidth="1"/>
    <col min="5923" max="5923" width="16" bestFit="1" customWidth="1"/>
    <col min="5924" max="5924" width="12.85546875" bestFit="1" customWidth="1"/>
    <col min="5925" max="5925" width="16" bestFit="1" customWidth="1"/>
    <col min="5926" max="5926" width="12.85546875" bestFit="1" customWidth="1"/>
    <col min="5927" max="5927" width="16" bestFit="1" customWidth="1"/>
    <col min="5928" max="5928" width="12.85546875" bestFit="1" customWidth="1"/>
    <col min="5929" max="5929" width="16" bestFit="1" customWidth="1"/>
    <col min="5930" max="5930" width="12.85546875" bestFit="1" customWidth="1"/>
    <col min="5931" max="5931" width="16" bestFit="1" customWidth="1"/>
    <col min="5932" max="5932" width="12.85546875" bestFit="1" customWidth="1"/>
    <col min="5933" max="5933" width="16" bestFit="1" customWidth="1"/>
    <col min="5934" max="5934" width="12.85546875" bestFit="1" customWidth="1"/>
    <col min="5935" max="5935" width="16" bestFit="1" customWidth="1"/>
    <col min="5936" max="5936" width="12.85546875" bestFit="1" customWidth="1"/>
    <col min="5937" max="5937" width="16" bestFit="1" customWidth="1"/>
    <col min="5938" max="5938" width="12.85546875" bestFit="1" customWidth="1"/>
    <col min="5939" max="5939" width="16" bestFit="1" customWidth="1"/>
    <col min="5940" max="5940" width="12.85546875" bestFit="1" customWidth="1"/>
    <col min="5941" max="5941" width="16" bestFit="1" customWidth="1"/>
    <col min="5942" max="5942" width="12.85546875" bestFit="1" customWidth="1"/>
    <col min="5943" max="5943" width="16" bestFit="1" customWidth="1"/>
    <col min="5944" max="5944" width="12.85546875" bestFit="1" customWidth="1"/>
    <col min="5945" max="5945" width="16" bestFit="1" customWidth="1"/>
    <col min="5946" max="5946" width="12.85546875" bestFit="1" customWidth="1"/>
    <col min="5947" max="5947" width="16" bestFit="1" customWidth="1"/>
    <col min="5948" max="5948" width="12.85546875" bestFit="1" customWidth="1"/>
    <col min="5949" max="5949" width="16" bestFit="1" customWidth="1"/>
    <col min="5950" max="5950" width="12.85546875" bestFit="1" customWidth="1"/>
    <col min="5951" max="5951" width="16" bestFit="1" customWidth="1"/>
    <col min="5952" max="5952" width="12.85546875" bestFit="1" customWidth="1"/>
    <col min="5953" max="5953" width="16" bestFit="1" customWidth="1"/>
    <col min="5954" max="5954" width="12.85546875" bestFit="1" customWidth="1"/>
    <col min="5955" max="5955" width="16" bestFit="1" customWidth="1"/>
    <col min="5956" max="5956" width="12.85546875" bestFit="1" customWidth="1"/>
    <col min="5957" max="5957" width="16" bestFit="1" customWidth="1"/>
    <col min="5958" max="5958" width="12.85546875" bestFit="1" customWidth="1"/>
    <col min="5959" max="5959" width="16" bestFit="1" customWidth="1"/>
    <col min="5960" max="5960" width="12.85546875" bestFit="1" customWidth="1"/>
    <col min="5961" max="5961" width="16" bestFit="1" customWidth="1"/>
    <col min="5962" max="5962" width="12.85546875" bestFit="1" customWidth="1"/>
    <col min="5963" max="5963" width="16" bestFit="1" customWidth="1"/>
    <col min="5964" max="5964" width="12.85546875" bestFit="1" customWidth="1"/>
    <col min="5965" max="5965" width="16" bestFit="1" customWidth="1"/>
    <col min="5966" max="5966" width="12.85546875" bestFit="1" customWidth="1"/>
    <col min="5967" max="5967" width="16" bestFit="1" customWidth="1"/>
    <col min="5968" max="5968" width="12.85546875" bestFit="1" customWidth="1"/>
    <col min="5969" max="5969" width="16" bestFit="1" customWidth="1"/>
    <col min="5970" max="5970" width="12.85546875" bestFit="1" customWidth="1"/>
    <col min="5971" max="5971" width="16" bestFit="1" customWidth="1"/>
    <col min="5972" max="5972" width="12.85546875" bestFit="1" customWidth="1"/>
    <col min="5973" max="5973" width="16" bestFit="1" customWidth="1"/>
    <col min="5974" max="5974" width="12.85546875" bestFit="1" customWidth="1"/>
    <col min="5975" max="5975" width="16" bestFit="1" customWidth="1"/>
    <col min="5976" max="5976" width="12.85546875" bestFit="1" customWidth="1"/>
    <col min="5977" max="5977" width="16" bestFit="1" customWidth="1"/>
    <col min="5978" max="5978" width="12.85546875" bestFit="1" customWidth="1"/>
    <col min="5979" max="5979" width="16" bestFit="1" customWidth="1"/>
    <col min="5980" max="5980" width="12.85546875" bestFit="1" customWidth="1"/>
    <col min="5981" max="5981" width="16" bestFit="1" customWidth="1"/>
    <col min="5982" max="5982" width="12.85546875" bestFit="1" customWidth="1"/>
    <col min="5983" max="5983" width="16" bestFit="1" customWidth="1"/>
    <col min="5984" max="5984" width="12.85546875" bestFit="1" customWidth="1"/>
    <col min="5985" max="5985" width="16" bestFit="1" customWidth="1"/>
    <col min="5986" max="5986" width="12.85546875" bestFit="1" customWidth="1"/>
    <col min="5987" max="5987" width="16" bestFit="1" customWidth="1"/>
    <col min="5988" max="5988" width="12.85546875" bestFit="1" customWidth="1"/>
    <col min="5989" max="5989" width="16" bestFit="1" customWidth="1"/>
    <col min="5990" max="5990" width="12.85546875" bestFit="1" customWidth="1"/>
    <col min="5991" max="5991" width="16" bestFit="1" customWidth="1"/>
    <col min="5992" max="5992" width="12.85546875" bestFit="1" customWidth="1"/>
    <col min="5993" max="5993" width="16" bestFit="1" customWidth="1"/>
    <col min="5994" max="5994" width="12.85546875" bestFit="1" customWidth="1"/>
    <col min="5995" max="5995" width="16" bestFit="1" customWidth="1"/>
    <col min="5996" max="5996" width="12.85546875" bestFit="1" customWidth="1"/>
    <col min="5997" max="5997" width="16" bestFit="1" customWidth="1"/>
    <col min="5998" max="5998" width="12.85546875" bestFit="1" customWidth="1"/>
    <col min="5999" max="5999" width="16" bestFit="1" customWidth="1"/>
    <col min="6000" max="6000" width="12.85546875" bestFit="1" customWidth="1"/>
    <col min="6001" max="6001" width="16" bestFit="1" customWidth="1"/>
    <col min="6002" max="6002" width="12.85546875" bestFit="1" customWidth="1"/>
    <col min="6003" max="6003" width="16" bestFit="1" customWidth="1"/>
    <col min="6004" max="6004" width="12.85546875" bestFit="1" customWidth="1"/>
    <col min="6005" max="6005" width="16" bestFit="1" customWidth="1"/>
    <col min="6006" max="6006" width="12.85546875" bestFit="1" customWidth="1"/>
    <col min="6007" max="6007" width="16" bestFit="1" customWidth="1"/>
    <col min="6008" max="6008" width="12.85546875" bestFit="1" customWidth="1"/>
    <col min="6009" max="6009" width="16" bestFit="1" customWidth="1"/>
    <col min="6010" max="6010" width="12.85546875" bestFit="1" customWidth="1"/>
    <col min="6011" max="6011" width="16" bestFit="1" customWidth="1"/>
    <col min="6012" max="6012" width="12.85546875" bestFit="1" customWidth="1"/>
    <col min="6013" max="6013" width="16" bestFit="1" customWidth="1"/>
    <col min="6014" max="6014" width="12.85546875" bestFit="1" customWidth="1"/>
    <col min="6015" max="6015" width="16" bestFit="1" customWidth="1"/>
    <col min="6016" max="6016" width="12.85546875" bestFit="1" customWidth="1"/>
    <col min="6017" max="6017" width="16" bestFit="1" customWidth="1"/>
    <col min="6018" max="6018" width="12.85546875" bestFit="1" customWidth="1"/>
    <col min="6019" max="6019" width="16" bestFit="1" customWidth="1"/>
    <col min="6020" max="6020" width="12.85546875" bestFit="1" customWidth="1"/>
    <col min="6021" max="6021" width="16" bestFit="1" customWidth="1"/>
    <col min="6022" max="6022" width="12.85546875" bestFit="1" customWidth="1"/>
    <col min="6023" max="6023" width="16" bestFit="1" customWidth="1"/>
    <col min="6024" max="6024" width="12.85546875" bestFit="1" customWidth="1"/>
    <col min="6025" max="6025" width="16" bestFit="1" customWidth="1"/>
    <col min="6026" max="6026" width="12.85546875" bestFit="1" customWidth="1"/>
    <col min="6027" max="6027" width="16" bestFit="1" customWidth="1"/>
    <col min="6028" max="6028" width="12.85546875" bestFit="1" customWidth="1"/>
    <col min="6029" max="6029" width="16" bestFit="1" customWidth="1"/>
    <col min="6030" max="6030" width="12.85546875" bestFit="1" customWidth="1"/>
    <col min="6031" max="6031" width="16" bestFit="1" customWidth="1"/>
    <col min="6032" max="6032" width="12.85546875" bestFit="1" customWidth="1"/>
    <col min="6033" max="6033" width="16" bestFit="1" customWidth="1"/>
    <col min="6034" max="6034" width="12.85546875" bestFit="1" customWidth="1"/>
    <col min="6035" max="6035" width="16" bestFit="1" customWidth="1"/>
    <col min="6036" max="6036" width="12.85546875" bestFit="1" customWidth="1"/>
    <col min="6037" max="6037" width="16" bestFit="1" customWidth="1"/>
    <col min="6038" max="6038" width="12.85546875" bestFit="1" customWidth="1"/>
    <col min="6039" max="6039" width="16" bestFit="1" customWidth="1"/>
    <col min="6040" max="6040" width="12.85546875" bestFit="1" customWidth="1"/>
    <col min="6041" max="6041" width="16" bestFit="1" customWidth="1"/>
    <col min="6042" max="6042" width="12.85546875" bestFit="1" customWidth="1"/>
    <col min="6043" max="6043" width="16" bestFit="1" customWidth="1"/>
    <col min="6044" max="6044" width="12.85546875" bestFit="1" customWidth="1"/>
    <col min="6045" max="6045" width="16" bestFit="1" customWidth="1"/>
    <col min="6046" max="6046" width="12.85546875" bestFit="1" customWidth="1"/>
    <col min="6047" max="6047" width="16" bestFit="1" customWidth="1"/>
    <col min="6048" max="6048" width="12.85546875" bestFit="1" customWidth="1"/>
    <col min="6049" max="6049" width="16" bestFit="1" customWidth="1"/>
    <col min="6050" max="6050" width="12.85546875" bestFit="1" customWidth="1"/>
    <col min="6051" max="6051" width="16" bestFit="1" customWidth="1"/>
    <col min="6052" max="6052" width="12.85546875" bestFit="1" customWidth="1"/>
    <col min="6053" max="6053" width="16" bestFit="1" customWidth="1"/>
    <col min="6054" max="6054" width="12.85546875" bestFit="1" customWidth="1"/>
    <col min="6055" max="6055" width="16" bestFit="1" customWidth="1"/>
    <col min="6056" max="6056" width="12.85546875" bestFit="1" customWidth="1"/>
    <col min="6057" max="6057" width="16" bestFit="1" customWidth="1"/>
    <col min="6058" max="6058" width="12.85546875" bestFit="1" customWidth="1"/>
    <col min="6059" max="6059" width="16" bestFit="1" customWidth="1"/>
    <col min="6060" max="6060" width="12.85546875" bestFit="1" customWidth="1"/>
    <col min="6061" max="6061" width="16" bestFit="1" customWidth="1"/>
    <col min="6062" max="6062" width="12.85546875" bestFit="1" customWidth="1"/>
    <col min="6063" max="6063" width="16" bestFit="1" customWidth="1"/>
    <col min="6064" max="6064" width="12.85546875" bestFit="1" customWidth="1"/>
    <col min="6065" max="6065" width="16" bestFit="1" customWidth="1"/>
    <col min="6066" max="6066" width="12.85546875" bestFit="1" customWidth="1"/>
    <col min="6067" max="6067" width="16" bestFit="1" customWidth="1"/>
    <col min="6068" max="6068" width="12.85546875" bestFit="1" customWidth="1"/>
    <col min="6069" max="6069" width="16" bestFit="1" customWidth="1"/>
    <col min="6070" max="6070" width="12.85546875" bestFit="1" customWidth="1"/>
    <col min="6071" max="6071" width="16" bestFit="1" customWidth="1"/>
    <col min="6072" max="6072" width="12.85546875" bestFit="1" customWidth="1"/>
    <col min="6073" max="6073" width="16" bestFit="1" customWidth="1"/>
    <col min="6074" max="6074" width="12.85546875" bestFit="1" customWidth="1"/>
    <col min="6075" max="6075" width="16" bestFit="1" customWidth="1"/>
    <col min="6076" max="6076" width="12.85546875" bestFit="1" customWidth="1"/>
    <col min="6077" max="6077" width="16" bestFit="1" customWidth="1"/>
    <col min="6078" max="6078" width="12.85546875" bestFit="1" customWidth="1"/>
    <col min="6079" max="6079" width="16" bestFit="1" customWidth="1"/>
    <col min="6080" max="6080" width="12.85546875" bestFit="1" customWidth="1"/>
    <col min="6081" max="6081" width="16" bestFit="1" customWidth="1"/>
    <col min="6082" max="6082" width="12.85546875" bestFit="1" customWidth="1"/>
    <col min="6083" max="6083" width="16" bestFit="1" customWidth="1"/>
    <col min="6084" max="6084" width="12.85546875" bestFit="1" customWidth="1"/>
    <col min="6085" max="6085" width="16" bestFit="1" customWidth="1"/>
    <col min="6086" max="6086" width="12.85546875" bestFit="1" customWidth="1"/>
    <col min="6087" max="6087" width="16" bestFit="1" customWidth="1"/>
    <col min="6088" max="6088" width="12.85546875" bestFit="1" customWidth="1"/>
    <col min="6089" max="6089" width="16" bestFit="1" customWidth="1"/>
    <col min="6090" max="6090" width="12.85546875" bestFit="1" customWidth="1"/>
    <col min="6091" max="6091" width="16" bestFit="1" customWidth="1"/>
    <col min="6092" max="6092" width="12.85546875" bestFit="1" customWidth="1"/>
    <col min="6093" max="6093" width="16" bestFit="1" customWidth="1"/>
    <col min="6094" max="6094" width="12.85546875" bestFit="1" customWidth="1"/>
    <col min="6095" max="6095" width="16" bestFit="1" customWidth="1"/>
    <col min="6096" max="6096" width="12.85546875" bestFit="1" customWidth="1"/>
    <col min="6097" max="6097" width="16" bestFit="1" customWidth="1"/>
    <col min="6098" max="6098" width="12.85546875" bestFit="1" customWidth="1"/>
    <col min="6099" max="6099" width="16" bestFit="1" customWidth="1"/>
    <col min="6100" max="6100" width="12.85546875" bestFit="1" customWidth="1"/>
    <col min="6101" max="6101" width="16" bestFit="1" customWidth="1"/>
    <col min="6102" max="6102" width="12.85546875" bestFit="1" customWidth="1"/>
    <col min="6103" max="6103" width="16" bestFit="1" customWidth="1"/>
    <col min="6104" max="6104" width="12.85546875" bestFit="1" customWidth="1"/>
    <col min="6105" max="6105" width="16" bestFit="1" customWidth="1"/>
    <col min="6106" max="6106" width="12.85546875" bestFit="1" customWidth="1"/>
    <col min="6107" max="6107" width="16" bestFit="1" customWidth="1"/>
    <col min="6108" max="6108" width="12.85546875" bestFit="1" customWidth="1"/>
    <col min="6109" max="6109" width="16" bestFit="1" customWidth="1"/>
    <col min="6110" max="6110" width="12.85546875" bestFit="1" customWidth="1"/>
    <col min="6111" max="6111" width="16" bestFit="1" customWidth="1"/>
    <col min="6112" max="6112" width="12.85546875" bestFit="1" customWidth="1"/>
    <col min="6113" max="6113" width="16" bestFit="1" customWidth="1"/>
    <col min="6114" max="6114" width="12.85546875" bestFit="1" customWidth="1"/>
    <col min="6115" max="6115" width="16" bestFit="1" customWidth="1"/>
    <col min="6116" max="6116" width="12.85546875" bestFit="1" customWidth="1"/>
    <col min="6117" max="6117" width="16" bestFit="1" customWidth="1"/>
    <col min="6118" max="6118" width="12.85546875" bestFit="1" customWidth="1"/>
    <col min="6119" max="6119" width="16" bestFit="1" customWidth="1"/>
    <col min="6120" max="6120" width="12.85546875" bestFit="1" customWidth="1"/>
    <col min="6121" max="6121" width="16" bestFit="1" customWidth="1"/>
    <col min="6122" max="6122" width="12.85546875" bestFit="1" customWidth="1"/>
    <col min="6123" max="6123" width="16" bestFit="1" customWidth="1"/>
    <col min="6124" max="6124" width="12.85546875" bestFit="1" customWidth="1"/>
    <col min="6125" max="6125" width="16" bestFit="1" customWidth="1"/>
    <col min="6126" max="6126" width="12.85546875" bestFit="1" customWidth="1"/>
    <col min="6127" max="6127" width="16" bestFit="1" customWidth="1"/>
    <col min="6128" max="6128" width="12.85546875" bestFit="1" customWidth="1"/>
    <col min="6129" max="6129" width="16" bestFit="1" customWidth="1"/>
    <col min="6130" max="6130" width="12.85546875" bestFit="1" customWidth="1"/>
    <col min="6131" max="6131" width="16" bestFit="1" customWidth="1"/>
    <col min="6132" max="6132" width="12.85546875" bestFit="1" customWidth="1"/>
    <col min="6133" max="6133" width="16" bestFit="1" customWidth="1"/>
    <col min="6134" max="6134" width="12.85546875" bestFit="1" customWidth="1"/>
    <col min="6135" max="6135" width="16" bestFit="1" customWidth="1"/>
    <col min="6136" max="6136" width="12.85546875" bestFit="1" customWidth="1"/>
    <col min="6137" max="6137" width="16" bestFit="1" customWidth="1"/>
    <col min="6138" max="6138" width="12.85546875" bestFit="1" customWidth="1"/>
    <col min="6139" max="6139" width="16" bestFit="1" customWidth="1"/>
    <col min="6140" max="6140" width="12.85546875" bestFit="1" customWidth="1"/>
    <col min="6141" max="6141" width="16" bestFit="1" customWidth="1"/>
    <col min="6142" max="6142" width="12.85546875" bestFit="1" customWidth="1"/>
    <col min="6143" max="6143" width="16" bestFit="1" customWidth="1"/>
    <col min="6144" max="6144" width="12.85546875" bestFit="1" customWidth="1"/>
    <col min="6145" max="6145" width="16" bestFit="1" customWidth="1"/>
    <col min="6146" max="6146" width="12.85546875" bestFit="1" customWidth="1"/>
    <col min="6147" max="6147" width="16" bestFit="1" customWidth="1"/>
    <col min="6148" max="6148" width="12.85546875" bestFit="1" customWidth="1"/>
    <col min="6149" max="6149" width="16" bestFit="1" customWidth="1"/>
    <col min="6150" max="6150" width="12.85546875" bestFit="1" customWidth="1"/>
    <col min="6151" max="6151" width="16" bestFit="1" customWidth="1"/>
    <col min="6152" max="6152" width="12.85546875" bestFit="1" customWidth="1"/>
    <col min="6153" max="6153" width="16" bestFit="1" customWidth="1"/>
    <col min="6154" max="6154" width="12.85546875" bestFit="1" customWidth="1"/>
    <col min="6155" max="6155" width="16" bestFit="1" customWidth="1"/>
    <col min="6156" max="6156" width="12.85546875" bestFit="1" customWidth="1"/>
    <col min="6157" max="6157" width="16" bestFit="1" customWidth="1"/>
    <col min="6158" max="6158" width="12.85546875" bestFit="1" customWidth="1"/>
    <col min="6159" max="6159" width="16" bestFit="1" customWidth="1"/>
    <col min="6160" max="6160" width="12.85546875" bestFit="1" customWidth="1"/>
    <col min="6161" max="6161" width="16" bestFit="1" customWidth="1"/>
    <col min="6162" max="6162" width="12.85546875" bestFit="1" customWidth="1"/>
    <col min="6163" max="6163" width="16" bestFit="1" customWidth="1"/>
    <col min="6164" max="6164" width="12.85546875" bestFit="1" customWidth="1"/>
    <col min="6165" max="6165" width="16" bestFit="1" customWidth="1"/>
    <col min="6166" max="6166" width="12.85546875" bestFit="1" customWidth="1"/>
    <col min="6167" max="6167" width="16" bestFit="1" customWidth="1"/>
    <col min="6168" max="6168" width="12.85546875" bestFit="1" customWidth="1"/>
    <col min="6169" max="6169" width="16" bestFit="1" customWidth="1"/>
    <col min="6170" max="6170" width="12.85546875" bestFit="1" customWidth="1"/>
    <col min="6171" max="6171" width="16" bestFit="1" customWidth="1"/>
    <col min="6172" max="6172" width="12.85546875" bestFit="1" customWidth="1"/>
    <col min="6173" max="6173" width="16" bestFit="1" customWidth="1"/>
    <col min="6174" max="6174" width="12.85546875" bestFit="1" customWidth="1"/>
    <col min="6175" max="6175" width="16" bestFit="1" customWidth="1"/>
    <col min="6176" max="6176" width="12.85546875" bestFit="1" customWidth="1"/>
    <col min="6177" max="6177" width="16" bestFit="1" customWidth="1"/>
    <col min="6178" max="6178" width="12.85546875" bestFit="1" customWidth="1"/>
    <col min="6179" max="6179" width="16" bestFit="1" customWidth="1"/>
    <col min="6180" max="6180" width="12.85546875" bestFit="1" customWidth="1"/>
    <col min="6181" max="6181" width="16" bestFit="1" customWidth="1"/>
    <col min="6182" max="6182" width="12.85546875" bestFit="1" customWidth="1"/>
    <col min="6183" max="6183" width="16" bestFit="1" customWidth="1"/>
    <col min="6184" max="6184" width="12.85546875" bestFit="1" customWidth="1"/>
    <col min="6185" max="6185" width="16" bestFit="1" customWidth="1"/>
    <col min="6186" max="6186" width="12.85546875" bestFit="1" customWidth="1"/>
    <col min="6187" max="6187" width="16" bestFit="1" customWidth="1"/>
    <col min="6188" max="6188" width="12.85546875" bestFit="1" customWidth="1"/>
    <col min="6189" max="6189" width="16" bestFit="1" customWidth="1"/>
    <col min="6190" max="6190" width="12.85546875" bestFit="1" customWidth="1"/>
    <col min="6191" max="6191" width="16" bestFit="1" customWidth="1"/>
    <col min="6192" max="6192" width="12.85546875" bestFit="1" customWidth="1"/>
    <col min="6193" max="6193" width="16" bestFit="1" customWidth="1"/>
    <col min="6194" max="6194" width="12.85546875" bestFit="1" customWidth="1"/>
    <col min="6195" max="6195" width="16" bestFit="1" customWidth="1"/>
    <col min="6196" max="6196" width="12.85546875" bestFit="1" customWidth="1"/>
    <col min="6197" max="6197" width="16" bestFit="1" customWidth="1"/>
    <col min="6198" max="6198" width="12.85546875" bestFit="1" customWidth="1"/>
    <col min="6199" max="6199" width="16" bestFit="1" customWidth="1"/>
    <col min="6200" max="6200" width="12.85546875" bestFit="1" customWidth="1"/>
    <col min="6201" max="6201" width="16" bestFit="1" customWidth="1"/>
    <col min="6202" max="6202" width="12.85546875" bestFit="1" customWidth="1"/>
    <col min="6203" max="6203" width="16" bestFit="1" customWidth="1"/>
    <col min="6204" max="6204" width="12.85546875" bestFit="1" customWidth="1"/>
    <col min="6205" max="6205" width="16" bestFit="1" customWidth="1"/>
    <col min="6206" max="6206" width="12.85546875" bestFit="1" customWidth="1"/>
    <col min="6207" max="6207" width="16" bestFit="1" customWidth="1"/>
    <col min="6208" max="6208" width="12.85546875" bestFit="1" customWidth="1"/>
    <col min="6209" max="6209" width="16" bestFit="1" customWidth="1"/>
    <col min="6210" max="6210" width="12.85546875" bestFit="1" customWidth="1"/>
    <col min="6211" max="6211" width="16" bestFit="1" customWidth="1"/>
    <col min="6212" max="6212" width="12.85546875" bestFit="1" customWidth="1"/>
    <col min="6213" max="6213" width="16" bestFit="1" customWidth="1"/>
    <col min="6214" max="6214" width="12.85546875" bestFit="1" customWidth="1"/>
    <col min="6215" max="6215" width="16" bestFit="1" customWidth="1"/>
    <col min="6216" max="6216" width="12.85546875" bestFit="1" customWidth="1"/>
    <col min="6217" max="6217" width="16" bestFit="1" customWidth="1"/>
    <col min="6218" max="6218" width="12.85546875" bestFit="1" customWidth="1"/>
    <col min="6219" max="6219" width="16" bestFit="1" customWidth="1"/>
    <col min="6220" max="6220" width="12.85546875" bestFit="1" customWidth="1"/>
    <col min="6221" max="6221" width="16" bestFit="1" customWidth="1"/>
    <col min="6222" max="6222" width="12.85546875" bestFit="1" customWidth="1"/>
    <col min="6223" max="6223" width="16" bestFit="1" customWidth="1"/>
    <col min="6224" max="6224" width="12.85546875" bestFit="1" customWidth="1"/>
    <col min="6225" max="6225" width="16" bestFit="1" customWidth="1"/>
    <col min="6226" max="6226" width="12.85546875" bestFit="1" customWidth="1"/>
    <col min="6227" max="6227" width="16" bestFit="1" customWidth="1"/>
    <col min="6228" max="6228" width="12.85546875" bestFit="1" customWidth="1"/>
    <col min="6229" max="6229" width="16" bestFit="1" customWidth="1"/>
    <col min="6230" max="6230" width="12.85546875" bestFit="1" customWidth="1"/>
    <col min="6231" max="6231" width="16" bestFit="1" customWidth="1"/>
    <col min="6232" max="6232" width="12.85546875" bestFit="1" customWidth="1"/>
    <col min="6233" max="6233" width="16" bestFit="1" customWidth="1"/>
    <col min="6234" max="6234" width="12.85546875" bestFit="1" customWidth="1"/>
    <col min="6235" max="6235" width="16" bestFit="1" customWidth="1"/>
    <col min="6236" max="6236" width="12.85546875" bestFit="1" customWidth="1"/>
    <col min="6237" max="6237" width="16" bestFit="1" customWidth="1"/>
    <col min="6238" max="6238" width="12.85546875" bestFit="1" customWidth="1"/>
    <col min="6239" max="6239" width="16" bestFit="1" customWidth="1"/>
    <col min="6240" max="6240" width="12.85546875" bestFit="1" customWidth="1"/>
    <col min="6241" max="6241" width="16" bestFit="1" customWidth="1"/>
    <col min="6242" max="6242" width="12.85546875" bestFit="1" customWidth="1"/>
    <col min="6243" max="6243" width="16" bestFit="1" customWidth="1"/>
    <col min="6244" max="6244" width="12.85546875" bestFit="1" customWidth="1"/>
    <col min="6245" max="6245" width="16" bestFit="1" customWidth="1"/>
    <col min="6246" max="6246" width="12.85546875" bestFit="1" customWidth="1"/>
    <col min="6247" max="6247" width="16" bestFit="1" customWidth="1"/>
    <col min="6248" max="6248" width="12.85546875" bestFit="1" customWidth="1"/>
    <col min="6249" max="6249" width="16" bestFit="1" customWidth="1"/>
    <col min="6250" max="6250" width="12.85546875" bestFit="1" customWidth="1"/>
    <col min="6251" max="6251" width="16" bestFit="1" customWidth="1"/>
    <col min="6252" max="6252" width="12.85546875" bestFit="1" customWidth="1"/>
    <col min="6253" max="6253" width="16" bestFit="1" customWidth="1"/>
    <col min="6254" max="6254" width="12.85546875" bestFit="1" customWidth="1"/>
    <col min="6255" max="6255" width="16" bestFit="1" customWidth="1"/>
    <col min="6256" max="6256" width="12.85546875" bestFit="1" customWidth="1"/>
    <col min="6257" max="6257" width="16" bestFit="1" customWidth="1"/>
    <col min="6258" max="6258" width="12.85546875" bestFit="1" customWidth="1"/>
    <col min="6259" max="6259" width="16" bestFit="1" customWidth="1"/>
    <col min="6260" max="6260" width="12.85546875" bestFit="1" customWidth="1"/>
    <col min="6261" max="6261" width="16" bestFit="1" customWidth="1"/>
    <col min="6262" max="6262" width="12.85546875" bestFit="1" customWidth="1"/>
    <col min="6263" max="6263" width="16" bestFit="1" customWidth="1"/>
    <col min="6264" max="6264" width="12.85546875" bestFit="1" customWidth="1"/>
    <col min="6265" max="6265" width="16" bestFit="1" customWidth="1"/>
    <col min="6266" max="6266" width="12.85546875" bestFit="1" customWidth="1"/>
    <col min="6267" max="6267" width="16" bestFit="1" customWidth="1"/>
    <col min="6268" max="6268" width="12.85546875" bestFit="1" customWidth="1"/>
    <col min="6269" max="6269" width="16" bestFit="1" customWidth="1"/>
    <col min="6270" max="6270" width="12.85546875" bestFit="1" customWidth="1"/>
    <col min="6271" max="6271" width="16" bestFit="1" customWidth="1"/>
    <col min="6272" max="6272" width="12.85546875" bestFit="1" customWidth="1"/>
    <col min="6273" max="6273" width="16" bestFit="1" customWidth="1"/>
    <col min="6274" max="6274" width="12.85546875" bestFit="1" customWidth="1"/>
    <col min="6275" max="6275" width="16" bestFit="1" customWidth="1"/>
    <col min="6276" max="6276" width="12.85546875" bestFit="1" customWidth="1"/>
    <col min="6277" max="6277" width="16" bestFit="1" customWidth="1"/>
    <col min="6278" max="6278" width="12.85546875" bestFit="1" customWidth="1"/>
    <col min="6279" max="6279" width="16" bestFit="1" customWidth="1"/>
    <col min="6280" max="6280" width="12.85546875" bestFit="1" customWidth="1"/>
    <col min="6281" max="6281" width="16" bestFit="1" customWidth="1"/>
    <col min="6282" max="6282" width="12.85546875" bestFit="1" customWidth="1"/>
    <col min="6283" max="6283" width="16" bestFit="1" customWidth="1"/>
    <col min="6284" max="6284" width="12.85546875" bestFit="1" customWidth="1"/>
    <col min="6285" max="6285" width="16" bestFit="1" customWidth="1"/>
    <col min="6286" max="6286" width="12.85546875" bestFit="1" customWidth="1"/>
    <col min="6287" max="6287" width="16" bestFit="1" customWidth="1"/>
    <col min="6288" max="6288" width="12.85546875" bestFit="1" customWidth="1"/>
    <col min="6289" max="6289" width="16" bestFit="1" customWidth="1"/>
    <col min="6290" max="6290" width="12.85546875" bestFit="1" customWidth="1"/>
    <col min="6291" max="6291" width="16" bestFit="1" customWidth="1"/>
    <col min="6292" max="6292" width="12.85546875" bestFit="1" customWidth="1"/>
    <col min="6293" max="6293" width="16" bestFit="1" customWidth="1"/>
    <col min="6294" max="6294" width="12.85546875" bestFit="1" customWidth="1"/>
    <col min="6295" max="6295" width="16" bestFit="1" customWidth="1"/>
    <col min="6296" max="6296" width="12.85546875" bestFit="1" customWidth="1"/>
    <col min="6297" max="6297" width="16" bestFit="1" customWidth="1"/>
    <col min="6298" max="6298" width="12.85546875" bestFit="1" customWidth="1"/>
    <col min="6299" max="6299" width="16" bestFit="1" customWidth="1"/>
    <col min="6300" max="6300" width="12.85546875" bestFit="1" customWidth="1"/>
    <col min="6301" max="6301" width="16" bestFit="1" customWidth="1"/>
    <col min="6302" max="6302" width="12.85546875" bestFit="1" customWidth="1"/>
    <col min="6303" max="6303" width="16" bestFit="1" customWidth="1"/>
    <col min="6304" max="6304" width="12.85546875" bestFit="1" customWidth="1"/>
    <col min="6305" max="6305" width="16" bestFit="1" customWidth="1"/>
    <col min="6306" max="6306" width="12.85546875" bestFit="1" customWidth="1"/>
    <col min="6307" max="6307" width="16" bestFit="1" customWidth="1"/>
    <col min="6308" max="6308" width="12.85546875" bestFit="1" customWidth="1"/>
    <col min="6309" max="6309" width="16" bestFit="1" customWidth="1"/>
    <col min="6310" max="6310" width="12.85546875" bestFit="1" customWidth="1"/>
    <col min="6311" max="6311" width="16" bestFit="1" customWidth="1"/>
    <col min="6312" max="6312" width="12.85546875" bestFit="1" customWidth="1"/>
    <col min="6313" max="6313" width="16" bestFit="1" customWidth="1"/>
    <col min="6314" max="6314" width="12.85546875" bestFit="1" customWidth="1"/>
    <col min="6315" max="6315" width="16" bestFit="1" customWidth="1"/>
    <col min="6316" max="6316" width="12.85546875" bestFit="1" customWidth="1"/>
    <col min="6317" max="6317" width="16" bestFit="1" customWidth="1"/>
    <col min="6318" max="6318" width="12.85546875" bestFit="1" customWidth="1"/>
    <col min="6319" max="6319" width="10" bestFit="1" customWidth="1"/>
    <col min="6320" max="6320" width="16" bestFit="1" customWidth="1"/>
    <col min="6321" max="6321" width="12.85546875" bestFit="1" customWidth="1"/>
    <col min="6322" max="6322" width="16" bestFit="1" customWidth="1"/>
    <col min="6323" max="6323" width="12.85546875" bestFit="1" customWidth="1"/>
    <col min="6324" max="6324" width="16" bestFit="1" customWidth="1"/>
    <col min="6325" max="6325" width="12.85546875" bestFit="1" customWidth="1"/>
    <col min="6326" max="6326" width="16" bestFit="1" customWidth="1"/>
    <col min="6327" max="6327" width="12.85546875" bestFit="1" customWidth="1"/>
    <col min="6328" max="6328" width="16" bestFit="1" customWidth="1"/>
    <col min="6329" max="6329" width="12.85546875" bestFit="1" customWidth="1"/>
    <col min="6330" max="6330" width="16" bestFit="1" customWidth="1"/>
    <col min="6331" max="6331" width="12.85546875" bestFit="1" customWidth="1"/>
    <col min="6332" max="6332" width="16" bestFit="1" customWidth="1"/>
    <col min="6333" max="6333" width="12.85546875" bestFit="1" customWidth="1"/>
    <col min="6334" max="6334" width="16" bestFit="1" customWidth="1"/>
    <col min="6335" max="6335" width="12.85546875" bestFit="1" customWidth="1"/>
    <col min="6336" max="6336" width="16" bestFit="1" customWidth="1"/>
    <col min="6337" max="6337" width="12.85546875" bestFit="1" customWidth="1"/>
    <col min="6338" max="6338" width="16" bestFit="1" customWidth="1"/>
    <col min="6339" max="6339" width="12.85546875" bestFit="1" customWidth="1"/>
    <col min="6340" max="6340" width="16" bestFit="1" customWidth="1"/>
    <col min="6341" max="6341" width="12.85546875" bestFit="1" customWidth="1"/>
    <col min="6342" max="6342" width="16" bestFit="1" customWidth="1"/>
    <col min="6343" max="6343" width="12.85546875" bestFit="1" customWidth="1"/>
    <col min="6344" max="6344" width="16" bestFit="1" customWidth="1"/>
    <col min="6345" max="6345" width="12.85546875" bestFit="1" customWidth="1"/>
    <col min="6346" max="6346" width="16" bestFit="1" customWidth="1"/>
    <col min="6347" max="6347" width="12.85546875" bestFit="1" customWidth="1"/>
    <col min="6348" max="6348" width="16" bestFit="1" customWidth="1"/>
    <col min="6349" max="6349" width="12.85546875" bestFit="1" customWidth="1"/>
    <col min="6350" max="6350" width="16" bestFit="1" customWidth="1"/>
    <col min="6351" max="6351" width="12.85546875" bestFit="1" customWidth="1"/>
    <col min="6352" max="6352" width="16" bestFit="1" customWidth="1"/>
    <col min="6353" max="6353" width="12.85546875" bestFit="1" customWidth="1"/>
    <col min="6354" max="6354" width="16" bestFit="1" customWidth="1"/>
    <col min="6355" max="6355" width="12.85546875" bestFit="1" customWidth="1"/>
    <col min="6356" max="6356" width="16" bestFit="1" customWidth="1"/>
    <col min="6357" max="6357" width="12.85546875" bestFit="1" customWidth="1"/>
    <col min="6358" max="6358" width="16" bestFit="1" customWidth="1"/>
    <col min="6359" max="6359" width="12.85546875" bestFit="1" customWidth="1"/>
    <col min="6360" max="6360" width="16" bestFit="1" customWidth="1"/>
    <col min="6361" max="6361" width="12.85546875" bestFit="1" customWidth="1"/>
    <col min="6362" max="6362" width="16" bestFit="1" customWidth="1"/>
    <col min="6363" max="6363" width="12.85546875" bestFit="1" customWidth="1"/>
    <col min="6364" max="6364" width="16" bestFit="1" customWidth="1"/>
    <col min="6365" max="6365" width="12.85546875" bestFit="1" customWidth="1"/>
    <col min="6366" max="6366" width="16" bestFit="1" customWidth="1"/>
    <col min="6367" max="6367" width="12.85546875" bestFit="1" customWidth="1"/>
    <col min="6368" max="6368" width="16" bestFit="1" customWidth="1"/>
    <col min="6369" max="6369" width="12.85546875" bestFit="1" customWidth="1"/>
    <col min="6370" max="6370" width="16" bestFit="1" customWidth="1"/>
    <col min="6371" max="6371" width="12.85546875" bestFit="1" customWidth="1"/>
    <col min="6372" max="6372" width="16" bestFit="1" customWidth="1"/>
    <col min="6373" max="6373" width="12.85546875" bestFit="1" customWidth="1"/>
    <col min="6374" max="6374" width="16" bestFit="1" customWidth="1"/>
    <col min="6375" max="6375" width="12.85546875" bestFit="1" customWidth="1"/>
    <col min="6376" max="6376" width="16" bestFit="1" customWidth="1"/>
    <col min="6377" max="6377" width="12.85546875" bestFit="1" customWidth="1"/>
    <col min="6378" max="6378" width="16" bestFit="1" customWidth="1"/>
    <col min="6379" max="6379" width="12.85546875" bestFit="1" customWidth="1"/>
    <col min="6380" max="6380" width="16" bestFit="1" customWidth="1"/>
    <col min="6381" max="6381" width="12.85546875" bestFit="1" customWidth="1"/>
    <col min="6382" max="6382" width="16" bestFit="1" customWidth="1"/>
    <col min="6383" max="6383" width="12.85546875" bestFit="1" customWidth="1"/>
    <col min="6384" max="6384" width="16" bestFit="1" customWidth="1"/>
    <col min="6385" max="6385" width="12.85546875" bestFit="1" customWidth="1"/>
    <col min="6386" max="6386" width="16" bestFit="1" customWidth="1"/>
    <col min="6387" max="6387" width="12.85546875" bestFit="1" customWidth="1"/>
    <col min="6388" max="6388" width="16" bestFit="1" customWidth="1"/>
    <col min="6389" max="6389" width="12.85546875" bestFit="1" customWidth="1"/>
    <col min="6390" max="6390" width="16" bestFit="1" customWidth="1"/>
    <col min="6391" max="6391" width="12.85546875" bestFit="1" customWidth="1"/>
    <col min="6392" max="6392" width="16" bestFit="1" customWidth="1"/>
    <col min="6393" max="6393" width="12.85546875" bestFit="1" customWidth="1"/>
    <col min="6394" max="6394" width="16" bestFit="1" customWidth="1"/>
    <col min="6395" max="6395" width="12.85546875" bestFit="1" customWidth="1"/>
    <col min="6396" max="6396" width="16" bestFit="1" customWidth="1"/>
    <col min="6397" max="6397" width="12.85546875" bestFit="1" customWidth="1"/>
    <col min="6398" max="6398" width="16" bestFit="1" customWidth="1"/>
    <col min="6399" max="6399" width="12.85546875" bestFit="1" customWidth="1"/>
    <col min="6400" max="6400" width="16" bestFit="1" customWidth="1"/>
    <col min="6401" max="6401" width="12.85546875" bestFit="1" customWidth="1"/>
    <col min="6402" max="6402" width="16" bestFit="1" customWidth="1"/>
    <col min="6403" max="6403" width="12.85546875" bestFit="1" customWidth="1"/>
    <col min="6404" max="6404" width="16" bestFit="1" customWidth="1"/>
    <col min="6405" max="6405" width="12.85546875" bestFit="1" customWidth="1"/>
    <col min="6406" max="6406" width="16" bestFit="1" customWidth="1"/>
    <col min="6407" max="6407" width="12.85546875" bestFit="1" customWidth="1"/>
    <col min="6408" max="6408" width="16" bestFit="1" customWidth="1"/>
    <col min="6409" max="6409" width="12.85546875" bestFit="1" customWidth="1"/>
    <col min="6410" max="6410" width="16" bestFit="1" customWidth="1"/>
    <col min="6411" max="6411" width="12.85546875" bestFit="1" customWidth="1"/>
    <col min="6412" max="6412" width="16" bestFit="1" customWidth="1"/>
    <col min="6413" max="6413" width="12.85546875" bestFit="1" customWidth="1"/>
    <col min="6414" max="6414" width="16" bestFit="1" customWidth="1"/>
    <col min="6415" max="6415" width="12.85546875" bestFit="1" customWidth="1"/>
    <col min="6416" max="6416" width="16" bestFit="1" customWidth="1"/>
    <col min="6417" max="6417" width="12.85546875" bestFit="1" customWidth="1"/>
    <col min="6418" max="6418" width="16" bestFit="1" customWidth="1"/>
    <col min="6419" max="6419" width="12.85546875" bestFit="1" customWidth="1"/>
    <col min="6420" max="6420" width="16" bestFit="1" customWidth="1"/>
    <col min="6421" max="6421" width="12.85546875" bestFit="1" customWidth="1"/>
    <col min="6422" max="6422" width="16" bestFit="1" customWidth="1"/>
    <col min="6423" max="6423" width="12.85546875" bestFit="1" customWidth="1"/>
    <col min="6424" max="6424" width="16" bestFit="1" customWidth="1"/>
    <col min="6425" max="6425" width="12.85546875" bestFit="1" customWidth="1"/>
    <col min="6426" max="6426" width="16" bestFit="1" customWidth="1"/>
    <col min="6427" max="6427" width="12.85546875" bestFit="1" customWidth="1"/>
    <col min="6428" max="6428" width="16" bestFit="1" customWidth="1"/>
    <col min="6429" max="6429" width="12.85546875" bestFit="1" customWidth="1"/>
    <col min="6430" max="6430" width="16" bestFit="1" customWidth="1"/>
    <col min="6431" max="6431" width="12.85546875" bestFit="1" customWidth="1"/>
    <col min="6432" max="6432" width="16" bestFit="1" customWidth="1"/>
    <col min="6433" max="6433" width="12.85546875" bestFit="1" customWidth="1"/>
    <col min="6434" max="6434" width="16" bestFit="1" customWidth="1"/>
    <col min="6435" max="6435" width="12.85546875" bestFit="1" customWidth="1"/>
    <col min="6436" max="6436" width="16" bestFit="1" customWidth="1"/>
    <col min="6437" max="6437" width="12.85546875" bestFit="1" customWidth="1"/>
    <col min="6438" max="6438" width="16" bestFit="1" customWidth="1"/>
    <col min="6439" max="6439" width="12.85546875" bestFit="1" customWidth="1"/>
    <col min="6440" max="6440" width="16" bestFit="1" customWidth="1"/>
    <col min="6441" max="6441" width="12.85546875" bestFit="1" customWidth="1"/>
    <col min="6442" max="6442" width="16" bestFit="1" customWidth="1"/>
    <col min="6443" max="6443" width="12.85546875" bestFit="1" customWidth="1"/>
    <col min="6444" max="6444" width="16" bestFit="1" customWidth="1"/>
    <col min="6445" max="6445" width="12.85546875" bestFit="1" customWidth="1"/>
    <col min="6446" max="6446" width="16" bestFit="1" customWidth="1"/>
    <col min="6447" max="6447" width="12.85546875" bestFit="1" customWidth="1"/>
    <col min="6448" max="6448" width="16" bestFit="1" customWidth="1"/>
    <col min="6449" max="6449" width="12.85546875" bestFit="1" customWidth="1"/>
    <col min="6450" max="6450" width="16" bestFit="1" customWidth="1"/>
    <col min="6451" max="6451" width="12.85546875" bestFit="1" customWidth="1"/>
    <col min="6452" max="6452" width="16" bestFit="1" customWidth="1"/>
    <col min="6453" max="6453" width="12.85546875" bestFit="1" customWidth="1"/>
    <col min="6454" max="6454" width="16" bestFit="1" customWidth="1"/>
    <col min="6455" max="6455" width="12.85546875" bestFit="1" customWidth="1"/>
    <col min="6456" max="6456" width="16" bestFit="1" customWidth="1"/>
    <col min="6457" max="6457" width="12.85546875" bestFit="1" customWidth="1"/>
    <col min="6458" max="6458" width="16" bestFit="1" customWidth="1"/>
    <col min="6459" max="6459" width="12.85546875" bestFit="1" customWidth="1"/>
    <col min="6460" max="6460" width="16" bestFit="1" customWidth="1"/>
    <col min="6461" max="6461" width="12.85546875" bestFit="1" customWidth="1"/>
    <col min="6462" max="6462" width="16" bestFit="1" customWidth="1"/>
    <col min="6463" max="6463" width="12.85546875" bestFit="1" customWidth="1"/>
    <col min="6464" max="6464" width="16" bestFit="1" customWidth="1"/>
    <col min="6465" max="6465" width="12.85546875" bestFit="1" customWidth="1"/>
    <col min="6466" max="6466" width="16" bestFit="1" customWidth="1"/>
    <col min="6467" max="6467" width="12.85546875" bestFit="1" customWidth="1"/>
    <col min="6468" max="6468" width="16" bestFit="1" customWidth="1"/>
    <col min="6469" max="6469" width="12.85546875" bestFit="1" customWidth="1"/>
    <col min="6470" max="6470" width="16" bestFit="1" customWidth="1"/>
    <col min="6471" max="6471" width="12.85546875" bestFit="1" customWidth="1"/>
    <col min="6472" max="6472" width="16" bestFit="1" customWidth="1"/>
    <col min="6473" max="6473" width="12.85546875" bestFit="1" customWidth="1"/>
    <col min="6474" max="6474" width="16" bestFit="1" customWidth="1"/>
    <col min="6475" max="6475" width="12.85546875" bestFit="1" customWidth="1"/>
    <col min="6476" max="6476" width="16" bestFit="1" customWidth="1"/>
    <col min="6477" max="6477" width="12.85546875" bestFit="1" customWidth="1"/>
    <col min="6478" max="6478" width="16" bestFit="1" customWidth="1"/>
    <col min="6479" max="6479" width="12.85546875" bestFit="1" customWidth="1"/>
    <col min="6480" max="6480" width="16" bestFit="1" customWidth="1"/>
    <col min="6481" max="6481" width="12.85546875" bestFit="1" customWidth="1"/>
    <col min="6482" max="6482" width="16" bestFit="1" customWidth="1"/>
    <col min="6483" max="6483" width="12.85546875" bestFit="1" customWidth="1"/>
    <col min="6484" max="6484" width="16" bestFit="1" customWidth="1"/>
    <col min="6485" max="6485" width="12.85546875" bestFit="1" customWidth="1"/>
    <col min="6486" max="6486" width="16" bestFit="1" customWidth="1"/>
    <col min="6487" max="6487" width="12.85546875" bestFit="1" customWidth="1"/>
    <col min="6488" max="6488" width="16" bestFit="1" customWidth="1"/>
    <col min="6489" max="6489" width="12.85546875" bestFit="1" customWidth="1"/>
    <col min="6490" max="6490" width="16" bestFit="1" customWidth="1"/>
    <col min="6491" max="6491" width="12.85546875" bestFit="1" customWidth="1"/>
    <col min="6492" max="6492" width="16" bestFit="1" customWidth="1"/>
    <col min="6493" max="6493" width="12.85546875" bestFit="1" customWidth="1"/>
    <col min="6494" max="6494" width="16" bestFit="1" customWidth="1"/>
    <col min="6495" max="6495" width="12.85546875" bestFit="1" customWidth="1"/>
    <col min="6496" max="6496" width="16" bestFit="1" customWidth="1"/>
    <col min="6497" max="6497" width="12.85546875" bestFit="1" customWidth="1"/>
    <col min="6498" max="6498" width="16" bestFit="1" customWidth="1"/>
    <col min="6499" max="6499" width="12.85546875" bestFit="1" customWidth="1"/>
    <col min="6500" max="6500" width="16" bestFit="1" customWidth="1"/>
    <col min="6501" max="6501" width="12.85546875" bestFit="1" customWidth="1"/>
    <col min="6502" max="6502" width="16" bestFit="1" customWidth="1"/>
    <col min="6503" max="6503" width="12.85546875" bestFit="1" customWidth="1"/>
    <col min="6504" max="6504" width="16" bestFit="1" customWidth="1"/>
    <col min="6505" max="6505" width="12.85546875" bestFit="1" customWidth="1"/>
    <col min="6506" max="6506" width="16" bestFit="1" customWidth="1"/>
    <col min="6507" max="6507" width="12.85546875" bestFit="1" customWidth="1"/>
    <col min="6508" max="6508" width="16" bestFit="1" customWidth="1"/>
    <col min="6509" max="6509" width="12.85546875" bestFit="1" customWidth="1"/>
    <col min="6510" max="6510" width="16" bestFit="1" customWidth="1"/>
    <col min="6511" max="6511" width="12.85546875" bestFit="1" customWidth="1"/>
    <col min="6512" max="6512" width="16" bestFit="1" customWidth="1"/>
    <col min="6513" max="6513" width="12.85546875" bestFit="1" customWidth="1"/>
    <col min="6514" max="6514" width="16" bestFit="1" customWidth="1"/>
    <col min="6515" max="6515" width="12.85546875" bestFit="1" customWidth="1"/>
    <col min="6516" max="6516" width="16" bestFit="1" customWidth="1"/>
    <col min="6517" max="6517" width="12.85546875" bestFit="1" customWidth="1"/>
    <col min="6518" max="6518" width="16" bestFit="1" customWidth="1"/>
    <col min="6519" max="6519" width="12.85546875" bestFit="1" customWidth="1"/>
    <col min="6520" max="6520" width="16" bestFit="1" customWidth="1"/>
    <col min="6521" max="6521" width="12.85546875" bestFit="1" customWidth="1"/>
    <col min="6522" max="6522" width="16" bestFit="1" customWidth="1"/>
    <col min="6523" max="6523" width="12.85546875" bestFit="1" customWidth="1"/>
    <col min="6524" max="6524" width="16" bestFit="1" customWidth="1"/>
    <col min="6525" max="6525" width="12.85546875" bestFit="1" customWidth="1"/>
    <col min="6526" max="6526" width="16" bestFit="1" customWidth="1"/>
    <col min="6527" max="6527" width="12.85546875" bestFit="1" customWidth="1"/>
    <col min="6528" max="6528" width="16" bestFit="1" customWidth="1"/>
    <col min="6529" max="6529" width="12.85546875" bestFit="1" customWidth="1"/>
    <col min="6530" max="6530" width="16" bestFit="1" customWidth="1"/>
    <col min="6531" max="6531" width="12.85546875" bestFit="1" customWidth="1"/>
    <col min="6532" max="6532" width="16" bestFit="1" customWidth="1"/>
    <col min="6533" max="6533" width="12.85546875" bestFit="1" customWidth="1"/>
    <col min="6534" max="6534" width="16" bestFit="1" customWidth="1"/>
    <col min="6535" max="6535" width="12.85546875" bestFit="1" customWidth="1"/>
    <col min="6536" max="6536" width="16" bestFit="1" customWidth="1"/>
    <col min="6537" max="6537" width="12.85546875" bestFit="1" customWidth="1"/>
    <col min="6538" max="6538" width="16" bestFit="1" customWidth="1"/>
    <col min="6539" max="6539" width="12.85546875" bestFit="1" customWidth="1"/>
    <col min="6540" max="6540" width="16" bestFit="1" customWidth="1"/>
    <col min="6541" max="6541" width="12.85546875" bestFit="1" customWidth="1"/>
    <col min="6542" max="6542" width="16" bestFit="1" customWidth="1"/>
    <col min="6543" max="6543" width="12.85546875" bestFit="1" customWidth="1"/>
    <col min="6544" max="6544" width="16" bestFit="1" customWidth="1"/>
    <col min="6545" max="6545" width="12.85546875" bestFit="1" customWidth="1"/>
    <col min="6546" max="6546" width="16" bestFit="1" customWidth="1"/>
    <col min="6547" max="6547" width="12.85546875" bestFit="1" customWidth="1"/>
    <col min="6548" max="6548" width="16" bestFit="1" customWidth="1"/>
    <col min="6549" max="6549" width="12.85546875" bestFit="1" customWidth="1"/>
    <col min="6550" max="6550" width="16" bestFit="1" customWidth="1"/>
    <col min="6551" max="6551" width="12.85546875" bestFit="1" customWidth="1"/>
    <col min="6552" max="6552" width="16" bestFit="1" customWidth="1"/>
    <col min="6553" max="6553" width="12.85546875" bestFit="1" customWidth="1"/>
    <col min="6554" max="6554" width="16" bestFit="1" customWidth="1"/>
    <col min="6555" max="6555" width="12.85546875" bestFit="1" customWidth="1"/>
    <col min="6556" max="6556" width="16" bestFit="1" customWidth="1"/>
    <col min="6557" max="6557" width="12.85546875" bestFit="1" customWidth="1"/>
    <col min="6558" max="6558" width="16" bestFit="1" customWidth="1"/>
    <col min="6559" max="6559" width="12.85546875" bestFit="1" customWidth="1"/>
    <col min="6560" max="6560" width="16" bestFit="1" customWidth="1"/>
    <col min="6561" max="6561" width="12.85546875" bestFit="1" customWidth="1"/>
    <col min="6562" max="6562" width="16" bestFit="1" customWidth="1"/>
    <col min="6563" max="6563" width="12.85546875" bestFit="1" customWidth="1"/>
    <col min="6564" max="6564" width="16" bestFit="1" customWidth="1"/>
    <col min="6565" max="6565" width="12.85546875" bestFit="1" customWidth="1"/>
    <col min="6566" max="6566" width="16" bestFit="1" customWidth="1"/>
    <col min="6567" max="6567" width="12.85546875" bestFit="1" customWidth="1"/>
    <col min="6568" max="6568" width="16" bestFit="1" customWidth="1"/>
    <col min="6569" max="6569" width="12.85546875" bestFit="1" customWidth="1"/>
    <col min="6570" max="6570" width="16" bestFit="1" customWidth="1"/>
    <col min="6571" max="6571" width="12.85546875" bestFit="1" customWidth="1"/>
    <col min="6572" max="6572" width="16" bestFit="1" customWidth="1"/>
    <col min="6573" max="6573" width="12.85546875" bestFit="1" customWidth="1"/>
    <col min="6574" max="6574" width="16" bestFit="1" customWidth="1"/>
    <col min="6575" max="6575" width="12.85546875" bestFit="1" customWidth="1"/>
    <col min="6576" max="6576" width="16" bestFit="1" customWidth="1"/>
    <col min="6577" max="6577" width="12.85546875" bestFit="1" customWidth="1"/>
    <col min="6578" max="6578" width="16" bestFit="1" customWidth="1"/>
    <col min="6579" max="6579" width="12.85546875" bestFit="1" customWidth="1"/>
    <col min="6580" max="6580" width="16" bestFit="1" customWidth="1"/>
    <col min="6581" max="6581" width="12.85546875" bestFit="1" customWidth="1"/>
    <col min="6582" max="6582" width="16" bestFit="1" customWidth="1"/>
    <col min="6583" max="6583" width="12.85546875" bestFit="1" customWidth="1"/>
    <col min="6584" max="6584" width="16" bestFit="1" customWidth="1"/>
    <col min="6585" max="6585" width="12.85546875" bestFit="1" customWidth="1"/>
    <col min="6586" max="6586" width="16" bestFit="1" customWidth="1"/>
    <col min="6587" max="6587" width="12.85546875" bestFit="1" customWidth="1"/>
    <col min="6588" max="6588" width="16" bestFit="1" customWidth="1"/>
    <col min="6589" max="6589" width="12.85546875" bestFit="1" customWidth="1"/>
    <col min="6590" max="6590" width="16" bestFit="1" customWidth="1"/>
    <col min="6591" max="6591" width="12.85546875" bestFit="1" customWidth="1"/>
    <col min="6592" max="6592" width="16" bestFit="1" customWidth="1"/>
    <col min="6593" max="6593" width="12.85546875" bestFit="1" customWidth="1"/>
    <col min="6594" max="6594" width="16" bestFit="1" customWidth="1"/>
    <col min="6595" max="6595" width="12.85546875" bestFit="1" customWidth="1"/>
    <col min="6596" max="6596" width="16" bestFit="1" customWidth="1"/>
    <col min="6597" max="6597" width="12.85546875" bestFit="1" customWidth="1"/>
    <col min="6598" max="6598" width="16" bestFit="1" customWidth="1"/>
    <col min="6599" max="6599" width="12.85546875" bestFit="1" customWidth="1"/>
    <col min="6600" max="6600" width="16" bestFit="1" customWidth="1"/>
    <col min="6601" max="6601" width="12.85546875" bestFit="1" customWidth="1"/>
    <col min="6602" max="6602" width="16" bestFit="1" customWidth="1"/>
    <col min="6603" max="6603" width="12.85546875" bestFit="1" customWidth="1"/>
    <col min="6604" max="6604" width="16" bestFit="1" customWidth="1"/>
    <col min="6605" max="6605" width="12.85546875" bestFit="1" customWidth="1"/>
    <col min="6606" max="6606" width="16" bestFit="1" customWidth="1"/>
    <col min="6607" max="6607" width="12.85546875" bestFit="1" customWidth="1"/>
    <col min="6608" max="6608" width="16" bestFit="1" customWidth="1"/>
    <col min="6609" max="6609" width="12.85546875" bestFit="1" customWidth="1"/>
    <col min="6610" max="6610" width="16" bestFit="1" customWidth="1"/>
    <col min="6611" max="6611" width="12.85546875" bestFit="1" customWidth="1"/>
    <col min="6612" max="6612" width="16" bestFit="1" customWidth="1"/>
    <col min="6613" max="6613" width="12.85546875" bestFit="1" customWidth="1"/>
    <col min="6614" max="6614" width="16" bestFit="1" customWidth="1"/>
    <col min="6615" max="6615" width="12.85546875" bestFit="1" customWidth="1"/>
    <col min="6616" max="6616" width="16" bestFit="1" customWidth="1"/>
    <col min="6617" max="6617" width="12.85546875" bestFit="1" customWidth="1"/>
    <col min="6618" max="6618" width="16" bestFit="1" customWidth="1"/>
    <col min="6619" max="6619" width="12.85546875" bestFit="1" customWidth="1"/>
    <col min="6620" max="6620" width="16" bestFit="1" customWidth="1"/>
    <col min="6621" max="6621" width="12.85546875" bestFit="1" customWidth="1"/>
    <col min="6622" max="6622" width="16" bestFit="1" customWidth="1"/>
    <col min="6623" max="6623" width="12.85546875" bestFit="1" customWidth="1"/>
    <col min="6624" max="6624" width="16" bestFit="1" customWidth="1"/>
    <col min="6625" max="6625" width="12.85546875" bestFit="1" customWidth="1"/>
    <col min="6626" max="6626" width="16" bestFit="1" customWidth="1"/>
    <col min="6627" max="6627" width="12.85546875" bestFit="1" customWidth="1"/>
    <col min="6628" max="6628" width="16" bestFit="1" customWidth="1"/>
    <col min="6629" max="6629" width="12.85546875" bestFit="1" customWidth="1"/>
    <col min="6630" max="6630" width="16" bestFit="1" customWidth="1"/>
    <col min="6631" max="6631" width="12.85546875" bestFit="1" customWidth="1"/>
    <col min="6632" max="6632" width="16" bestFit="1" customWidth="1"/>
    <col min="6633" max="6633" width="12.85546875" bestFit="1" customWidth="1"/>
    <col min="6634" max="6634" width="16" bestFit="1" customWidth="1"/>
    <col min="6635" max="6635" width="12.85546875" bestFit="1" customWidth="1"/>
    <col min="6636" max="6636" width="16" bestFit="1" customWidth="1"/>
    <col min="6637" max="6637" width="12.85546875" bestFit="1" customWidth="1"/>
    <col min="6638" max="6638" width="16" bestFit="1" customWidth="1"/>
    <col min="6639" max="6639" width="12.85546875" bestFit="1" customWidth="1"/>
    <col min="6640" max="6640" width="16" bestFit="1" customWidth="1"/>
    <col min="6641" max="6641" width="12.85546875" bestFit="1" customWidth="1"/>
    <col min="6642" max="6642" width="16" bestFit="1" customWidth="1"/>
    <col min="6643" max="6643" width="12.85546875" bestFit="1" customWidth="1"/>
    <col min="6644" max="6644" width="16" bestFit="1" customWidth="1"/>
    <col min="6645" max="6645" width="12.85546875" bestFit="1" customWidth="1"/>
    <col min="6646" max="6646" width="16" bestFit="1" customWidth="1"/>
    <col min="6647" max="6647" width="12.85546875" bestFit="1" customWidth="1"/>
    <col min="6648" max="6648" width="16" bestFit="1" customWidth="1"/>
    <col min="6649" max="6649" width="12.85546875" bestFit="1" customWidth="1"/>
    <col min="6650" max="6650" width="16" bestFit="1" customWidth="1"/>
    <col min="6651" max="6651" width="12.85546875" bestFit="1" customWidth="1"/>
    <col min="6652" max="6652" width="16" bestFit="1" customWidth="1"/>
    <col min="6653" max="6653" width="12.85546875" bestFit="1" customWidth="1"/>
    <col min="6654" max="6654" width="16" bestFit="1" customWidth="1"/>
    <col min="6655" max="6655" width="12.85546875" bestFit="1" customWidth="1"/>
    <col min="6656" max="6656" width="16" bestFit="1" customWidth="1"/>
    <col min="6657" max="6657" width="12.85546875" bestFit="1" customWidth="1"/>
    <col min="6658" max="6658" width="16" bestFit="1" customWidth="1"/>
    <col min="6659" max="6659" width="12.85546875" bestFit="1" customWidth="1"/>
    <col min="6660" max="6660" width="16" bestFit="1" customWidth="1"/>
    <col min="6661" max="6661" width="12.85546875" bestFit="1" customWidth="1"/>
    <col min="6662" max="6662" width="16" bestFit="1" customWidth="1"/>
    <col min="6663" max="6663" width="12.85546875" bestFit="1" customWidth="1"/>
    <col min="6664" max="6664" width="16" bestFit="1" customWidth="1"/>
    <col min="6665" max="6665" width="12.85546875" bestFit="1" customWidth="1"/>
    <col min="6666" max="6666" width="16" bestFit="1" customWidth="1"/>
    <col min="6667" max="6667" width="12.85546875" bestFit="1" customWidth="1"/>
    <col min="6668" max="6668" width="16" bestFit="1" customWidth="1"/>
    <col min="6669" max="6669" width="12.85546875" bestFit="1" customWidth="1"/>
    <col min="6670" max="6670" width="16" bestFit="1" customWidth="1"/>
    <col min="6671" max="6671" width="12.85546875" bestFit="1" customWidth="1"/>
    <col min="6672" max="6672" width="16" bestFit="1" customWidth="1"/>
    <col min="6673" max="6673" width="12.85546875" bestFit="1" customWidth="1"/>
    <col min="6674" max="6674" width="16" bestFit="1" customWidth="1"/>
    <col min="6675" max="6675" width="12.85546875" bestFit="1" customWidth="1"/>
    <col min="6676" max="6676" width="16" bestFit="1" customWidth="1"/>
    <col min="6677" max="6677" width="12.85546875" bestFit="1" customWidth="1"/>
    <col min="6678" max="6678" width="16" bestFit="1" customWidth="1"/>
    <col min="6679" max="6679" width="12.85546875" bestFit="1" customWidth="1"/>
    <col min="6680" max="6680" width="16" bestFit="1" customWidth="1"/>
    <col min="6681" max="6681" width="12.85546875" bestFit="1" customWidth="1"/>
    <col min="6682" max="6682" width="16" bestFit="1" customWidth="1"/>
    <col min="6683" max="6683" width="12.85546875" bestFit="1" customWidth="1"/>
    <col min="6684" max="6684" width="16" bestFit="1" customWidth="1"/>
    <col min="6685" max="6685" width="12.85546875" bestFit="1" customWidth="1"/>
    <col min="6686" max="6686" width="16" bestFit="1" customWidth="1"/>
    <col min="6687" max="6687" width="12.85546875" bestFit="1" customWidth="1"/>
    <col min="6688" max="6688" width="16" bestFit="1" customWidth="1"/>
    <col min="6689" max="6689" width="12.85546875" bestFit="1" customWidth="1"/>
    <col min="6690" max="6690" width="16" bestFit="1" customWidth="1"/>
    <col min="6691" max="6691" width="12.85546875" bestFit="1" customWidth="1"/>
    <col min="6692" max="6692" width="16" bestFit="1" customWidth="1"/>
    <col min="6693" max="6693" width="12.85546875" bestFit="1" customWidth="1"/>
    <col min="6694" max="6694" width="16" bestFit="1" customWidth="1"/>
    <col min="6695" max="6695" width="12.85546875" bestFit="1" customWidth="1"/>
    <col min="6696" max="6696" width="16" bestFit="1" customWidth="1"/>
    <col min="6697" max="6697" width="12.85546875" bestFit="1" customWidth="1"/>
    <col min="6698" max="6698" width="16" bestFit="1" customWidth="1"/>
    <col min="6699" max="6699" width="12.85546875" bestFit="1" customWidth="1"/>
    <col min="6700" max="6700" width="16" bestFit="1" customWidth="1"/>
    <col min="6701" max="6701" width="12.85546875" bestFit="1" customWidth="1"/>
    <col min="6702" max="6702" width="16" bestFit="1" customWidth="1"/>
    <col min="6703" max="6703" width="12.85546875" bestFit="1" customWidth="1"/>
    <col min="6704" max="6704" width="16" bestFit="1" customWidth="1"/>
    <col min="6705" max="6705" width="12.85546875" bestFit="1" customWidth="1"/>
    <col min="6706" max="6706" width="16" bestFit="1" customWidth="1"/>
    <col min="6707" max="6707" width="12.85546875" bestFit="1" customWidth="1"/>
    <col min="6708" max="6708" width="16" bestFit="1" customWidth="1"/>
    <col min="6709" max="6709" width="12.85546875" bestFit="1" customWidth="1"/>
    <col min="6710" max="6710" width="16" bestFit="1" customWidth="1"/>
    <col min="6711" max="6711" width="12.85546875" bestFit="1" customWidth="1"/>
    <col min="6712" max="6712" width="16" bestFit="1" customWidth="1"/>
    <col min="6713" max="6713" width="12.85546875" bestFit="1" customWidth="1"/>
    <col min="6714" max="6714" width="16" bestFit="1" customWidth="1"/>
    <col min="6715" max="6715" width="12.85546875" bestFit="1" customWidth="1"/>
    <col min="6716" max="6716" width="16" bestFit="1" customWidth="1"/>
    <col min="6717" max="6717" width="12.85546875" bestFit="1" customWidth="1"/>
    <col min="6718" max="6718" width="16" bestFit="1" customWidth="1"/>
    <col min="6719" max="6719" width="12.85546875" bestFit="1" customWidth="1"/>
    <col min="6720" max="6720" width="16" bestFit="1" customWidth="1"/>
    <col min="6721" max="6721" width="12.85546875" bestFit="1" customWidth="1"/>
    <col min="6722" max="6722" width="16" bestFit="1" customWidth="1"/>
    <col min="6723" max="6723" width="12.85546875" bestFit="1" customWidth="1"/>
    <col min="6724" max="6724" width="16" bestFit="1" customWidth="1"/>
    <col min="6725" max="6725" width="12.85546875" bestFit="1" customWidth="1"/>
    <col min="6726" max="6726" width="16" bestFit="1" customWidth="1"/>
    <col min="6727" max="6727" width="12.85546875" bestFit="1" customWidth="1"/>
    <col min="6728" max="6728" width="16" bestFit="1" customWidth="1"/>
    <col min="6729" max="6729" width="12.85546875" bestFit="1" customWidth="1"/>
    <col min="6730" max="6730" width="16" bestFit="1" customWidth="1"/>
    <col min="6731" max="6731" width="12.85546875" bestFit="1" customWidth="1"/>
    <col min="6732" max="6732" width="16" bestFit="1" customWidth="1"/>
    <col min="6733" max="6733" width="12.85546875" bestFit="1" customWidth="1"/>
    <col min="6734" max="6734" width="16" bestFit="1" customWidth="1"/>
    <col min="6735" max="6735" width="12.85546875" bestFit="1" customWidth="1"/>
    <col min="6736" max="6736" width="16" bestFit="1" customWidth="1"/>
    <col min="6737" max="6737" width="12.85546875" bestFit="1" customWidth="1"/>
    <col min="6738" max="6738" width="16" bestFit="1" customWidth="1"/>
    <col min="6739" max="6739" width="12.85546875" bestFit="1" customWidth="1"/>
    <col min="6740" max="6740" width="16" bestFit="1" customWidth="1"/>
    <col min="6741" max="6741" width="12.85546875" bestFit="1" customWidth="1"/>
    <col min="6742" max="6742" width="16" bestFit="1" customWidth="1"/>
    <col min="6743" max="6743" width="12.85546875" bestFit="1" customWidth="1"/>
    <col min="6744" max="6744" width="16" bestFit="1" customWidth="1"/>
    <col min="6745" max="6745" width="12.85546875" bestFit="1" customWidth="1"/>
    <col min="6746" max="6746" width="16" bestFit="1" customWidth="1"/>
    <col min="6747" max="6747" width="12.85546875" bestFit="1" customWidth="1"/>
    <col min="6748" max="6748" width="16" bestFit="1" customWidth="1"/>
    <col min="6749" max="6749" width="12.85546875" bestFit="1" customWidth="1"/>
    <col min="6750" max="6750" width="16" bestFit="1" customWidth="1"/>
    <col min="6751" max="6751" width="12.85546875" bestFit="1" customWidth="1"/>
    <col min="6752" max="6752" width="16" bestFit="1" customWidth="1"/>
    <col min="6753" max="6753" width="12.85546875" bestFit="1" customWidth="1"/>
    <col min="6754" max="6754" width="16" bestFit="1" customWidth="1"/>
    <col min="6755" max="6755" width="12.85546875" bestFit="1" customWidth="1"/>
    <col min="6756" max="6756" width="16" bestFit="1" customWidth="1"/>
    <col min="6757" max="6757" width="12.85546875" bestFit="1" customWidth="1"/>
    <col min="6758" max="6758" width="16" bestFit="1" customWidth="1"/>
    <col min="6759" max="6759" width="12.85546875" bestFit="1" customWidth="1"/>
    <col min="6760" max="6760" width="16" bestFit="1" customWidth="1"/>
    <col min="6761" max="6761" width="12.85546875" bestFit="1" customWidth="1"/>
    <col min="6762" max="6762" width="16" bestFit="1" customWidth="1"/>
    <col min="6763" max="6763" width="12.85546875" bestFit="1" customWidth="1"/>
    <col min="6764" max="6764" width="16" bestFit="1" customWidth="1"/>
    <col min="6765" max="6765" width="12.85546875" bestFit="1" customWidth="1"/>
    <col min="6766" max="6766" width="16" bestFit="1" customWidth="1"/>
    <col min="6767" max="6767" width="12.85546875" bestFit="1" customWidth="1"/>
    <col min="6768" max="6768" width="16" bestFit="1" customWidth="1"/>
    <col min="6769" max="6769" width="12.85546875" bestFit="1" customWidth="1"/>
    <col min="6770" max="6770" width="16" bestFit="1" customWidth="1"/>
    <col min="6771" max="6771" width="12.85546875" bestFit="1" customWidth="1"/>
    <col min="6772" max="6772" width="16" bestFit="1" customWidth="1"/>
    <col min="6773" max="6773" width="12.85546875" bestFit="1" customWidth="1"/>
    <col min="6774" max="6774" width="16" bestFit="1" customWidth="1"/>
    <col min="6775" max="6775" width="12.85546875" bestFit="1" customWidth="1"/>
    <col min="6776" max="6776" width="16" bestFit="1" customWidth="1"/>
    <col min="6777" max="6777" width="12.85546875" bestFit="1" customWidth="1"/>
    <col min="6778" max="6778" width="16" bestFit="1" customWidth="1"/>
    <col min="6779" max="6779" width="12.85546875" bestFit="1" customWidth="1"/>
    <col min="6780" max="6780" width="16" bestFit="1" customWidth="1"/>
    <col min="6781" max="6781" width="12.85546875" bestFit="1" customWidth="1"/>
    <col min="6782" max="6782" width="16" bestFit="1" customWidth="1"/>
    <col min="6783" max="6783" width="12.85546875" bestFit="1" customWidth="1"/>
    <col min="6784" max="6784" width="16" bestFit="1" customWidth="1"/>
    <col min="6785" max="6785" width="12.85546875" bestFit="1" customWidth="1"/>
    <col min="6786" max="6786" width="16" bestFit="1" customWidth="1"/>
    <col min="6787" max="6787" width="12.85546875" bestFit="1" customWidth="1"/>
    <col min="6788" max="6788" width="16" bestFit="1" customWidth="1"/>
    <col min="6789" max="6789" width="12.85546875" bestFit="1" customWidth="1"/>
    <col min="6790" max="6790" width="16" bestFit="1" customWidth="1"/>
    <col min="6791" max="6791" width="12.85546875" bestFit="1" customWidth="1"/>
    <col min="6792" max="6792" width="16" bestFit="1" customWidth="1"/>
    <col min="6793" max="6793" width="12.85546875" bestFit="1" customWidth="1"/>
    <col min="6794" max="6794" width="16" bestFit="1" customWidth="1"/>
    <col min="6795" max="6795" width="12.85546875" bestFit="1" customWidth="1"/>
    <col min="6796" max="6796" width="16" bestFit="1" customWidth="1"/>
    <col min="6797" max="6797" width="12.85546875" bestFit="1" customWidth="1"/>
    <col min="6798" max="6798" width="16" bestFit="1" customWidth="1"/>
    <col min="6799" max="6799" width="12.85546875" bestFit="1" customWidth="1"/>
    <col min="6800" max="6800" width="16" bestFit="1" customWidth="1"/>
    <col min="6801" max="6801" width="12.85546875" bestFit="1" customWidth="1"/>
    <col min="6802" max="6802" width="16" bestFit="1" customWidth="1"/>
    <col min="6803" max="6803" width="12.85546875" bestFit="1" customWidth="1"/>
    <col min="6804" max="6804" width="16" bestFit="1" customWidth="1"/>
    <col min="6805" max="6805" width="12.85546875" bestFit="1" customWidth="1"/>
    <col min="6806" max="6806" width="16" bestFit="1" customWidth="1"/>
    <col min="6807" max="6807" width="12.85546875" bestFit="1" customWidth="1"/>
    <col min="6808" max="6808" width="16" bestFit="1" customWidth="1"/>
    <col min="6809" max="6809" width="12.85546875" bestFit="1" customWidth="1"/>
    <col min="6810" max="6810" width="16" bestFit="1" customWidth="1"/>
    <col min="6811" max="6811" width="12.85546875" bestFit="1" customWidth="1"/>
    <col min="6812" max="6812" width="16" bestFit="1" customWidth="1"/>
    <col min="6813" max="6813" width="12.85546875" bestFit="1" customWidth="1"/>
    <col min="6814" max="6814" width="16" bestFit="1" customWidth="1"/>
    <col min="6815" max="6815" width="12.85546875" bestFit="1" customWidth="1"/>
    <col min="6816" max="6816" width="16" bestFit="1" customWidth="1"/>
    <col min="6817" max="6817" width="12.85546875" bestFit="1" customWidth="1"/>
    <col min="6818" max="6818" width="16" bestFit="1" customWidth="1"/>
    <col min="6819" max="6819" width="12.85546875" bestFit="1" customWidth="1"/>
    <col min="6820" max="6820" width="16" bestFit="1" customWidth="1"/>
    <col min="6821" max="6821" width="12.85546875" bestFit="1" customWidth="1"/>
    <col min="6822" max="6822" width="16" bestFit="1" customWidth="1"/>
    <col min="6823" max="6823" width="12.85546875" bestFit="1" customWidth="1"/>
    <col min="6824" max="6824" width="16" bestFit="1" customWidth="1"/>
    <col min="6825" max="6825" width="12.85546875" bestFit="1" customWidth="1"/>
    <col min="6826" max="6826" width="16" bestFit="1" customWidth="1"/>
    <col min="6827" max="6827" width="12.85546875" bestFit="1" customWidth="1"/>
    <col min="6828" max="6828" width="16" bestFit="1" customWidth="1"/>
    <col min="6829" max="6829" width="12.85546875" bestFit="1" customWidth="1"/>
    <col min="6830" max="6830" width="16" bestFit="1" customWidth="1"/>
    <col min="6831" max="6831" width="12.85546875" bestFit="1" customWidth="1"/>
    <col min="6832" max="6832" width="16" bestFit="1" customWidth="1"/>
    <col min="6833" max="6833" width="12.85546875" bestFit="1" customWidth="1"/>
    <col min="6834" max="6834" width="16" bestFit="1" customWidth="1"/>
    <col min="6835" max="6835" width="12.85546875" bestFit="1" customWidth="1"/>
    <col min="6836" max="6836" width="16" bestFit="1" customWidth="1"/>
    <col min="6837" max="6837" width="12.85546875" bestFit="1" customWidth="1"/>
    <col min="6838" max="6838" width="16" bestFit="1" customWidth="1"/>
    <col min="6839" max="6839" width="12.85546875" bestFit="1" customWidth="1"/>
    <col min="6840" max="6840" width="16" bestFit="1" customWidth="1"/>
    <col min="6841" max="6841" width="12.85546875" bestFit="1" customWidth="1"/>
    <col min="6842" max="6842" width="16" bestFit="1" customWidth="1"/>
    <col min="6843" max="6843" width="12.85546875" bestFit="1" customWidth="1"/>
    <col min="6844" max="6844" width="16" bestFit="1" customWidth="1"/>
    <col min="6845" max="6845" width="12.85546875" bestFit="1" customWidth="1"/>
    <col min="6846" max="6846" width="16" bestFit="1" customWidth="1"/>
    <col min="6847" max="6847" width="12.85546875" bestFit="1" customWidth="1"/>
    <col min="6848" max="6848" width="16" bestFit="1" customWidth="1"/>
    <col min="6849" max="6849" width="12.85546875" bestFit="1" customWidth="1"/>
    <col min="6850" max="6850" width="16" bestFit="1" customWidth="1"/>
    <col min="6851" max="6851" width="12.85546875" bestFit="1" customWidth="1"/>
    <col min="6852" max="6852" width="16" bestFit="1" customWidth="1"/>
    <col min="6853" max="6853" width="12.85546875" bestFit="1" customWidth="1"/>
    <col min="6854" max="6854" width="16" bestFit="1" customWidth="1"/>
    <col min="6855" max="6855" width="12.85546875" bestFit="1" customWidth="1"/>
    <col min="6856" max="6856" width="16" bestFit="1" customWidth="1"/>
    <col min="6857" max="6857" width="12.85546875" bestFit="1" customWidth="1"/>
    <col min="6858" max="6858" width="16" bestFit="1" customWidth="1"/>
    <col min="6859" max="6859" width="12.85546875" bestFit="1" customWidth="1"/>
    <col min="6860" max="6860" width="16" bestFit="1" customWidth="1"/>
    <col min="6861" max="6861" width="12.85546875" bestFit="1" customWidth="1"/>
    <col min="6862" max="6862" width="16" bestFit="1" customWidth="1"/>
    <col min="6863" max="6863" width="12.85546875" bestFit="1" customWidth="1"/>
    <col min="6864" max="6864" width="16" bestFit="1" customWidth="1"/>
    <col min="6865" max="6865" width="12.85546875" bestFit="1" customWidth="1"/>
    <col min="6866" max="6866" width="16" bestFit="1" customWidth="1"/>
    <col min="6867" max="6867" width="12.85546875" bestFit="1" customWidth="1"/>
    <col min="6868" max="6868" width="16" bestFit="1" customWidth="1"/>
    <col min="6869" max="6869" width="12.85546875" bestFit="1" customWidth="1"/>
    <col min="6870" max="6870" width="16" bestFit="1" customWidth="1"/>
    <col min="6871" max="6871" width="12.85546875" bestFit="1" customWidth="1"/>
    <col min="6872" max="6872" width="16" bestFit="1" customWidth="1"/>
    <col min="6873" max="6873" width="12.85546875" bestFit="1" customWidth="1"/>
    <col min="6874" max="6874" width="16" bestFit="1" customWidth="1"/>
    <col min="6875" max="6875" width="12.85546875" bestFit="1" customWidth="1"/>
    <col min="6876" max="6876" width="16" bestFit="1" customWidth="1"/>
    <col min="6877" max="6877" width="12.85546875" bestFit="1" customWidth="1"/>
    <col min="6878" max="6878" width="16" bestFit="1" customWidth="1"/>
    <col min="6879" max="6879" width="12.85546875" bestFit="1" customWidth="1"/>
    <col min="6880" max="6880" width="16" bestFit="1" customWidth="1"/>
    <col min="6881" max="6881" width="12.85546875" bestFit="1" customWidth="1"/>
    <col min="6882" max="6882" width="16" bestFit="1" customWidth="1"/>
    <col min="6883" max="6883" width="12.85546875" bestFit="1" customWidth="1"/>
    <col min="6884" max="6884" width="16" bestFit="1" customWidth="1"/>
    <col min="6885" max="6885" width="12.85546875" bestFit="1" customWidth="1"/>
    <col min="6886" max="6886" width="16" bestFit="1" customWidth="1"/>
    <col min="6887" max="6887" width="12.85546875" bestFit="1" customWidth="1"/>
    <col min="6888" max="6888" width="16" bestFit="1" customWidth="1"/>
    <col min="6889" max="6889" width="12.85546875" bestFit="1" customWidth="1"/>
    <col min="6890" max="6890" width="16" bestFit="1" customWidth="1"/>
    <col min="6891" max="6891" width="12.85546875" bestFit="1" customWidth="1"/>
    <col min="6892" max="6892" width="16" bestFit="1" customWidth="1"/>
    <col min="6893" max="6893" width="12.85546875" bestFit="1" customWidth="1"/>
    <col min="6894" max="6894" width="16" bestFit="1" customWidth="1"/>
    <col min="6895" max="6895" width="12.85546875" bestFit="1" customWidth="1"/>
    <col min="6896" max="6896" width="16" bestFit="1" customWidth="1"/>
    <col min="6897" max="6897" width="12.85546875" bestFit="1" customWidth="1"/>
    <col min="6898" max="6898" width="16" bestFit="1" customWidth="1"/>
    <col min="6899" max="6899" width="12.85546875" bestFit="1" customWidth="1"/>
    <col min="6900" max="6900" width="16" bestFit="1" customWidth="1"/>
    <col min="6901" max="6901" width="12.85546875" bestFit="1" customWidth="1"/>
    <col min="6902" max="6902" width="16" bestFit="1" customWidth="1"/>
    <col min="6903" max="6903" width="12.85546875" bestFit="1" customWidth="1"/>
    <col min="6904" max="6904" width="16" bestFit="1" customWidth="1"/>
    <col min="6905" max="6905" width="12.85546875" bestFit="1" customWidth="1"/>
    <col min="6906" max="6906" width="16" bestFit="1" customWidth="1"/>
    <col min="6907" max="6907" width="12.85546875" bestFit="1" customWidth="1"/>
    <col min="6908" max="6908" width="16" bestFit="1" customWidth="1"/>
    <col min="6909" max="6909" width="12.85546875" bestFit="1" customWidth="1"/>
    <col min="6910" max="6910" width="16" bestFit="1" customWidth="1"/>
    <col min="6911" max="6911" width="12.85546875" bestFit="1" customWidth="1"/>
    <col min="6912" max="6912" width="16" bestFit="1" customWidth="1"/>
    <col min="6913" max="6913" width="12.85546875" bestFit="1" customWidth="1"/>
    <col min="6914" max="6914" width="16" bestFit="1" customWidth="1"/>
    <col min="6915" max="6915" width="12.85546875" bestFit="1" customWidth="1"/>
    <col min="6916" max="6916" width="16" bestFit="1" customWidth="1"/>
    <col min="6917" max="6917" width="12.85546875" bestFit="1" customWidth="1"/>
    <col min="6918" max="6918" width="16" bestFit="1" customWidth="1"/>
    <col min="6919" max="6919" width="12.85546875" bestFit="1" customWidth="1"/>
    <col min="6920" max="6920" width="16" bestFit="1" customWidth="1"/>
    <col min="6921" max="6921" width="12.85546875" bestFit="1" customWidth="1"/>
    <col min="6922" max="6922" width="16" bestFit="1" customWidth="1"/>
    <col min="6923" max="6923" width="12.85546875" bestFit="1" customWidth="1"/>
    <col min="6924" max="6924" width="16" bestFit="1" customWidth="1"/>
    <col min="6925" max="6925" width="12.85546875" bestFit="1" customWidth="1"/>
    <col min="6926" max="6926" width="16" bestFit="1" customWidth="1"/>
    <col min="6927" max="6927" width="12.85546875" bestFit="1" customWidth="1"/>
    <col min="6928" max="6928" width="16" bestFit="1" customWidth="1"/>
    <col min="6929" max="6929" width="12.85546875" bestFit="1" customWidth="1"/>
    <col min="6930" max="6930" width="16" bestFit="1" customWidth="1"/>
    <col min="6931" max="6931" width="12.85546875" bestFit="1" customWidth="1"/>
    <col min="6932" max="6932" width="16" bestFit="1" customWidth="1"/>
    <col min="6933" max="6933" width="12.85546875" bestFit="1" customWidth="1"/>
    <col min="6934" max="6934" width="16" bestFit="1" customWidth="1"/>
    <col min="6935" max="6935" width="12.85546875" bestFit="1" customWidth="1"/>
    <col min="6936" max="6936" width="16" bestFit="1" customWidth="1"/>
    <col min="6937" max="6937" width="12.85546875" bestFit="1" customWidth="1"/>
    <col min="6938" max="6938" width="16" bestFit="1" customWidth="1"/>
    <col min="6939" max="6939" width="12.85546875" bestFit="1" customWidth="1"/>
    <col min="6940" max="6940" width="16" bestFit="1" customWidth="1"/>
    <col min="6941" max="6941" width="12.85546875" bestFit="1" customWidth="1"/>
    <col min="6942" max="6942" width="16" bestFit="1" customWidth="1"/>
    <col min="6943" max="6943" width="12.85546875" bestFit="1" customWidth="1"/>
    <col min="6944" max="6944" width="16" bestFit="1" customWidth="1"/>
    <col min="6945" max="6945" width="12.85546875" bestFit="1" customWidth="1"/>
    <col min="6946" max="6946" width="16" bestFit="1" customWidth="1"/>
    <col min="6947" max="6947" width="12.85546875" bestFit="1" customWidth="1"/>
    <col min="6948" max="6948" width="16" bestFit="1" customWidth="1"/>
    <col min="6949" max="6949" width="12.85546875" bestFit="1" customWidth="1"/>
    <col min="6950" max="6950" width="16" bestFit="1" customWidth="1"/>
    <col min="6951" max="6951" width="12.85546875" bestFit="1" customWidth="1"/>
    <col min="6952" max="6952" width="16" bestFit="1" customWidth="1"/>
    <col min="6953" max="6953" width="12.85546875" bestFit="1" customWidth="1"/>
    <col min="6954" max="6954" width="16" bestFit="1" customWidth="1"/>
    <col min="6955" max="6955" width="12.85546875" bestFit="1" customWidth="1"/>
    <col min="6956" max="6956" width="16" bestFit="1" customWidth="1"/>
    <col min="6957" max="6957" width="12.85546875" bestFit="1" customWidth="1"/>
    <col min="6958" max="6958" width="16" bestFit="1" customWidth="1"/>
    <col min="6959" max="6959" width="12.85546875" bestFit="1" customWidth="1"/>
    <col min="6960" max="6960" width="16" bestFit="1" customWidth="1"/>
    <col min="6961" max="6961" width="12.85546875" bestFit="1" customWidth="1"/>
    <col min="6962" max="6962" width="16" bestFit="1" customWidth="1"/>
    <col min="6963" max="6963" width="12.85546875" bestFit="1" customWidth="1"/>
    <col min="6964" max="6964" width="16" bestFit="1" customWidth="1"/>
    <col min="6965" max="6965" width="12.85546875" bestFit="1" customWidth="1"/>
    <col min="6966" max="6966" width="16" bestFit="1" customWidth="1"/>
    <col min="6967" max="6967" width="12.85546875" bestFit="1" customWidth="1"/>
    <col min="6968" max="6968" width="16" bestFit="1" customWidth="1"/>
    <col min="6969" max="6969" width="12.85546875" bestFit="1" customWidth="1"/>
    <col min="6970" max="6970" width="16" bestFit="1" customWidth="1"/>
    <col min="6971" max="6971" width="12.85546875" bestFit="1" customWidth="1"/>
    <col min="6972" max="6972" width="16" bestFit="1" customWidth="1"/>
    <col min="6973" max="6973" width="12.85546875" bestFit="1" customWidth="1"/>
    <col min="6974" max="6974" width="16" bestFit="1" customWidth="1"/>
    <col min="6975" max="6975" width="12.85546875" bestFit="1" customWidth="1"/>
    <col min="6976" max="6976" width="16" bestFit="1" customWidth="1"/>
    <col min="6977" max="6977" width="12.85546875" bestFit="1" customWidth="1"/>
    <col min="6978" max="6978" width="16" bestFit="1" customWidth="1"/>
    <col min="6979" max="6979" width="12.85546875" bestFit="1" customWidth="1"/>
    <col min="6980" max="6980" width="16" bestFit="1" customWidth="1"/>
    <col min="6981" max="6981" width="12.85546875" bestFit="1" customWidth="1"/>
    <col min="6982" max="6982" width="16" bestFit="1" customWidth="1"/>
    <col min="6983" max="6983" width="12.85546875" bestFit="1" customWidth="1"/>
    <col min="6984" max="6984" width="16" bestFit="1" customWidth="1"/>
    <col min="6985" max="6985" width="12.85546875" bestFit="1" customWidth="1"/>
    <col min="6986" max="6986" width="16" bestFit="1" customWidth="1"/>
    <col min="6987" max="6987" width="12.85546875" bestFit="1" customWidth="1"/>
    <col min="6988" max="6988" width="16" bestFit="1" customWidth="1"/>
    <col min="6989" max="6989" width="12.85546875" bestFit="1" customWidth="1"/>
    <col min="6990" max="6990" width="16" bestFit="1" customWidth="1"/>
    <col min="6991" max="6991" width="12.85546875" bestFit="1" customWidth="1"/>
    <col min="6992" max="6992" width="16" bestFit="1" customWidth="1"/>
    <col min="6993" max="6993" width="12.85546875" bestFit="1" customWidth="1"/>
    <col min="6994" max="6994" width="16" bestFit="1" customWidth="1"/>
    <col min="6995" max="6995" width="12.85546875" bestFit="1" customWidth="1"/>
    <col min="6996" max="6996" width="16" bestFit="1" customWidth="1"/>
    <col min="6997" max="6997" width="12.85546875" bestFit="1" customWidth="1"/>
    <col min="6998" max="6998" width="16" bestFit="1" customWidth="1"/>
    <col min="6999" max="6999" width="12.85546875" bestFit="1" customWidth="1"/>
    <col min="7000" max="7000" width="16" bestFit="1" customWidth="1"/>
    <col min="7001" max="7001" width="12.85546875" bestFit="1" customWidth="1"/>
    <col min="7002" max="7002" width="16" bestFit="1" customWidth="1"/>
    <col min="7003" max="7003" width="12.85546875" bestFit="1" customWidth="1"/>
    <col min="7004" max="7004" width="16" bestFit="1" customWidth="1"/>
    <col min="7005" max="7005" width="12.85546875" bestFit="1" customWidth="1"/>
    <col min="7006" max="7006" width="16" bestFit="1" customWidth="1"/>
    <col min="7007" max="7007" width="12.85546875" bestFit="1" customWidth="1"/>
    <col min="7008" max="7008" width="16" bestFit="1" customWidth="1"/>
    <col min="7009" max="7009" width="12.85546875" bestFit="1" customWidth="1"/>
    <col min="7010" max="7010" width="16" bestFit="1" customWidth="1"/>
    <col min="7011" max="7011" width="12.85546875" bestFit="1" customWidth="1"/>
    <col min="7012" max="7012" width="16" bestFit="1" customWidth="1"/>
    <col min="7013" max="7013" width="12.85546875" bestFit="1" customWidth="1"/>
    <col min="7014" max="7014" width="16" bestFit="1" customWidth="1"/>
    <col min="7015" max="7015" width="12.85546875" bestFit="1" customWidth="1"/>
    <col min="7016" max="7016" width="16" bestFit="1" customWidth="1"/>
    <col min="7017" max="7017" width="12.85546875" bestFit="1" customWidth="1"/>
    <col min="7018" max="7018" width="16" bestFit="1" customWidth="1"/>
    <col min="7019" max="7019" width="12.85546875" bestFit="1" customWidth="1"/>
    <col min="7020" max="7020" width="16" bestFit="1" customWidth="1"/>
    <col min="7021" max="7021" width="12.85546875" bestFit="1" customWidth="1"/>
    <col min="7022" max="7022" width="16" bestFit="1" customWidth="1"/>
    <col min="7023" max="7023" width="12.85546875" bestFit="1" customWidth="1"/>
    <col min="7024" max="7024" width="16" bestFit="1" customWidth="1"/>
    <col min="7025" max="7025" width="12.85546875" bestFit="1" customWidth="1"/>
    <col min="7026" max="7026" width="16" bestFit="1" customWidth="1"/>
    <col min="7027" max="7027" width="12.85546875" bestFit="1" customWidth="1"/>
    <col min="7028" max="7028" width="16" bestFit="1" customWidth="1"/>
    <col min="7029" max="7029" width="12.85546875" bestFit="1" customWidth="1"/>
    <col min="7030" max="7030" width="16" bestFit="1" customWidth="1"/>
    <col min="7031" max="7031" width="12.85546875" bestFit="1" customWidth="1"/>
    <col min="7032" max="7032" width="16" bestFit="1" customWidth="1"/>
    <col min="7033" max="7033" width="12.85546875" bestFit="1" customWidth="1"/>
    <col min="7034" max="7034" width="16" bestFit="1" customWidth="1"/>
    <col min="7035" max="7035" width="12.85546875" bestFit="1" customWidth="1"/>
    <col min="7036" max="7036" width="16" bestFit="1" customWidth="1"/>
    <col min="7037" max="7037" width="12.85546875" bestFit="1" customWidth="1"/>
    <col min="7038" max="7038" width="16" bestFit="1" customWidth="1"/>
    <col min="7039" max="7039" width="12.85546875" bestFit="1" customWidth="1"/>
    <col min="7040" max="7040" width="16" bestFit="1" customWidth="1"/>
    <col min="7041" max="7041" width="12.85546875" bestFit="1" customWidth="1"/>
    <col min="7042" max="7042" width="16" bestFit="1" customWidth="1"/>
    <col min="7043" max="7043" width="12.85546875" bestFit="1" customWidth="1"/>
    <col min="7044" max="7044" width="16" bestFit="1" customWidth="1"/>
    <col min="7045" max="7045" width="12.85546875" bestFit="1" customWidth="1"/>
    <col min="7046" max="7046" width="16" bestFit="1" customWidth="1"/>
    <col min="7047" max="7047" width="12.85546875" bestFit="1" customWidth="1"/>
    <col min="7048" max="7048" width="16" bestFit="1" customWidth="1"/>
    <col min="7049" max="7049" width="12.85546875" bestFit="1" customWidth="1"/>
    <col min="7050" max="7050" width="16" bestFit="1" customWidth="1"/>
    <col min="7051" max="7051" width="12.85546875" bestFit="1" customWidth="1"/>
    <col min="7052" max="7052" width="16" bestFit="1" customWidth="1"/>
    <col min="7053" max="7053" width="12.85546875" bestFit="1" customWidth="1"/>
    <col min="7054" max="7054" width="16" bestFit="1" customWidth="1"/>
    <col min="7055" max="7055" width="12.85546875" bestFit="1" customWidth="1"/>
    <col min="7056" max="7056" width="16" bestFit="1" customWidth="1"/>
    <col min="7057" max="7057" width="12.85546875" bestFit="1" customWidth="1"/>
    <col min="7058" max="7058" width="16" bestFit="1" customWidth="1"/>
    <col min="7059" max="7059" width="12.85546875" bestFit="1" customWidth="1"/>
    <col min="7060" max="7060" width="16" bestFit="1" customWidth="1"/>
    <col min="7061" max="7061" width="12.85546875" bestFit="1" customWidth="1"/>
    <col min="7062" max="7062" width="16" bestFit="1" customWidth="1"/>
    <col min="7063" max="7063" width="12.85546875" bestFit="1" customWidth="1"/>
    <col min="7064" max="7064" width="16" bestFit="1" customWidth="1"/>
    <col min="7065" max="7065" width="12.85546875" bestFit="1" customWidth="1"/>
    <col min="7066" max="7066" width="16" bestFit="1" customWidth="1"/>
    <col min="7067" max="7067" width="12.85546875" bestFit="1" customWidth="1"/>
    <col min="7068" max="7068" width="16" bestFit="1" customWidth="1"/>
    <col min="7069" max="7069" width="12.85546875" bestFit="1" customWidth="1"/>
    <col min="7070" max="7070" width="16" bestFit="1" customWidth="1"/>
    <col min="7071" max="7071" width="12.85546875" bestFit="1" customWidth="1"/>
    <col min="7072" max="7072" width="16" bestFit="1" customWidth="1"/>
    <col min="7073" max="7073" width="12.85546875" bestFit="1" customWidth="1"/>
    <col min="7074" max="7074" width="16" bestFit="1" customWidth="1"/>
    <col min="7075" max="7075" width="12.85546875" bestFit="1" customWidth="1"/>
    <col min="7076" max="7076" width="16" bestFit="1" customWidth="1"/>
    <col min="7077" max="7077" width="12.85546875" bestFit="1" customWidth="1"/>
    <col min="7078" max="7078" width="16" bestFit="1" customWidth="1"/>
    <col min="7079" max="7079" width="12.85546875" bestFit="1" customWidth="1"/>
    <col min="7080" max="7080" width="16" bestFit="1" customWidth="1"/>
    <col min="7081" max="7081" width="12.85546875" bestFit="1" customWidth="1"/>
    <col min="7082" max="7082" width="16" bestFit="1" customWidth="1"/>
    <col min="7083" max="7083" width="12.85546875" bestFit="1" customWidth="1"/>
    <col min="7084" max="7084" width="16" bestFit="1" customWidth="1"/>
    <col min="7085" max="7085" width="12.85546875" bestFit="1" customWidth="1"/>
    <col min="7086" max="7086" width="16" bestFit="1" customWidth="1"/>
    <col min="7087" max="7087" width="12.85546875" bestFit="1" customWidth="1"/>
    <col min="7088" max="7088" width="16" bestFit="1" customWidth="1"/>
    <col min="7089" max="7089" width="12.85546875" bestFit="1" customWidth="1"/>
    <col min="7090" max="7090" width="16" bestFit="1" customWidth="1"/>
    <col min="7091" max="7091" width="12.85546875" bestFit="1" customWidth="1"/>
    <col min="7092" max="7092" width="16" bestFit="1" customWidth="1"/>
    <col min="7093" max="7093" width="12.85546875" bestFit="1" customWidth="1"/>
    <col min="7094" max="7094" width="16" bestFit="1" customWidth="1"/>
    <col min="7095" max="7095" width="12.85546875" bestFit="1" customWidth="1"/>
    <col min="7096" max="7096" width="16" bestFit="1" customWidth="1"/>
    <col min="7097" max="7097" width="12.85546875" bestFit="1" customWidth="1"/>
    <col min="7098" max="7098" width="16" bestFit="1" customWidth="1"/>
    <col min="7099" max="7099" width="12.85546875" bestFit="1" customWidth="1"/>
    <col min="7100" max="7100" width="16" bestFit="1" customWidth="1"/>
    <col min="7101" max="7101" width="12.85546875" bestFit="1" customWidth="1"/>
    <col min="7102" max="7102" width="16" bestFit="1" customWidth="1"/>
    <col min="7103" max="7103" width="12.85546875" bestFit="1" customWidth="1"/>
    <col min="7104" max="7104" width="16" bestFit="1" customWidth="1"/>
    <col min="7105" max="7105" width="12.85546875" bestFit="1" customWidth="1"/>
    <col min="7106" max="7106" width="16" bestFit="1" customWidth="1"/>
    <col min="7107" max="7107" width="12.85546875" bestFit="1" customWidth="1"/>
    <col min="7108" max="7108" width="16" bestFit="1" customWidth="1"/>
    <col min="7109" max="7109" width="12.85546875" bestFit="1" customWidth="1"/>
    <col min="7110" max="7110" width="16" bestFit="1" customWidth="1"/>
    <col min="7111" max="7111" width="12.85546875" bestFit="1" customWidth="1"/>
    <col min="7112" max="7112" width="16" bestFit="1" customWidth="1"/>
    <col min="7113" max="7113" width="12.85546875" bestFit="1" customWidth="1"/>
    <col min="7114" max="7114" width="16" bestFit="1" customWidth="1"/>
    <col min="7115" max="7115" width="12.85546875" bestFit="1" customWidth="1"/>
    <col min="7116" max="7116" width="16" bestFit="1" customWidth="1"/>
    <col min="7117" max="7117" width="12.85546875" bestFit="1" customWidth="1"/>
    <col min="7118" max="7118" width="16" bestFit="1" customWidth="1"/>
    <col min="7119" max="7119" width="12.85546875" bestFit="1" customWidth="1"/>
    <col min="7120" max="7120" width="16" bestFit="1" customWidth="1"/>
    <col min="7121" max="7121" width="12.85546875" bestFit="1" customWidth="1"/>
    <col min="7122" max="7122" width="16" bestFit="1" customWidth="1"/>
    <col min="7123" max="7123" width="12.85546875" bestFit="1" customWidth="1"/>
    <col min="7124" max="7124" width="16" bestFit="1" customWidth="1"/>
    <col min="7125" max="7125" width="12.85546875" bestFit="1" customWidth="1"/>
    <col min="7126" max="7126" width="16" bestFit="1" customWidth="1"/>
    <col min="7127" max="7127" width="12.85546875" bestFit="1" customWidth="1"/>
    <col min="7128" max="7128" width="16" bestFit="1" customWidth="1"/>
    <col min="7129" max="7129" width="12.85546875" bestFit="1" customWidth="1"/>
    <col min="7130" max="7130" width="16" bestFit="1" customWidth="1"/>
    <col min="7131" max="7131" width="12.85546875" bestFit="1" customWidth="1"/>
    <col min="7132" max="7132" width="16" bestFit="1" customWidth="1"/>
    <col min="7133" max="7133" width="12.85546875" bestFit="1" customWidth="1"/>
    <col min="7134" max="7134" width="16" bestFit="1" customWidth="1"/>
    <col min="7135" max="7135" width="12.85546875" bestFit="1" customWidth="1"/>
    <col min="7136" max="7136" width="16" bestFit="1" customWidth="1"/>
    <col min="7137" max="7137" width="12.85546875" bestFit="1" customWidth="1"/>
    <col min="7138" max="7138" width="16" bestFit="1" customWidth="1"/>
    <col min="7139" max="7139" width="12.85546875" bestFit="1" customWidth="1"/>
    <col min="7140" max="7140" width="16" bestFit="1" customWidth="1"/>
    <col min="7141" max="7141" width="12.85546875" bestFit="1" customWidth="1"/>
    <col min="7142" max="7142" width="16" bestFit="1" customWidth="1"/>
    <col min="7143" max="7143" width="12.85546875" bestFit="1" customWidth="1"/>
    <col min="7144" max="7144" width="16" bestFit="1" customWidth="1"/>
    <col min="7145" max="7145" width="12.85546875" bestFit="1" customWidth="1"/>
    <col min="7146" max="7146" width="16" bestFit="1" customWidth="1"/>
    <col min="7147" max="7147" width="12.85546875" bestFit="1" customWidth="1"/>
    <col min="7148" max="7148" width="16" bestFit="1" customWidth="1"/>
    <col min="7149" max="7149" width="12.85546875" bestFit="1" customWidth="1"/>
    <col min="7150" max="7150" width="16" bestFit="1" customWidth="1"/>
    <col min="7151" max="7151" width="12.85546875" bestFit="1" customWidth="1"/>
    <col min="7152" max="7152" width="16" bestFit="1" customWidth="1"/>
    <col min="7153" max="7153" width="12.85546875" bestFit="1" customWidth="1"/>
    <col min="7154" max="7154" width="16" bestFit="1" customWidth="1"/>
    <col min="7155" max="7155" width="12.85546875" bestFit="1" customWidth="1"/>
    <col min="7156" max="7156" width="16" bestFit="1" customWidth="1"/>
    <col min="7157" max="7157" width="12.85546875" bestFit="1" customWidth="1"/>
    <col min="7158" max="7158" width="16" bestFit="1" customWidth="1"/>
    <col min="7159" max="7159" width="12.85546875" bestFit="1" customWidth="1"/>
    <col min="7160" max="7160" width="16" bestFit="1" customWidth="1"/>
    <col min="7161" max="7161" width="12.85546875" bestFit="1" customWidth="1"/>
    <col min="7162" max="7162" width="16" bestFit="1" customWidth="1"/>
    <col min="7163" max="7163" width="12.85546875" bestFit="1" customWidth="1"/>
    <col min="7164" max="7164" width="16" bestFit="1" customWidth="1"/>
    <col min="7165" max="7165" width="12.85546875" bestFit="1" customWidth="1"/>
    <col min="7166" max="7166" width="16" bestFit="1" customWidth="1"/>
    <col min="7167" max="7167" width="12.85546875" bestFit="1" customWidth="1"/>
    <col min="7168" max="7168" width="16" bestFit="1" customWidth="1"/>
    <col min="7169" max="7169" width="12.85546875" bestFit="1" customWidth="1"/>
    <col min="7170" max="7170" width="16" bestFit="1" customWidth="1"/>
    <col min="7171" max="7171" width="12.85546875" bestFit="1" customWidth="1"/>
    <col min="7172" max="7172" width="16" bestFit="1" customWidth="1"/>
    <col min="7173" max="7173" width="12.85546875" bestFit="1" customWidth="1"/>
    <col min="7174" max="7174" width="16" bestFit="1" customWidth="1"/>
    <col min="7175" max="7175" width="12.85546875" bestFit="1" customWidth="1"/>
    <col min="7176" max="7176" width="16" bestFit="1" customWidth="1"/>
    <col min="7177" max="7177" width="12.85546875" bestFit="1" customWidth="1"/>
    <col min="7178" max="7178" width="16" bestFit="1" customWidth="1"/>
    <col min="7179" max="7179" width="12.85546875" bestFit="1" customWidth="1"/>
    <col min="7180" max="7180" width="16" bestFit="1" customWidth="1"/>
    <col min="7181" max="7181" width="12.85546875" bestFit="1" customWidth="1"/>
    <col min="7182" max="7182" width="16" bestFit="1" customWidth="1"/>
    <col min="7183" max="7183" width="12.85546875" bestFit="1" customWidth="1"/>
    <col min="7184" max="7184" width="16" bestFit="1" customWidth="1"/>
    <col min="7185" max="7185" width="12.85546875" bestFit="1" customWidth="1"/>
    <col min="7186" max="7186" width="16" bestFit="1" customWidth="1"/>
    <col min="7187" max="7187" width="12.85546875" bestFit="1" customWidth="1"/>
    <col min="7188" max="7188" width="16" bestFit="1" customWidth="1"/>
    <col min="7189" max="7189" width="12.85546875" bestFit="1" customWidth="1"/>
    <col min="7190" max="7190" width="16" bestFit="1" customWidth="1"/>
    <col min="7191" max="7191" width="12.85546875" bestFit="1" customWidth="1"/>
    <col min="7192" max="7192" width="16" bestFit="1" customWidth="1"/>
    <col min="7193" max="7193" width="12.85546875" bestFit="1" customWidth="1"/>
    <col min="7194" max="7194" width="16" bestFit="1" customWidth="1"/>
    <col min="7195" max="7195" width="12.85546875" bestFit="1" customWidth="1"/>
    <col min="7196" max="7196" width="16" bestFit="1" customWidth="1"/>
    <col min="7197" max="7197" width="12.85546875" bestFit="1" customWidth="1"/>
    <col min="7198" max="7198" width="16" bestFit="1" customWidth="1"/>
    <col min="7199" max="7199" width="12.85546875" bestFit="1" customWidth="1"/>
    <col min="7200" max="7200" width="16" bestFit="1" customWidth="1"/>
    <col min="7201" max="7201" width="12.85546875" bestFit="1" customWidth="1"/>
    <col min="7202" max="7202" width="16" bestFit="1" customWidth="1"/>
    <col min="7203" max="7203" width="12.85546875" bestFit="1" customWidth="1"/>
    <col min="7204" max="7204" width="16" bestFit="1" customWidth="1"/>
    <col min="7205" max="7205" width="12.85546875" bestFit="1" customWidth="1"/>
    <col min="7206" max="7206" width="16" bestFit="1" customWidth="1"/>
    <col min="7207" max="7207" width="12.85546875" bestFit="1" customWidth="1"/>
    <col min="7208" max="7208" width="16" bestFit="1" customWidth="1"/>
    <col min="7209" max="7209" width="12.85546875" bestFit="1" customWidth="1"/>
    <col min="7210" max="7210" width="16" bestFit="1" customWidth="1"/>
    <col min="7211" max="7211" width="12.85546875" bestFit="1" customWidth="1"/>
    <col min="7212" max="7212" width="16" bestFit="1" customWidth="1"/>
    <col min="7213" max="7213" width="12.85546875" bestFit="1" customWidth="1"/>
    <col min="7214" max="7214" width="16" bestFit="1" customWidth="1"/>
    <col min="7215" max="7215" width="12.85546875" bestFit="1" customWidth="1"/>
    <col min="7216" max="7216" width="16" bestFit="1" customWidth="1"/>
    <col min="7217" max="7217" width="12.85546875" bestFit="1" customWidth="1"/>
    <col min="7218" max="7218" width="16" bestFit="1" customWidth="1"/>
    <col min="7219" max="7219" width="12.85546875" bestFit="1" customWidth="1"/>
    <col min="7220" max="7220" width="16" bestFit="1" customWidth="1"/>
    <col min="7221" max="7221" width="12.85546875" bestFit="1" customWidth="1"/>
    <col min="7222" max="7222" width="16" bestFit="1" customWidth="1"/>
    <col min="7223" max="7223" width="12.85546875" bestFit="1" customWidth="1"/>
    <col min="7224" max="7224" width="16" bestFit="1" customWidth="1"/>
    <col min="7225" max="7225" width="12.85546875" bestFit="1" customWidth="1"/>
    <col min="7226" max="7226" width="16" bestFit="1" customWidth="1"/>
    <col min="7227" max="7227" width="12.85546875" bestFit="1" customWidth="1"/>
    <col min="7228" max="7228" width="16" bestFit="1" customWidth="1"/>
    <col min="7229" max="7229" width="12.85546875" bestFit="1" customWidth="1"/>
    <col min="7230" max="7230" width="16" bestFit="1" customWidth="1"/>
    <col min="7231" max="7231" width="12.85546875" bestFit="1" customWidth="1"/>
    <col min="7232" max="7232" width="16" bestFit="1" customWidth="1"/>
    <col min="7233" max="7233" width="12.85546875" bestFit="1" customWidth="1"/>
    <col min="7234" max="7234" width="16" bestFit="1" customWidth="1"/>
    <col min="7235" max="7235" width="12.85546875" bestFit="1" customWidth="1"/>
    <col min="7236" max="7236" width="16" bestFit="1" customWidth="1"/>
    <col min="7237" max="7237" width="12.85546875" bestFit="1" customWidth="1"/>
    <col min="7238" max="7238" width="16" bestFit="1" customWidth="1"/>
    <col min="7239" max="7239" width="12.85546875" bestFit="1" customWidth="1"/>
    <col min="7240" max="7240" width="16" bestFit="1" customWidth="1"/>
    <col min="7241" max="7241" width="12.85546875" bestFit="1" customWidth="1"/>
    <col min="7242" max="7242" width="16" bestFit="1" customWidth="1"/>
    <col min="7243" max="7243" width="12.85546875" bestFit="1" customWidth="1"/>
    <col min="7244" max="7244" width="16" bestFit="1" customWidth="1"/>
    <col min="7245" max="7245" width="12.85546875" bestFit="1" customWidth="1"/>
    <col min="7246" max="7246" width="16" bestFit="1" customWidth="1"/>
    <col min="7247" max="7247" width="12.85546875" bestFit="1" customWidth="1"/>
    <col min="7248" max="7248" width="16" bestFit="1" customWidth="1"/>
    <col min="7249" max="7249" width="12.85546875" bestFit="1" customWidth="1"/>
    <col min="7250" max="7250" width="16" bestFit="1" customWidth="1"/>
    <col min="7251" max="7251" width="12.85546875" bestFit="1" customWidth="1"/>
    <col min="7252" max="7252" width="16" bestFit="1" customWidth="1"/>
    <col min="7253" max="7253" width="12.85546875" bestFit="1" customWidth="1"/>
    <col min="7254" max="7254" width="16" bestFit="1" customWidth="1"/>
    <col min="7255" max="7255" width="12.85546875" bestFit="1" customWidth="1"/>
    <col min="7256" max="7256" width="16" bestFit="1" customWidth="1"/>
    <col min="7257" max="7257" width="12.85546875" bestFit="1" customWidth="1"/>
    <col min="7258" max="7258" width="16" bestFit="1" customWidth="1"/>
    <col min="7259" max="7259" width="12.85546875" bestFit="1" customWidth="1"/>
    <col min="7260" max="7260" width="16" bestFit="1" customWidth="1"/>
    <col min="7261" max="7261" width="12.85546875" bestFit="1" customWidth="1"/>
    <col min="7262" max="7262" width="16" bestFit="1" customWidth="1"/>
    <col min="7263" max="7263" width="12.85546875" bestFit="1" customWidth="1"/>
    <col min="7264" max="7264" width="16" bestFit="1" customWidth="1"/>
    <col min="7265" max="7265" width="12.85546875" bestFit="1" customWidth="1"/>
    <col min="7266" max="7266" width="16" bestFit="1" customWidth="1"/>
    <col min="7267" max="7267" width="12.85546875" bestFit="1" customWidth="1"/>
    <col min="7268" max="7268" width="16" bestFit="1" customWidth="1"/>
    <col min="7269" max="7269" width="12.85546875" bestFit="1" customWidth="1"/>
    <col min="7270" max="7270" width="16" bestFit="1" customWidth="1"/>
    <col min="7271" max="7271" width="12.85546875" bestFit="1" customWidth="1"/>
    <col min="7272" max="7272" width="16" bestFit="1" customWidth="1"/>
    <col min="7273" max="7273" width="12.85546875" bestFit="1" customWidth="1"/>
    <col min="7274" max="7274" width="16" bestFit="1" customWidth="1"/>
    <col min="7275" max="7275" width="12.85546875" bestFit="1" customWidth="1"/>
    <col min="7276" max="7276" width="16" bestFit="1" customWidth="1"/>
    <col min="7277" max="7277" width="12.85546875" bestFit="1" customWidth="1"/>
    <col min="7278" max="7278" width="16" bestFit="1" customWidth="1"/>
    <col min="7279" max="7279" width="12.85546875" bestFit="1" customWidth="1"/>
    <col min="7280" max="7280" width="16" bestFit="1" customWidth="1"/>
    <col min="7281" max="7281" width="12.85546875" bestFit="1" customWidth="1"/>
    <col min="7282" max="7282" width="16" bestFit="1" customWidth="1"/>
    <col min="7283" max="7283" width="12.85546875" bestFit="1" customWidth="1"/>
    <col min="7284" max="7284" width="16" bestFit="1" customWidth="1"/>
    <col min="7285" max="7285" width="12.85546875" bestFit="1" customWidth="1"/>
    <col min="7286" max="7286" width="16" bestFit="1" customWidth="1"/>
    <col min="7287" max="7287" width="12.85546875" bestFit="1" customWidth="1"/>
    <col min="7288" max="7288" width="16" bestFit="1" customWidth="1"/>
    <col min="7289" max="7289" width="12.85546875" bestFit="1" customWidth="1"/>
    <col min="7290" max="7290" width="16" bestFit="1" customWidth="1"/>
    <col min="7291" max="7291" width="12.85546875" bestFit="1" customWidth="1"/>
    <col min="7292" max="7292" width="16" bestFit="1" customWidth="1"/>
    <col min="7293" max="7293" width="12.85546875" bestFit="1" customWidth="1"/>
    <col min="7294" max="7294" width="16" bestFit="1" customWidth="1"/>
    <col min="7295" max="7295" width="12.85546875" bestFit="1" customWidth="1"/>
    <col min="7296" max="7296" width="16" bestFit="1" customWidth="1"/>
    <col min="7297" max="7297" width="12.85546875" bestFit="1" customWidth="1"/>
    <col min="7298" max="7298" width="16" bestFit="1" customWidth="1"/>
    <col min="7299" max="7299" width="12.85546875" bestFit="1" customWidth="1"/>
    <col min="7300" max="7300" width="16" bestFit="1" customWidth="1"/>
    <col min="7301" max="7301" width="12.85546875" bestFit="1" customWidth="1"/>
    <col min="7302" max="7302" width="16" bestFit="1" customWidth="1"/>
    <col min="7303" max="7303" width="12.85546875" bestFit="1" customWidth="1"/>
    <col min="7304" max="7304" width="16" bestFit="1" customWidth="1"/>
    <col min="7305" max="7305" width="12.85546875" bestFit="1" customWidth="1"/>
    <col min="7306" max="7306" width="16" bestFit="1" customWidth="1"/>
    <col min="7307" max="7307" width="12.85546875" bestFit="1" customWidth="1"/>
    <col min="7308" max="7308" width="16" bestFit="1" customWidth="1"/>
    <col min="7309" max="7309" width="12.85546875" bestFit="1" customWidth="1"/>
    <col min="7310" max="7310" width="16" bestFit="1" customWidth="1"/>
    <col min="7311" max="7311" width="12.85546875" bestFit="1" customWidth="1"/>
    <col min="7312" max="7312" width="16" bestFit="1" customWidth="1"/>
    <col min="7313" max="7313" width="12.85546875" bestFit="1" customWidth="1"/>
    <col min="7314" max="7314" width="16" bestFit="1" customWidth="1"/>
    <col min="7315" max="7315" width="12.85546875" bestFit="1" customWidth="1"/>
    <col min="7316" max="7316" width="16" bestFit="1" customWidth="1"/>
    <col min="7317" max="7317" width="12.85546875" bestFit="1" customWidth="1"/>
    <col min="7318" max="7318" width="16" bestFit="1" customWidth="1"/>
    <col min="7319" max="7319" width="12.85546875" bestFit="1" customWidth="1"/>
    <col min="7320" max="7320" width="16" bestFit="1" customWidth="1"/>
    <col min="7321" max="7321" width="12.85546875" bestFit="1" customWidth="1"/>
    <col min="7322" max="7322" width="16" bestFit="1" customWidth="1"/>
    <col min="7323" max="7323" width="12.85546875" bestFit="1" customWidth="1"/>
    <col min="7324" max="7324" width="16" bestFit="1" customWidth="1"/>
    <col min="7325" max="7325" width="12.85546875" bestFit="1" customWidth="1"/>
    <col min="7326" max="7326" width="16" bestFit="1" customWidth="1"/>
    <col min="7327" max="7327" width="12.85546875" bestFit="1" customWidth="1"/>
    <col min="7328" max="7328" width="16" bestFit="1" customWidth="1"/>
    <col min="7329" max="7329" width="12.85546875" bestFit="1" customWidth="1"/>
    <col min="7330" max="7330" width="16" bestFit="1" customWidth="1"/>
    <col min="7331" max="7331" width="12.85546875" bestFit="1" customWidth="1"/>
    <col min="7332" max="7332" width="16" bestFit="1" customWidth="1"/>
    <col min="7333" max="7333" width="12.85546875" bestFit="1" customWidth="1"/>
    <col min="7334" max="7334" width="16" bestFit="1" customWidth="1"/>
    <col min="7335" max="7335" width="12.85546875" bestFit="1" customWidth="1"/>
    <col min="7336" max="7336" width="16" bestFit="1" customWidth="1"/>
    <col min="7337" max="7337" width="12.85546875" bestFit="1" customWidth="1"/>
    <col min="7338" max="7338" width="16" bestFit="1" customWidth="1"/>
    <col min="7339" max="7339" width="12.85546875" bestFit="1" customWidth="1"/>
    <col min="7340" max="7340" width="16" bestFit="1" customWidth="1"/>
    <col min="7341" max="7341" width="12.85546875" bestFit="1" customWidth="1"/>
    <col min="7342" max="7342" width="16" bestFit="1" customWidth="1"/>
    <col min="7343" max="7343" width="12.85546875" bestFit="1" customWidth="1"/>
    <col min="7344" max="7344" width="16" bestFit="1" customWidth="1"/>
    <col min="7345" max="7345" width="12.85546875" bestFit="1" customWidth="1"/>
    <col min="7346" max="7346" width="16" bestFit="1" customWidth="1"/>
    <col min="7347" max="7347" width="12.85546875" bestFit="1" customWidth="1"/>
    <col min="7348" max="7348" width="16" bestFit="1" customWidth="1"/>
    <col min="7349" max="7349" width="12.85546875" bestFit="1" customWidth="1"/>
    <col min="7350" max="7350" width="16" bestFit="1" customWidth="1"/>
    <col min="7351" max="7351" width="12.85546875" bestFit="1" customWidth="1"/>
    <col min="7352" max="7352" width="16" bestFit="1" customWidth="1"/>
    <col min="7353" max="7353" width="12.85546875" bestFit="1" customWidth="1"/>
    <col min="7354" max="7354" width="16" bestFit="1" customWidth="1"/>
    <col min="7355" max="7355" width="12.85546875" bestFit="1" customWidth="1"/>
    <col min="7356" max="7356" width="16" bestFit="1" customWidth="1"/>
    <col min="7357" max="7357" width="12.85546875" bestFit="1" customWidth="1"/>
    <col min="7358" max="7358" width="16" bestFit="1" customWidth="1"/>
    <col min="7359" max="7359" width="12.85546875" bestFit="1" customWidth="1"/>
    <col min="7360" max="7360" width="16" bestFit="1" customWidth="1"/>
    <col min="7361" max="7361" width="12.85546875" bestFit="1" customWidth="1"/>
    <col min="7362" max="7362" width="16" bestFit="1" customWidth="1"/>
    <col min="7363" max="7363" width="12.85546875" bestFit="1" customWidth="1"/>
    <col min="7364" max="7364" width="16" bestFit="1" customWidth="1"/>
    <col min="7365" max="7365" width="12.85546875" bestFit="1" customWidth="1"/>
    <col min="7366" max="7366" width="16" bestFit="1" customWidth="1"/>
    <col min="7367" max="7367" width="12.85546875" bestFit="1" customWidth="1"/>
    <col min="7368" max="7368" width="16" bestFit="1" customWidth="1"/>
    <col min="7369" max="7369" width="12.85546875" bestFit="1" customWidth="1"/>
    <col min="7370" max="7370" width="16" bestFit="1" customWidth="1"/>
    <col min="7371" max="7371" width="12.85546875" bestFit="1" customWidth="1"/>
    <col min="7372" max="7372" width="16" bestFit="1" customWidth="1"/>
    <col min="7373" max="7373" width="12.85546875" bestFit="1" customWidth="1"/>
    <col min="7374" max="7374" width="16" bestFit="1" customWidth="1"/>
    <col min="7375" max="7375" width="12.85546875" bestFit="1" customWidth="1"/>
    <col min="7376" max="7376" width="16" bestFit="1" customWidth="1"/>
    <col min="7377" max="7377" width="12.85546875" bestFit="1" customWidth="1"/>
    <col min="7378" max="7378" width="16" bestFit="1" customWidth="1"/>
    <col min="7379" max="7379" width="12.85546875" bestFit="1" customWidth="1"/>
    <col min="7380" max="7380" width="16" bestFit="1" customWidth="1"/>
    <col min="7381" max="7381" width="12.85546875" bestFit="1" customWidth="1"/>
    <col min="7382" max="7382" width="16" bestFit="1" customWidth="1"/>
    <col min="7383" max="7383" width="12.85546875" bestFit="1" customWidth="1"/>
    <col min="7384" max="7384" width="16" bestFit="1" customWidth="1"/>
    <col min="7385" max="7385" width="12.85546875" bestFit="1" customWidth="1"/>
    <col min="7386" max="7386" width="16" bestFit="1" customWidth="1"/>
    <col min="7387" max="7387" width="12.85546875" bestFit="1" customWidth="1"/>
    <col min="7388" max="7388" width="16" bestFit="1" customWidth="1"/>
    <col min="7389" max="7389" width="12.85546875" bestFit="1" customWidth="1"/>
    <col min="7390" max="7390" width="16" bestFit="1" customWidth="1"/>
    <col min="7391" max="7391" width="12.85546875" bestFit="1" customWidth="1"/>
    <col min="7392" max="7392" width="16" bestFit="1" customWidth="1"/>
    <col min="7393" max="7393" width="12.85546875" bestFit="1" customWidth="1"/>
    <col min="7394" max="7394" width="16" bestFit="1" customWidth="1"/>
    <col min="7395" max="7395" width="12.85546875" bestFit="1" customWidth="1"/>
    <col min="7396" max="7396" width="16" bestFit="1" customWidth="1"/>
    <col min="7397" max="7397" width="12.85546875" bestFit="1" customWidth="1"/>
    <col min="7398" max="7398" width="16" bestFit="1" customWidth="1"/>
    <col min="7399" max="7399" width="12.85546875" bestFit="1" customWidth="1"/>
    <col min="7400" max="7400" width="16" bestFit="1" customWidth="1"/>
    <col min="7401" max="7401" width="12.85546875" bestFit="1" customWidth="1"/>
    <col min="7402" max="7402" width="16" bestFit="1" customWidth="1"/>
    <col min="7403" max="7403" width="12.85546875" bestFit="1" customWidth="1"/>
    <col min="7404" max="7404" width="16" bestFit="1" customWidth="1"/>
    <col min="7405" max="7405" width="12.85546875" bestFit="1" customWidth="1"/>
    <col min="7406" max="7406" width="16" bestFit="1" customWidth="1"/>
    <col min="7407" max="7407" width="12.85546875" bestFit="1" customWidth="1"/>
    <col min="7408" max="7408" width="16" bestFit="1" customWidth="1"/>
    <col min="7409" max="7409" width="12.85546875" bestFit="1" customWidth="1"/>
    <col min="7410" max="7410" width="16" bestFit="1" customWidth="1"/>
    <col min="7411" max="7411" width="12.85546875" bestFit="1" customWidth="1"/>
    <col min="7412" max="7412" width="16" bestFit="1" customWidth="1"/>
    <col min="7413" max="7413" width="12.85546875" bestFit="1" customWidth="1"/>
    <col min="7414" max="7414" width="16" bestFit="1" customWidth="1"/>
    <col min="7415" max="7415" width="12.85546875" bestFit="1" customWidth="1"/>
    <col min="7416" max="7416" width="16" bestFit="1" customWidth="1"/>
    <col min="7417" max="7417" width="12.85546875" bestFit="1" customWidth="1"/>
    <col min="7418" max="7418" width="16" bestFit="1" customWidth="1"/>
    <col min="7419" max="7419" width="12.85546875" bestFit="1" customWidth="1"/>
    <col min="7420" max="7420" width="16" bestFit="1" customWidth="1"/>
    <col min="7421" max="7421" width="12.85546875" bestFit="1" customWidth="1"/>
    <col min="7422" max="7422" width="16" bestFit="1" customWidth="1"/>
    <col min="7423" max="7423" width="12.85546875" bestFit="1" customWidth="1"/>
    <col min="7424" max="7424" width="16" bestFit="1" customWidth="1"/>
    <col min="7425" max="7425" width="12.85546875" bestFit="1" customWidth="1"/>
    <col min="7426" max="7426" width="16" bestFit="1" customWidth="1"/>
    <col min="7427" max="7427" width="12.85546875" bestFit="1" customWidth="1"/>
    <col min="7428" max="7428" width="16" bestFit="1" customWidth="1"/>
    <col min="7429" max="7429" width="12.85546875" bestFit="1" customWidth="1"/>
    <col min="7430" max="7430" width="16" bestFit="1" customWidth="1"/>
    <col min="7431" max="7431" width="12.85546875" bestFit="1" customWidth="1"/>
    <col min="7432" max="7432" width="16" bestFit="1" customWidth="1"/>
    <col min="7433" max="7433" width="12.85546875" bestFit="1" customWidth="1"/>
    <col min="7434" max="7434" width="16" bestFit="1" customWidth="1"/>
    <col min="7435" max="7435" width="12.85546875" bestFit="1" customWidth="1"/>
    <col min="7436" max="7436" width="16" bestFit="1" customWidth="1"/>
    <col min="7437" max="7437" width="12.85546875" bestFit="1" customWidth="1"/>
    <col min="7438" max="7438" width="16" bestFit="1" customWidth="1"/>
    <col min="7439" max="7439" width="12.85546875" bestFit="1" customWidth="1"/>
    <col min="7440" max="7440" width="16" bestFit="1" customWidth="1"/>
    <col min="7441" max="7441" width="12.85546875" bestFit="1" customWidth="1"/>
    <col min="7442" max="7442" width="16" bestFit="1" customWidth="1"/>
    <col min="7443" max="7443" width="12.85546875" bestFit="1" customWidth="1"/>
    <col min="7444" max="7444" width="16" bestFit="1" customWidth="1"/>
    <col min="7445" max="7445" width="12.85546875" bestFit="1" customWidth="1"/>
    <col min="7446" max="7446" width="16" bestFit="1" customWidth="1"/>
    <col min="7447" max="7447" width="12.85546875" bestFit="1" customWidth="1"/>
    <col min="7448" max="7448" width="16" bestFit="1" customWidth="1"/>
    <col min="7449" max="7449" width="12.85546875" bestFit="1" customWidth="1"/>
    <col min="7450" max="7450" width="16" bestFit="1" customWidth="1"/>
    <col min="7451" max="7451" width="12.85546875" bestFit="1" customWidth="1"/>
    <col min="7452" max="7452" width="16" bestFit="1" customWidth="1"/>
    <col min="7453" max="7453" width="12.85546875" bestFit="1" customWidth="1"/>
    <col min="7454" max="7454" width="16" bestFit="1" customWidth="1"/>
    <col min="7455" max="7455" width="12.85546875" bestFit="1" customWidth="1"/>
    <col min="7456" max="7456" width="16" bestFit="1" customWidth="1"/>
    <col min="7457" max="7457" width="12.85546875" bestFit="1" customWidth="1"/>
    <col min="7458" max="7458" width="16" bestFit="1" customWidth="1"/>
    <col min="7459" max="7459" width="12.85546875" bestFit="1" customWidth="1"/>
    <col min="7460" max="7460" width="16" bestFit="1" customWidth="1"/>
    <col min="7461" max="7461" width="12.85546875" bestFit="1" customWidth="1"/>
    <col min="7462" max="7462" width="16" bestFit="1" customWidth="1"/>
    <col min="7463" max="7463" width="12.85546875" bestFit="1" customWidth="1"/>
    <col min="7464" max="7464" width="16" bestFit="1" customWidth="1"/>
    <col min="7465" max="7465" width="12.85546875" bestFit="1" customWidth="1"/>
    <col min="7466" max="7466" width="16" bestFit="1" customWidth="1"/>
    <col min="7467" max="7467" width="12.85546875" bestFit="1" customWidth="1"/>
    <col min="7468" max="7468" width="16" bestFit="1" customWidth="1"/>
    <col min="7469" max="7469" width="12.85546875" bestFit="1" customWidth="1"/>
    <col min="7470" max="7470" width="16" bestFit="1" customWidth="1"/>
    <col min="7471" max="7471" width="12.85546875" bestFit="1" customWidth="1"/>
    <col min="7472" max="7472" width="16" bestFit="1" customWidth="1"/>
    <col min="7473" max="7473" width="12.85546875" bestFit="1" customWidth="1"/>
    <col min="7474" max="7474" width="16" bestFit="1" customWidth="1"/>
    <col min="7475" max="7475" width="12.85546875" bestFit="1" customWidth="1"/>
    <col min="7476" max="7476" width="16" bestFit="1" customWidth="1"/>
    <col min="7477" max="7477" width="12.85546875" bestFit="1" customWidth="1"/>
    <col min="7478" max="7478" width="16" bestFit="1" customWidth="1"/>
    <col min="7479" max="7479" width="12.85546875" bestFit="1" customWidth="1"/>
    <col min="7480" max="7480" width="16" bestFit="1" customWidth="1"/>
    <col min="7481" max="7481" width="12.85546875" bestFit="1" customWidth="1"/>
    <col min="7482" max="7482" width="16" bestFit="1" customWidth="1"/>
    <col min="7483" max="7483" width="12.85546875" bestFit="1" customWidth="1"/>
    <col min="7484" max="7484" width="16" bestFit="1" customWidth="1"/>
    <col min="7485" max="7485" width="12.85546875" bestFit="1" customWidth="1"/>
    <col min="7486" max="7486" width="16" bestFit="1" customWidth="1"/>
    <col min="7487" max="7487" width="12.85546875" bestFit="1" customWidth="1"/>
    <col min="7488" max="7488" width="16" bestFit="1" customWidth="1"/>
    <col min="7489" max="7489" width="12.85546875" bestFit="1" customWidth="1"/>
    <col min="7490" max="7490" width="16" bestFit="1" customWidth="1"/>
    <col min="7491" max="7491" width="12.85546875" bestFit="1" customWidth="1"/>
    <col min="7492" max="7492" width="16" bestFit="1" customWidth="1"/>
    <col min="7493" max="7493" width="12.85546875" bestFit="1" customWidth="1"/>
    <col min="7494" max="7494" width="16" bestFit="1" customWidth="1"/>
    <col min="7495" max="7495" width="12.85546875" bestFit="1" customWidth="1"/>
    <col min="7496" max="7496" width="16" bestFit="1" customWidth="1"/>
    <col min="7497" max="7497" width="12.85546875" bestFit="1" customWidth="1"/>
    <col min="7498" max="7498" width="16" bestFit="1" customWidth="1"/>
    <col min="7499" max="7499" width="12.85546875" bestFit="1" customWidth="1"/>
    <col min="7500" max="7500" width="16" bestFit="1" customWidth="1"/>
    <col min="7501" max="7501" width="12.85546875" bestFit="1" customWidth="1"/>
    <col min="7502" max="7502" width="16" bestFit="1" customWidth="1"/>
    <col min="7503" max="7503" width="12.85546875" bestFit="1" customWidth="1"/>
    <col min="7504" max="7504" width="16" bestFit="1" customWidth="1"/>
    <col min="7505" max="7505" width="12.85546875" bestFit="1" customWidth="1"/>
    <col min="7506" max="7506" width="16" bestFit="1" customWidth="1"/>
    <col min="7507" max="7507" width="12.85546875" bestFit="1" customWidth="1"/>
    <col min="7508" max="7508" width="16" bestFit="1" customWidth="1"/>
    <col min="7509" max="7509" width="12.85546875" bestFit="1" customWidth="1"/>
    <col min="7510" max="7510" width="16" bestFit="1" customWidth="1"/>
    <col min="7511" max="7511" width="12.85546875" bestFit="1" customWidth="1"/>
    <col min="7512" max="7512" width="16" bestFit="1" customWidth="1"/>
    <col min="7513" max="7513" width="12.85546875" bestFit="1" customWidth="1"/>
    <col min="7514" max="7514" width="16" bestFit="1" customWidth="1"/>
    <col min="7515" max="7515" width="12.85546875" bestFit="1" customWidth="1"/>
    <col min="7516" max="7516" width="16" bestFit="1" customWidth="1"/>
    <col min="7517" max="7517" width="12.85546875" bestFit="1" customWidth="1"/>
    <col min="7518" max="7518" width="16" bestFit="1" customWidth="1"/>
    <col min="7519" max="7519" width="12.85546875" bestFit="1" customWidth="1"/>
    <col min="7520" max="7520" width="16" bestFit="1" customWidth="1"/>
    <col min="7521" max="7521" width="12.85546875" bestFit="1" customWidth="1"/>
    <col min="7522" max="7522" width="16" bestFit="1" customWidth="1"/>
    <col min="7523" max="7523" width="12.85546875" bestFit="1" customWidth="1"/>
    <col min="7524" max="7524" width="16" bestFit="1" customWidth="1"/>
    <col min="7525" max="7525" width="12.85546875" bestFit="1" customWidth="1"/>
    <col min="7526" max="7526" width="16" bestFit="1" customWidth="1"/>
    <col min="7527" max="7527" width="12.85546875" bestFit="1" customWidth="1"/>
    <col min="7528" max="7528" width="16" bestFit="1" customWidth="1"/>
    <col min="7529" max="7529" width="12.85546875" bestFit="1" customWidth="1"/>
    <col min="7530" max="7530" width="16" bestFit="1" customWidth="1"/>
    <col min="7531" max="7531" width="12.85546875" bestFit="1" customWidth="1"/>
    <col min="7532" max="7532" width="16" bestFit="1" customWidth="1"/>
    <col min="7533" max="7533" width="12.85546875" bestFit="1" customWidth="1"/>
    <col min="7534" max="7534" width="16" bestFit="1" customWidth="1"/>
    <col min="7535" max="7535" width="12.85546875" bestFit="1" customWidth="1"/>
    <col min="7536" max="7536" width="16" bestFit="1" customWidth="1"/>
    <col min="7537" max="7537" width="12.85546875" bestFit="1" customWidth="1"/>
    <col min="7538" max="7538" width="16" bestFit="1" customWidth="1"/>
    <col min="7539" max="7539" width="12.85546875" bestFit="1" customWidth="1"/>
    <col min="7540" max="7540" width="16" bestFit="1" customWidth="1"/>
    <col min="7541" max="7541" width="12.85546875" bestFit="1" customWidth="1"/>
    <col min="7542" max="7542" width="16" bestFit="1" customWidth="1"/>
    <col min="7543" max="7543" width="12.85546875" bestFit="1" customWidth="1"/>
    <col min="7544" max="7544" width="16" bestFit="1" customWidth="1"/>
    <col min="7545" max="7545" width="12.85546875" bestFit="1" customWidth="1"/>
    <col min="7546" max="7546" width="16" bestFit="1" customWidth="1"/>
    <col min="7547" max="7547" width="12.85546875" bestFit="1" customWidth="1"/>
    <col min="7548" max="7548" width="16" bestFit="1" customWidth="1"/>
    <col min="7549" max="7549" width="12.85546875" bestFit="1" customWidth="1"/>
    <col min="7550" max="7550" width="16" bestFit="1" customWidth="1"/>
    <col min="7551" max="7551" width="12.85546875" bestFit="1" customWidth="1"/>
    <col min="7552" max="7552" width="16" bestFit="1" customWidth="1"/>
    <col min="7553" max="7553" width="12.85546875" bestFit="1" customWidth="1"/>
    <col min="7554" max="7554" width="16" bestFit="1" customWidth="1"/>
    <col min="7555" max="7555" width="12.85546875" bestFit="1" customWidth="1"/>
    <col min="7556" max="7556" width="16" bestFit="1" customWidth="1"/>
    <col min="7557" max="7557" width="12.85546875" bestFit="1" customWidth="1"/>
    <col min="7558" max="7558" width="16" bestFit="1" customWidth="1"/>
    <col min="7559" max="7559" width="12.85546875" bestFit="1" customWidth="1"/>
    <col min="7560" max="7560" width="16" bestFit="1" customWidth="1"/>
    <col min="7561" max="7561" width="12.85546875" bestFit="1" customWidth="1"/>
    <col min="7562" max="7562" width="16" bestFit="1" customWidth="1"/>
    <col min="7563" max="7563" width="12.85546875" bestFit="1" customWidth="1"/>
    <col min="7564" max="7564" width="16" bestFit="1" customWidth="1"/>
    <col min="7565" max="7565" width="12.85546875" bestFit="1" customWidth="1"/>
    <col min="7566" max="7566" width="16" bestFit="1" customWidth="1"/>
    <col min="7567" max="7567" width="12.85546875" bestFit="1" customWidth="1"/>
    <col min="7568" max="7568" width="16" bestFit="1" customWidth="1"/>
    <col min="7569" max="7569" width="12.85546875" bestFit="1" customWidth="1"/>
    <col min="7570" max="7570" width="16" bestFit="1" customWidth="1"/>
    <col min="7571" max="7571" width="12.85546875" bestFit="1" customWidth="1"/>
    <col min="7572" max="7572" width="16" bestFit="1" customWidth="1"/>
    <col min="7573" max="7573" width="12.85546875" bestFit="1" customWidth="1"/>
    <col min="7574" max="7574" width="16" bestFit="1" customWidth="1"/>
    <col min="7575" max="7575" width="12.85546875" bestFit="1" customWidth="1"/>
    <col min="7576" max="7576" width="16" bestFit="1" customWidth="1"/>
    <col min="7577" max="7577" width="12.85546875" bestFit="1" customWidth="1"/>
    <col min="7578" max="7578" width="16" bestFit="1" customWidth="1"/>
    <col min="7579" max="7579" width="12.85546875" bestFit="1" customWidth="1"/>
    <col min="7580" max="7580" width="16" bestFit="1" customWidth="1"/>
    <col min="7581" max="7581" width="12.85546875" bestFit="1" customWidth="1"/>
    <col min="7582" max="7582" width="16" bestFit="1" customWidth="1"/>
    <col min="7583" max="7583" width="12.85546875" bestFit="1" customWidth="1"/>
    <col min="7584" max="7584" width="16" bestFit="1" customWidth="1"/>
    <col min="7585" max="7585" width="12.85546875" bestFit="1" customWidth="1"/>
    <col min="7586" max="7586" width="16" bestFit="1" customWidth="1"/>
    <col min="7587" max="7587" width="12.85546875" bestFit="1" customWidth="1"/>
    <col min="7588" max="7588" width="16" bestFit="1" customWidth="1"/>
    <col min="7589" max="7589" width="12.85546875" bestFit="1" customWidth="1"/>
    <col min="7590" max="7590" width="16" bestFit="1" customWidth="1"/>
    <col min="7591" max="7591" width="12.85546875" bestFit="1" customWidth="1"/>
    <col min="7592" max="7592" width="16" bestFit="1" customWidth="1"/>
    <col min="7593" max="7593" width="12.85546875" bestFit="1" customWidth="1"/>
    <col min="7594" max="7594" width="16" bestFit="1" customWidth="1"/>
    <col min="7595" max="7595" width="12.85546875" bestFit="1" customWidth="1"/>
    <col min="7596" max="7596" width="16" bestFit="1" customWidth="1"/>
    <col min="7597" max="7597" width="12.85546875" bestFit="1" customWidth="1"/>
    <col min="7598" max="7598" width="16" bestFit="1" customWidth="1"/>
    <col min="7599" max="7599" width="12.85546875" bestFit="1" customWidth="1"/>
    <col min="7600" max="7600" width="16" bestFit="1" customWidth="1"/>
    <col min="7601" max="7601" width="12.85546875" bestFit="1" customWidth="1"/>
    <col min="7602" max="7602" width="16" bestFit="1" customWidth="1"/>
    <col min="7603" max="7603" width="12.85546875" bestFit="1" customWidth="1"/>
    <col min="7604" max="7604" width="16" bestFit="1" customWidth="1"/>
    <col min="7605" max="7605" width="12.85546875" bestFit="1" customWidth="1"/>
    <col min="7606" max="7606" width="16" bestFit="1" customWidth="1"/>
    <col min="7607" max="7607" width="12.85546875" bestFit="1" customWidth="1"/>
    <col min="7608" max="7608" width="16" bestFit="1" customWidth="1"/>
    <col min="7609" max="7609" width="12.85546875" bestFit="1" customWidth="1"/>
    <col min="7610" max="7610" width="16" bestFit="1" customWidth="1"/>
    <col min="7611" max="7611" width="12.85546875" bestFit="1" customWidth="1"/>
    <col min="7612" max="7612" width="16" bestFit="1" customWidth="1"/>
    <col min="7613" max="7613" width="12.85546875" bestFit="1" customWidth="1"/>
    <col min="7614" max="7614" width="16" bestFit="1" customWidth="1"/>
    <col min="7615" max="7615" width="12.85546875" bestFit="1" customWidth="1"/>
    <col min="7616" max="7616" width="16" bestFit="1" customWidth="1"/>
    <col min="7617" max="7617" width="12.85546875" bestFit="1" customWidth="1"/>
    <col min="7618" max="7618" width="16" bestFit="1" customWidth="1"/>
    <col min="7619" max="7619" width="12.85546875" bestFit="1" customWidth="1"/>
    <col min="7620" max="7620" width="16" bestFit="1" customWidth="1"/>
    <col min="7621" max="7621" width="12.85546875" bestFit="1" customWidth="1"/>
    <col min="7622" max="7622" width="16" bestFit="1" customWidth="1"/>
    <col min="7623" max="7623" width="12.85546875" bestFit="1" customWidth="1"/>
    <col min="7624" max="7624" width="16" bestFit="1" customWidth="1"/>
    <col min="7625" max="7625" width="12.85546875" bestFit="1" customWidth="1"/>
    <col min="7626" max="7626" width="16" bestFit="1" customWidth="1"/>
    <col min="7627" max="7627" width="12.85546875" bestFit="1" customWidth="1"/>
    <col min="7628" max="7628" width="16" bestFit="1" customWidth="1"/>
    <col min="7629" max="7629" width="12.85546875" bestFit="1" customWidth="1"/>
    <col min="7630" max="7630" width="16" bestFit="1" customWidth="1"/>
    <col min="7631" max="7631" width="12.85546875" bestFit="1" customWidth="1"/>
    <col min="7632" max="7632" width="16" bestFit="1" customWidth="1"/>
    <col min="7633" max="7633" width="12.85546875" bestFit="1" customWidth="1"/>
    <col min="7634" max="7634" width="16" bestFit="1" customWidth="1"/>
    <col min="7635" max="7635" width="12.85546875" bestFit="1" customWidth="1"/>
    <col min="7636" max="7636" width="16" bestFit="1" customWidth="1"/>
    <col min="7637" max="7637" width="12.85546875" bestFit="1" customWidth="1"/>
    <col min="7638" max="7638" width="16" bestFit="1" customWidth="1"/>
    <col min="7639" max="7639" width="12.85546875" bestFit="1" customWidth="1"/>
    <col min="7640" max="7640" width="16" bestFit="1" customWidth="1"/>
    <col min="7641" max="7641" width="12.85546875" bestFit="1" customWidth="1"/>
    <col min="7642" max="7642" width="16" bestFit="1" customWidth="1"/>
    <col min="7643" max="7643" width="12.85546875" bestFit="1" customWidth="1"/>
    <col min="7644" max="7644" width="16" bestFit="1" customWidth="1"/>
    <col min="7645" max="7645" width="12.85546875" bestFit="1" customWidth="1"/>
    <col min="7646" max="7646" width="16" bestFit="1" customWidth="1"/>
    <col min="7647" max="7647" width="12.85546875" bestFit="1" customWidth="1"/>
    <col min="7648" max="7648" width="16" bestFit="1" customWidth="1"/>
    <col min="7649" max="7649" width="12.85546875" bestFit="1" customWidth="1"/>
    <col min="7650" max="7650" width="16" bestFit="1" customWidth="1"/>
    <col min="7651" max="7651" width="12.85546875" bestFit="1" customWidth="1"/>
    <col min="7652" max="7652" width="16" bestFit="1" customWidth="1"/>
    <col min="7653" max="7653" width="12.85546875" bestFit="1" customWidth="1"/>
    <col min="7654" max="7654" width="16" bestFit="1" customWidth="1"/>
    <col min="7655" max="7655" width="12.85546875" bestFit="1" customWidth="1"/>
    <col min="7656" max="7656" width="16" bestFit="1" customWidth="1"/>
    <col min="7657" max="7657" width="12.85546875" bestFit="1" customWidth="1"/>
    <col min="7658" max="7658" width="16" bestFit="1" customWidth="1"/>
    <col min="7659" max="7659" width="12.85546875" bestFit="1" customWidth="1"/>
    <col min="7660" max="7660" width="16" bestFit="1" customWidth="1"/>
    <col min="7661" max="7661" width="12.85546875" bestFit="1" customWidth="1"/>
    <col min="7662" max="7662" width="16" bestFit="1" customWidth="1"/>
    <col min="7663" max="7663" width="12.85546875" bestFit="1" customWidth="1"/>
    <col min="7664" max="7664" width="16" bestFit="1" customWidth="1"/>
    <col min="7665" max="7665" width="12.85546875" bestFit="1" customWidth="1"/>
    <col min="7666" max="7666" width="16" bestFit="1" customWidth="1"/>
    <col min="7667" max="7667" width="12.85546875" bestFit="1" customWidth="1"/>
    <col min="7668" max="7668" width="16" bestFit="1" customWidth="1"/>
    <col min="7669" max="7669" width="12.85546875" bestFit="1" customWidth="1"/>
    <col min="7670" max="7670" width="16" bestFit="1" customWidth="1"/>
    <col min="7671" max="7671" width="12.85546875" bestFit="1" customWidth="1"/>
    <col min="7672" max="7672" width="16" bestFit="1" customWidth="1"/>
    <col min="7673" max="7673" width="12.85546875" bestFit="1" customWidth="1"/>
    <col min="7674" max="7674" width="16" bestFit="1" customWidth="1"/>
    <col min="7675" max="7675" width="12.85546875" bestFit="1" customWidth="1"/>
    <col min="7676" max="7676" width="16" bestFit="1" customWidth="1"/>
    <col min="7677" max="7677" width="12.85546875" bestFit="1" customWidth="1"/>
    <col min="7678" max="7678" width="16" bestFit="1" customWidth="1"/>
    <col min="7679" max="7679" width="12.85546875" bestFit="1" customWidth="1"/>
    <col min="7680" max="7680" width="16" bestFit="1" customWidth="1"/>
    <col min="7681" max="7681" width="12.85546875" bestFit="1" customWidth="1"/>
    <col min="7682" max="7682" width="16" bestFit="1" customWidth="1"/>
    <col min="7683" max="7683" width="12.85546875" bestFit="1" customWidth="1"/>
    <col min="7684" max="7684" width="16" bestFit="1" customWidth="1"/>
    <col min="7685" max="7685" width="12.85546875" bestFit="1" customWidth="1"/>
    <col min="7686" max="7686" width="16" bestFit="1" customWidth="1"/>
    <col min="7687" max="7687" width="12.85546875" bestFit="1" customWidth="1"/>
    <col min="7688" max="7688" width="16" bestFit="1" customWidth="1"/>
    <col min="7689" max="7689" width="12.85546875" bestFit="1" customWidth="1"/>
    <col min="7690" max="7690" width="16" bestFit="1" customWidth="1"/>
    <col min="7691" max="7691" width="12.85546875" bestFit="1" customWidth="1"/>
    <col min="7692" max="7692" width="16" bestFit="1" customWidth="1"/>
    <col min="7693" max="7693" width="12.85546875" bestFit="1" customWidth="1"/>
    <col min="7694" max="7694" width="16" bestFit="1" customWidth="1"/>
    <col min="7695" max="7695" width="12.85546875" bestFit="1" customWidth="1"/>
    <col min="7696" max="7696" width="10" bestFit="1" customWidth="1"/>
    <col min="7697" max="7697" width="16" bestFit="1" customWidth="1"/>
    <col min="7698" max="7698" width="12.85546875" bestFit="1" customWidth="1"/>
    <col min="7699" max="7699" width="16" bestFit="1" customWidth="1"/>
    <col min="7700" max="7700" width="12.85546875" bestFit="1" customWidth="1"/>
    <col min="7701" max="7701" width="16" bestFit="1" customWidth="1"/>
    <col min="7702" max="7702" width="12.85546875" bestFit="1" customWidth="1"/>
    <col min="7703" max="7703" width="16" bestFit="1" customWidth="1"/>
    <col min="7704" max="7704" width="12.85546875" bestFit="1" customWidth="1"/>
    <col min="7705" max="7705" width="16" bestFit="1" customWidth="1"/>
    <col min="7706" max="7706" width="12.85546875" bestFit="1" customWidth="1"/>
    <col min="7707" max="7707" width="16" bestFit="1" customWidth="1"/>
    <col min="7708" max="7708" width="12.85546875" bestFit="1" customWidth="1"/>
    <col min="7709" max="7709" width="16" bestFit="1" customWidth="1"/>
    <col min="7710" max="7710" width="12.85546875" bestFit="1" customWidth="1"/>
    <col min="7711" max="7711" width="16" bestFit="1" customWidth="1"/>
    <col min="7712" max="7712" width="12.85546875" bestFit="1" customWidth="1"/>
    <col min="7713" max="7713" width="16" bestFit="1" customWidth="1"/>
    <col min="7714" max="7714" width="12.85546875" bestFit="1" customWidth="1"/>
    <col min="7715" max="7715" width="16" bestFit="1" customWidth="1"/>
    <col min="7716" max="7716" width="12.85546875" bestFit="1" customWidth="1"/>
    <col min="7717" max="7717" width="16" bestFit="1" customWidth="1"/>
    <col min="7718" max="7718" width="12.85546875" bestFit="1" customWidth="1"/>
    <col min="7719" max="7719" width="16" bestFit="1" customWidth="1"/>
    <col min="7720" max="7720" width="12.85546875" bestFit="1" customWidth="1"/>
    <col min="7721" max="7721" width="16" bestFit="1" customWidth="1"/>
    <col min="7722" max="7722" width="12.85546875" bestFit="1" customWidth="1"/>
    <col min="7723" max="7723" width="16" bestFit="1" customWidth="1"/>
    <col min="7724" max="7724" width="12.85546875" bestFit="1" customWidth="1"/>
    <col min="7725" max="7725" width="16" bestFit="1" customWidth="1"/>
    <col min="7726" max="7726" width="12.85546875" bestFit="1" customWidth="1"/>
    <col min="7727" max="7727" width="16" bestFit="1" customWidth="1"/>
    <col min="7728" max="7728" width="12.85546875" bestFit="1" customWidth="1"/>
    <col min="7729" max="7729" width="16" bestFit="1" customWidth="1"/>
    <col min="7730" max="7730" width="12.85546875" bestFit="1" customWidth="1"/>
    <col min="7731" max="7731" width="16" bestFit="1" customWidth="1"/>
    <col min="7732" max="7732" width="12.85546875" bestFit="1" customWidth="1"/>
    <col min="7733" max="7733" width="16" bestFit="1" customWidth="1"/>
    <col min="7734" max="7734" width="12.85546875" bestFit="1" customWidth="1"/>
    <col min="7735" max="7735" width="16" bestFit="1" customWidth="1"/>
    <col min="7736" max="7736" width="12.85546875" bestFit="1" customWidth="1"/>
    <col min="7737" max="7737" width="16" bestFit="1" customWidth="1"/>
    <col min="7738" max="7738" width="12.85546875" bestFit="1" customWidth="1"/>
    <col min="7739" max="7739" width="16" bestFit="1" customWidth="1"/>
    <col min="7740" max="7740" width="12.85546875" bestFit="1" customWidth="1"/>
    <col min="7741" max="7741" width="16" bestFit="1" customWidth="1"/>
    <col min="7742" max="7742" width="12.85546875" bestFit="1" customWidth="1"/>
    <col min="7743" max="7743" width="16" bestFit="1" customWidth="1"/>
    <col min="7744" max="7744" width="12.85546875" bestFit="1" customWidth="1"/>
    <col min="7745" max="7745" width="16" bestFit="1" customWidth="1"/>
    <col min="7746" max="7746" width="12.85546875" bestFit="1" customWidth="1"/>
    <col min="7747" max="7747" width="16" bestFit="1" customWidth="1"/>
    <col min="7748" max="7748" width="12.85546875" bestFit="1" customWidth="1"/>
    <col min="7749" max="7749" width="16" bestFit="1" customWidth="1"/>
    <col min="7750" max="7750" width="12.85546875" bestFit="1" customWidth="1"/>
    <col min="7751" max="7751" width="16" bestFit="1" customWidth="1"/>
    <col min="7752" max="7752" width="12.85546875" bestFit="1" customWidth="1"/>
    <col min="7753" max="7753" width="16" bestFit="1" customWidth="1"/>
    <col min="7754" max="7754" width="12.85546875" bestFit="1" customWidth="1"/>
    <col min="7755" max="7755" width="16" bestFit="1" customWidth="1"/>
    <col min="7756" max="7756" width="12.85546875" bestFit="1" customWidth="1"/>
    <col min="7757" max="7757" width="16" bestFit="1" customWidth="1"/>
    <col min="7758" max="7758" width="12.85546875" bestFit="1" customWidth="1"/>
    <col min="7759" max="7759" width="16" bestFit="1" customWidth="1"/>
    <col min="7760" max="7760" width="12.85546875" bestFit="1" customWidth="1"/>
    <col min="7761" max="7761" width="16" bestFit="1" customWidth="1"/>
    <col min="7762" max="7762" width="12.85546875" bestFit="1" customWidth="1"/>
    <col min="7763" max="7763" width="16" bestFit="1" customWidth="1"/>
    <col min="7764" max="7764" width="12.85546875" bestFit="1" customWidth="1"/>
    <col min="7765" max="7765" width="16" bestFit="1" customWidth="1"/>
    <col min="7766" max="7766" width="12.85546875" bestFit="1" customWidth="1"/>
    <col min="7767" max="7767" width="16" bestFit="1" customWidth="1"/>
    <col min="7768" max="7768" width="12.85546875" bestFit="1" customWidth="1"/>
    <col min="7769" max="7769" width="16" bestFit="1" customWidth="1"/>
    <col min="7770" max="7770" width="12.85546875" bestFit="1" customWidth="1"/>
    <col min="7771" max="7771" width="16" bestFit="1" customWidth="1"/>
    <col min="7772" max="7772" width="12.85546875" bestFit="1" customWidth="1"/>
    <col min="7773" max="7773" width="16" bestFit="1" customWidth="1"/>
    <col min="7774" max="7774" width="12.85546875" bestFit="1" customWidth="1"/>
    <col min="7775" max="7775" width="16" bestFit="1" customWidth="1"/>
    <col min="7776" max="7776" width="12.85546875" bestFit="1" customWidth="1"/>
    <col min="7777" max="7777" width="16" bestFit="1" customWidth="1"/>
    <col min="7778" max="7778" width="12.85546875" bestFit="1" customWidth="1"/>
    <col min="7779" max="7779" width="16" bestFit="1" customWidth="1"/>
    <col min="7780" max="7780" width="12.85546875" bestFit="1" customWidth="1"/>
    <col min="7781" max="7781" width="16" bestFit="1" customWidth="1"/>
    <col min="7782" max="7782" width="12.85546875" bestFit="1" customWidth="1"/>
    <col min="7783" max="7783" width="16" bestFit="1" customWidth="1"/>
    <col min="7784" max="7784" width="12.85546875" bestFit="1" customWidth="1"/>
    <col min="7785" max="7785" width="16" bestFit="1" customWidth="1"/>
    <col min="7786" max="7786" width="12.85546875" bestFit="1" customWidth="1"/>
    <col min="7787" max="7787" width="16" bestFit="1" customWidth="1"/>
    <col min="7788" max="7788" width="12.85546875" bestFit="1" customWidth="1"/>
    <col min="7789" max="7789" width="16" bestFit="1" customWidth="1"/>
    <col min="7790" max="7790" width="12.85546875" bestFit="1" customWidth="1"/>
    <col min="7791" max="7791" width="16" bestFit="1" customWidth="1"/>
    <col min="7792" max="7792" width="12.85546875" bestFit="1" customWidth="1"/>
    <col min="7793" max="7793" width="16" bestFit="1" customWidth="1"/>
    <col min="7794" max="7794" width="12.85546875" bestFit="1" customWidth="1"/>
    <col min="7795" max="7795" width="16" bestFit="1" customWidth="1"/>
    <col min="7796" max="7796" width="12.85546875" bestFit="1" customWidth="1"/>
    <col min="7797" max="7797" width="16" bestFit="1" customWidth="1"/>
    <col min="7798" max="7798" width="12.85546875" bestFit="1" customWidth="1"/>
    <col min="7799" max="7799" width="16" bestFit="1" customWidth="1"/>
    <col min="7800" max="7800" width="12.85546875" bestFit="1" customWidth="1"/>
    <col min="7801" max="7801" width="16" bestFit="1" customWidth="1"/>
    <col min="7802" max="7802" width="12.85546875" bestFit="1" customWidth="1"/>
    <col min="7803" max="7803" width="16" bestFit="1" customWidth="1"/>
    <col min="7804" max="7804" width="12.85546875" bestFit="1" customWidth="1"/>
    <col min="7805" max="7805" width="16" bestFit="1" customWidth="1"/>
    <col min="7806" max="7806" width="12.85546875" bestFit="1" customWidth="1"/>
    <col min="7807" max="7807" width="16" bestFit="1" customWidth="1"/>
    <col min="7808" max="7808" width="12.85546875" bestFit="1" customWidth="1"/>
    <col min="7809" max="7809" width="16" bestFit="1" customWidth="1"/>
    <col min="7810" max="7810" width="12.85546875" bestFit="1" customWidth="1"/>
    <col min="7811" max="7811" width="16" bestFit="1" customWidth="1"/>
    <col min="7812" max="7812" width="12.85546875" bestFit="1" customWidth="1"/>
    <col min="7813" max="7813" width="16" bestFit="1" customWidth="1"/>
    <col min="7814" max="7814" width="12.85546875" bestFit="1" customWidth="1"/>
    <col min="7815" max="7815" width="16" bestFit="1" customWidth="1"/>
    <col min="7816" max="7816" width="12.85546875" bestFit="1" customWidth="1"/>
    <col min="7817" max="7817" width="16" bestFit="1" customWidth="1"/>
    <col min="7818" max="7818" width="12.85546875" bestFit="1" customWidth="1"/>
    <col min="7819" max="7819" width="16" bestFit="1" customWidth="1"/>
    <col min="7820" max="7820" width="12.85546875" bestFit="1" customWidth="1"/>
    <col min="7821" max="7821" width="16" bestFit="1" customWidth="1"/>
    <col min="7822" max="7822" width="12.85546875" bestFit="1" customWidth="1"/>
    <col min="7823" max="7823" width="16" bestFit="1" customWidth="1"/>
    <col min="7824" max="7824" width="12.85546875" bestFit="1" customWidth="1"/>
    <col min="7825" max="7825" width="16" bestFit="1" customWidth="1"/>
    <col min="7826" max="7826" width="12.85546875" bestFit="1" customWidth="1"/>
    <col min="7827" max="7827" width="16" bestFit="1" customWidth="1"/>
    <col min="7828" max="7828" width="12.85546875" bestFit="1" customWidth="1"/>
    <col min="7829" max="7829" width="16" bestFit="1" customWidth="1"/>
    <col min="7830" max="7830" width="12.85546875" bestFit="1" customWidth="1"/>
    <col min="7831" max="7831" width="16" bestFit="1" customWidth="1"/>
    <col min="7832" max="7832" width="12.85546875" bestFit="1" customWidth="1"/>
    <col min="7833" max="7833" width="16" bestFit="1" customWidth="1"/>
    <col min="7834" max="7834" width="12.85546875" bestFit="1" customWidth="1"/>
    <col min="7835" max="7835" width="16" bestFit="1" customWidth="1"/>
    <col min="7836" max="7836" width="12.85546875" bestFit="1" customWidth="1"/>
    <col min="7837" max="7837" width="16" bestFit="1" customWidth="1"/>
    <col min="7838" max="7838" width="12.85546875" bestFit="1" customWidth="1"/>
    <col min="7839" max="7839" width="16" bestFit="1" customWidth="1"/>
    <col min="7840" max="7840" width="12.85546875" bestFit="1" customWidth="1"/>
    <col min="7841" max="7841" width="16" bestFit="1" customWidth="1"/>
    <col min="7842" max="7842" width="12.85546875" bestFit="1" customWidth="1"/>
    <col min="7843" max="7843" width="16" bestFit="1" customWidth="1"/>
    <col min="7844" max="7844" width="12.85546875" bestFit="1" customWidth="1"/>
    <col min="7845" max="7845" width="16" bestFit="1" customWidth="1"/>
    <col min="7846" max="7846" width="12.85546875" bestFit="1" customWidth="1"/>
    <col min="7847" max="7847" width="16" bestFit="1" customWidth="1"/>
    <col min="7848" max="7848" width="12.85546875" bestFit="1" customWidth="1"/>
    <col min="7849" max="7849" width="16" bestFit="1" customWidth="1"/>
    <col min="7850" max="7850" width="12.85546875" bestFit="1" customWidth="1"/>
    <col min="7851" max="7851" width="16" bestFit="1" customWidth="1"/>
    <col min="7852" max="7852" width="12.85546875" bestFit="1" customWidth="1"/>
    <col min="7853" max="7853" width="16" bestFit="1" customWidth="1"/>
    <col min="7854" max="7854" width="12.85546875" bestFit="1" customWidth="1"/>
    <col min="7855" max="7855" width="16" bestFit="1" customWidth="1"/>
    <col min="7856" max="7856" width="12.85546875" bestFit="1" customWidth="1"/>
    <col min="7857" max="7857" width="16" bestFit="1" customWidth="1"/>
    <col min="7858" max="7858" width="12.85546875" bestFit="1" customWidth="1"/>
    <col min="7859" max="7859" width="16" bestFit="1" customWidth="1"/>
    <col min="7860" max="7860" width="12.85546875" bestFit="1" customWidth="1"/>
    <col min="7861" max="7861" width="16" bestFit="1" customWidth="1"/>
    <col min="7862" max="7862" width="12.85546875" bestFit="1" customWidth="1"/>
    <col min="7863" max="7863" width="16" bestFit="1" customWidth="1"/>
    <col min="7864" max="7864" width="12.85546875" bestFit="1" customWidth="1"/>
    <col min="7865" max="7865" width="16" bestFit="1" customWidth="1"/>
    <col min="7866" max="7866" width="12.85546875" bestFit="1" customWidth="1"/>
    <col min="7867" max="7867" width="16" bestFit="1" customWidth="1"/>
    <col min="7868" max="7868" width="12.85546875" bestFit="1" customWidth="1"/>
    <col min="7869" max="7869" width="16" bestFit="1" customWidth="1"/>
    <col min="7870" max="7870" width="12.85546875" bestFit="1" customWidth="1"/>
    <col min="7871" max="7871" width="16" bestFit="1" customWidth="1"/>
    <col min="7872" max="7872" width="12.85546875" bestFit="1" customWidth="1"/>
    <col min="7873" max="7873" width="16" bestFit="1" customWidth="1"/>
    <col min="7874" max="7874" width="12.85546875" bestFit="1" customWidth="1"/>
    <col min="7875" max="7875" width="16" bestFit="1" customWidth="1"/>
    <col min="7876" max="7876" width="12.85546875" bestFit="1" customWidth="1"/>
    <col min="7877" max="7877" width="16" bestFit="1" customWidth="1"/>
    <col min="7878" max="7878" width="12.85546875" bestFit="1" customWidth="1"/>
    <col min="7879" max="7879" width="16" bestFit="1" customWidth="1"/>
    <col min="7880" max="7880" width="12.85546875" bestFit="1" customWidth="1"/>
    <col min="7881" max="7881" width="16" bestFit="1" customWidth="1"/>
    <col min="7882" max="7882" width="12.85546875" bestFit="1" customWidth="1"/>
    <col min="7883" max="7883" width="16" bestFit="1" customWidth="1"/>
    <col min="7884" max="7884" width="12.85546875" bestFit="1" customWidth="1"/>
    <col min="7885" max="7885" width="16" bestFit="1" customWidth="1"/>
    <col min="7886" max="7886" width="12.85546875" bestFit="1" customWidth="1"/>
    <col min="7887" max="7887" width="16" bestFit="1" customWidth="1"/>
    <col min="7888" max="7888" width="12.85546875" bestFit="1" customWidth="1"/>
    <col min="7889" max="7889" width="16" bestFit="1" customWidth="1"/>
    <col min="7890" max="7890" width="12.85546875" bestFit="1" customWidth="1"/>
    <col min="7891" max="7891" width="16" bestFit="1" customWidth="1"/>
    <col min="7892" max="7892" width="12.85546875" bestFit="1" customWidth="1"/>
    <col min="7893" max="7893" width="16" bestFit="1" customWidth="1"/>
    <col min="7894" max="7894" width="12.85546875" bestFit="1" customWidth="1"/>
    <col min="7895" max="7895" width="16" bestFit="1" customWidth="1"/>
    <col min="7896" max="7896" width="12.85546875" bestFit="1" customWidth="1"/>
    <col min="7897" max="7897" width="16" bestFit="1" customWidth="1"/>
    <col min="7898" max="7898" width="12.85546875" bestFit="1" customWidth="1"/>
    <col min="7899" max="7899" width="16" bestFit="1" customWidth="1"/>
    <col min="7900" max="7900" width="12.85546875" bestFit="1" customWidth="1"/>
    <col min="7901" max="7901" width="16" bestFit="1" customWidth="1"/>
    <col min="7902" max="7902" width="12.85546875" bestFit="1" customWidth="1"/>
    <col min="7903" max="7903" width="16" bestFit="1" customWidth="1"/>
    <col min="7904" max="7904" width="12.85546875" bestFit="1" customWidth="1"/>
    <col min="7905" max="7905" width="16" bestFit="1" customWidth="1"/>
    <col min="7906" max="7906" width="12.85546875" bestFit="1" customWidth="1"/>
    <col min="7907" max="7907" width="16" bestFit="1" customWidth="1"/>
    <col min="7908" max="7908" width="12.85546875" bestFit="1" customWidth="1"/>
    <col min="7909" max="7909" width="16" bestFit="1" customWidth="1"/>
    <col min="7910" max="7910" width="12.85546875" bestFit="1" customWidth="1"/>
    <col min="7911" max="7911" width="16" bestFit="1" customWidth="1"/>
    <col min="7912" max="7912" width="12.85546875" bestFit="1" customWidth="1"/>
    <col min="7913" max="7913" width="16" bestFit="1" customWidth="1"/>
    <col min="7914" max="7914" width="12.85546875" bestFit="1" customWidth="1"/>
    <col min="7915" max="7915" width="16" bestFit="1" customWidth="1"/>
    <col min="7916" max="7916" width="12.85546875" bestFit="1" customWidth="1"/>
    <col min="7917" max="7917" width="16" bestFit="1" customWidth="1"/>
    <col min="7918" max="7918" width="12.85546875" bestFit="1" customWidth="1"/>
    <col min="7919" max="7919" width="16" bestFit="1" customWidth="1"/>
    <col min="7920" max="7920" width="12.85546875" bestFit="1" customWidth="1"/>
    <col min="7921" max="7921" width="16" bestFit="1" customWidth="1"/>
    <col min="7922" max="7922" width="12.85546875" bestFit="1" customWidth="1"/>
    <col min="7923" max="7923" width="16" bestFit="1" customWidth="1"/>
    <col min="7924" max="7924" width="12.85546875" bestFit="1" customWidth="1"/>
    <col min="7925" max="7925" width="16" bestFit="1" customWidth="1"/>
    <col min="7926" max="7926" width="12.85546875" bestFit="1" customWidth="1"/>
    <col min="7927" max="7927" width="16" bestFit="1" customWidth="1"/>
    <col min="7928" max="7928" width="12.85546875" bestFit="1" customWidth="1"/>
    <col min="7929" max="7929" width="16" bestFit="1" customWidth="1"/>
    <col min="7930" max="7930" width="12.85546875" bestFit="1" customWidth="1"/>
    <col min="7931" max="7931" width="16" bestFit="1" customWidth="1"/>
    <col min="7932" max="7932" width="12.85546875" bestFit="1" customWidth="1"/>
    <col min="7933" max="7933" width="16" bestFit="1" customWidth="1"/>
    <col min="7934" max="7934" width="12.85546875" bestFit="1" customWidth="1"/>
    <col min="7935" max="7935" width="16" bestFit="1" customWidth="1"/>
    <col min="7936" max="7936" width="12.85546875" bestFit="1" customWidth="1"/>
    <col min="7937" max="7937" width="16" bestFit="1" customWidth="1"/>
    <col min="7938" max="7938" width="12.85546875" bestFit="1" customWidth="1"/>
    <col min="7939" max="7939" width="16" bestFit="1" customWidth="1"/>
    <col min="7940" max="7940" width="12.85546875" bestFit="1" customWidth="1"/>
    <col min="7941" max="7941" width="16" bestFit="1" customWidth="1"/>
    <col min="7942" max="7942" width="12.85546875" bestFit="1" customWidth="1"/>
    <col min="7943" max="7943" width="16" bestFit="1" customWidth="1"/>
    <col min="7944" max="7944" width="12.85546875" bestFit="1" customWidth="1"/>
    <col min="7945" max="7945" width="16" bestFit="1" customWidth="1"/>
    <col min="7946" max="7946" width="12.85546875" bestFit="1" customWidth="1"/>
    <col min="7947" max="7947" width="16" bestFit="1" customWidth="1"/>
    <col min="7948" max="7948" width="12.85546875" bestFit="1" customWidth="1"/>
    <col min="7949" max="7949" width="16" bestFit="1" customWidth="1"/>
    <col min="7950" max="7950" width="12.85546875" bestFit="1" customWidth="1"/>
    <col min="7951" max="7951" width="16" bestFit="1" customWidth="1"/>
    <col min="7952" max="7952" width="12.85546875" bestFit="1" customWidth="1"/>
    <col min="7953" max="7953" width="16" bestFit="1" customWidth="1"/>
    <col min="7954" max="7954" width="12.85546875" bestFit="1" customWidth="1"/>
    <col min="7955" max="7955" width="16" bestFit="1" customWidth="1"/>
    <col min="7956" max="7956" width="12.85546875" bestFit="1" customWidth="1"/>
    <col min="7957" max="7957" width="16" bestFit="1" customWidth="1"/>
    <col min="7958" max="7958" width="12.85546875" bestFit="1" customWidth="1"/>
    <col min="7959" max="7959" width="16" bestFit="1" customWidth="1"/>
    <col min="7960" max="7960" width="12.85546875" bestFit="1" customWidth="1"/>
    <col min="7961" max="7961" width="16" bestFit="1" customWidth="1"/>
    <col min="7962" max="7962" width="12.85546875" bestFit="1" customWidth="1"/>
    <col min="7963" max="7963" width="16" bestFit="1" customWidth="1"/>
    <col min="7964" max="7964" width="12.85546875" bestFit="1" customWidth="1"/>
    <col min="7965" max="7965" width="16" bestFit="1" customWidth="1"/>
    <col min="7966" max="7966" width="12.85546875" bestFit="1" customWidth="1"/>
    <col min="7967" max="7967" width="16" bestFit="1" customWidth="1"/>
    <col min="7968" max="7968" width="12.85546875" bestFit="1" customWidth="1"/>
    <col min="7969" max="7969" width="16" bestFit="1" customWidth="1"/>
    <col min="7970" max="7970" width="12.85546875" bestFit="1" customWidth="1"/>
    <col min="7971" max="7971" width="16" bestFit="1" customWidth="1"/>
    <col min="7972" max="7972" width="12.85546875" bestFit="1" customWidth="1"/>
    <col min="7973" max="7973" width="16" bestFit="1" customWidth="1"/>
    <col min="7974" max="7974" width="12.85546875" bestFit="1" customWidth="1"/>
    <col min="7975" max="7975" width="16" bestFit="1" customWidth="1"/>
    <col min="7976" max="7976" width="12.85546875" bestFit="1" customWidth="1"/>
    <col min="7977" max="7977" width="16" bestFit="1" customWidth="1"/>
    <col min="7978" max="7978" width="12.85546875" bestFit="1" customWidth="1"/>
    <col min="7979" max="7979" width="16" bestFit="1" customWidth="1"/>
    <col min="7980" max="7980" width="12.85546875" bestFit="1" customWidth="1"/>
    <col min="7981" max="7981" width="16" bestFit="1" customWidth="1"/>
    <col min="7982" max="7982" width="12.85546875" bestFit="1" customWidth="1"/>
    <col min="7983" max="7983" width="16" bestFit="1" customWidth="1"/>
    <col min="7984" max="7984" width="12.85546875" bestFit="1" customWidth="1"/>
    <col min="7985" max="7985" width="16" bestFit="1" customWidth="1"/>
    <col min="7986" max="7986" width="12.85546875" bestFit="1" customWidth="1"/>
    <col min="7987" max="7987" width="16" bestFit="1" customWidth="1"/>
    <col min="7988" max="7988" width="12.85546875" bestFit="1" customWidth="1"/>
    <col min="7989" max="7989" width="16" bestFit="1" customWidth="1"/>
    <col min="7990" max="7990" width="12.85546875" bestFit="1" customWidth="1"/>
    <col min="7991" max="7991" width="16" bestFit="1" customWidth="1"/>
    <col min="7992" max="7992" width="12.85546875" bestFit="1" customWidth="1"/>
    <col min="7993" max="7993" width="16" bestFit="1" customWidth="1"/>
    <col min="7994" max="7994" width="12.85546875" bestFit="1" customWidth="1"/>
    <col min="7995" max="7995" width="16" bestFit="1" customWidth="1"/>
    <col min="7996" max="7996" width="12.85546875" bestFit="1" customWidth="1"/>
    <col min="7997" max="7997" width="16" bestFit="1" customWidth="1"/>
    <col min="7998" max="7998" width="12.85546875" bestFit="1" customWidth="1"/>
    <col min="7999" max="7999" width="16" bestFit="1" customWidth="1"/>
    <col min="8000" max="8000" width="12.85546875" bestFit="1" customWidth="1"/>
    <col min="8001" max="8001" width="10" bestFit="1" customWidth="1"/>
    <col min="8002" max="8002" width="16" bestFit="1" customWidth="1"/>
    <col min="8003" max="8003" width="12.85546875" bestFit="1" customWidth="1"/>
    <col min="8004" max="8004" width="16" bestFit="1" customWidth="1"/>
    <col min="8005" max="8005" width="12.85546875" bestFit="1" customWidth="1"/>
    <col min="8006" max="8006" width="16" bestFit="1" customWidth="1"/>
    <col min="8007" max="8007" width="12.85546875" bestFit="1" customWidth="1"/>
    <col min="8008" max="8008" width="16" bestFit="1" customWidth="1"/>
    <col min="8009" max="8009" width="12.85546875" bestFit="1" customWidth="1"/>
    <col min="8010" max="8010" width="16" bestFit="1" customWidth="1"/>
    <col min="8011" max="8011" width="12.85546875" bestFit="1" customWidth="1"/>
    <col min="8012" max="8012" width="16" bestFit="1" customWidth="1"/>
    <col min="8013" max="8013" width="12.85546875" bestFit="1" customWidth="1"/>
    <col min="8014" max="8014" width="16" bestFit="1" customWidth="1"/>
    <col min="8015" max="8015" width="12.85546875" bestFit="1" customWidth="1"/>
    <col min="8016" max="8016" width="16" bestFit="1" customWidth="1"/>
    <col min="8017" max="8017" width="12.85546875" bestFit="1" customWidth="1"/>
    <col min="8018" max="8018" width="16" bestFit="1" customWidth="1"/>
    <col min="8019" max="8019" width="12.85546875" bestFit="1" customWidth="1"/>
    <col min="8020" max="8020" width="16" bestFit="1" customWidth="1"/>
    <col min="8021" max="8021" width="12.85546875" bestFit="1" customWidth="1"/>
    <col min="8022" max="8022" width="16" bestFit="1" customWidth="1"/>
    <col min="8023" max="8023" width="12.85546875" bestFit="1" customWidth="1"/>
    <col min="8024" max="8024" width="16" bestFit="1" customWidth="1"/>
    <col min="8025" max="8025" width="12.85546875" bestFit="1" customWidth="1"/>
    <col min="8026" max="8026" width="16" bestFit="1" customWidth="1"/>
    <col min="8027" max="8027" width="12.85546875" bestFit="1" customWidth="1"/>
    <col min="8028" max="8028" width="16" bestFit="1" customWidth="1"/>
    <col min="8029" max="8029" width="12.85546875" bestFit="1" customWidth="1"/>
    <col min="8030" max="8030" width="16" bestFit="1" customWidth="1"/>
    <col min="8031" max="8031" width="12.85546875" bestFit="1" customWidth="1"/>
    <col min="8032" max="8032" width="16" bestFit="1" customWidth="1"/>
    <col min="8033" max="8033" width="12.85546875" bestFit="1" customWidth="1"/>
    <col min="8034" max="8034" width="16" bestFit="1" customWidth="1"/>
    <col min="8035" max="8035" width="12.85546875" bestFit="1" customWidth="1"/>
    <col min="8036" max="8036" width="16" bestFit="1" customWidth="1"/>
    <col min="8037" max="8037" width="12.85546875" bestFit="1" customWidth="1"/>
    <col min="8038" max="8038" width="16" bestFit="1" customWidth="1"/>
    <col min="8039" max="8039" width="12.85546875" bestFit="1" customWidth="1"/>
    <col min="8040" max="8040" width="16" bestFit="1" customWidth="1"/>
    <col min="8041" max="8041" width="12.85546875" bestFit="1" customWidth="1"/>
    <col min="8042" max="8042" width="16" bestFit="1" customWidth="1"/>
    <col min="8043" max="8043" width="12.85546875" bestFit="1" customWidth="1"/>
    <col min="8044" max="8044" width="16" bestFit="1" customWidth="1"/>
    <col min="8045" max="8045" width="12.85546875" bestFit="1" customWidth="1"/>
    <col min="8046" max="8046" width="16" bestFit="1" customWidth="1"/>
    <col min="8047" max="8047" width="12.85546875" bestFit="1" customWidth="1"/>
    <col min="8048" max="8048" width="16" bestFit="1" customWidth="1"/>
    <col min="8049" max="8049" width="12.85546875" bestFit="1" customWidth="1"/>
    <col min="8050" max="8050" width="16" bestFit="1" customWidth="1"/>
    <col min="8051" max="8051" width="12.85546875" bestFit="1" customWidth="1"/>
    <col min="8052" max="8052" width="16" bestFit="1" customWidth="1"/>
    <col min="8053" max="8053" width="12.85546875" bestFit="1" customWidth="1"/>
    <col min="8054" max="8054" width="16" bestFit="1" customWidth="1"/>
    <col min="8055" max="8055" width="12.85546875" bestFit="1" customWidth="1"/>
    <col min="8056" max="8056" width="16" bestFit="1" customWidth="1"/>
    <col min="8057" max="8057" width="12.85546875" bestFit="1" customWidth="1"/>
    <col min="8058" max="8058" width="16" bestFit="1" customWidth="1"/>
    <col min="8059" max="8059" width="12.85546875" bestFit="1" customWidth="1"/>
    <col min="8060" max="8060" width="16" bestFit="1" customWidth="1"/>
    <col min="8061" max="8061" width="12.85546875" bestFit="1" customWidth="1"/>
    <col min="8062" max="8062" width="16" bestFit="1" customWidth="1"/>
    <col min="8063" max="8063" width="12.85546875" bestFit="1" customWidth="1"/>
    <col min="8064" max="8064" width="16" bestFit="1" customWidth="1"/>
    <col min="8065" max="8065" width="12.85546875" bestFit="1" customWidth="1"/>
    <col min="8066" max="8066" width="16" bestFit="1" customWidth="1"/>
    <col min="8067" max="8067" width="12.85546875" bestFit="1" customWidth="1"/>
    <col min="8068" max="8068" width="16" bestFit="1" customWidth="1"/>
    <col min="8069" max="8069" width="12.85546875" bestFit="1" customWidth="1"/>
    <col min="8070" max="8070" width="16" bestFit="1" customWidth="1"/>
    <col min="8071" max="8071" width="12.85546875" bestFit="1" customWidth="1"/>
    <col min="8072" max="8072" width="16" bestFit="1" customWidth="1"/>
    <col min="8073" max="8073" width="12.85546875" bestFit="1" customWidth="1"/>
    <col min="8074" max="8074" width="16" bestFit="1" customWidth="1"/>
    <col min="8075" max="8075" width="12.85546875" bestFit="1" customWidth="1"/>
    <col min="8076" max="8076" width="16" bestFit="1" customWidth="1"/>
    <col min="8077" max="8077" width="12.85546875" bestFit="1" customWidth="1"/>
    <col min="8078" max="8078" width="16" bestFit="1" customWidth="1"/>
    <col min="8079" max="8079" width="12.85546875" bestFit="1" customWidth="1"/>
    <col min="8080" max="8080" width="16" bestFit="1" customWidth="1"/>
    <col min="8081" max="8081" width="12.85546875" bestFit="1" customWidth="1"/>
    <col min="8082" max="8082" width="16" bestFit="1" customWidth="1"/>
    <col min="8083" max="8083" width="12.85546875" bestFit="1" customWidth="1"/>
    <col min="8084" max="8084" width="16" bestFit="1" customWidth="1"/>
    <col min="8085" max="8085" width="12.85546875" bestFit="1" customWidth="1"/>
    <col min="8086" max="8086" width="16" bestFit="1" customWidth="1"/>
    <col min="8087" max="8087" width="12.85546875" bestFit="1" customWidth="1"/>
    <col min="8088" max="8088" width="16" bestFit="1" customWidth="1"/>
    <col min="8089" max="8089" width="12.85546875" bestFit="1" customWidth="1"/>
    <col min="8090" max="8090" width="16" bestFit="1" customWidth="1"/>
    <col min="8091" max="8091" width="12.85546875" bestFit="1" customWidth="1"/>
    <col min="8092" max="8092" width="16" bestFit="1" customWidth="1"/>
    <col min="8093" max="8093" width="11.28515625" bestFit="1" customWidth="1"/>
  </cols>
  <sheetData>
    <row r="2" spans="1:5" x14ac:dyDescent="0.25">
      <c r="A2" s="12" t="s">
        <v>8323</v>
      </c>
      <c r="B2" t="s">
        <v>8309</v>
      </c>
    </row>
    <row r="3" spans="1:5" x14ac:dyDescent="0.25">
      <c r="A3" s="12" t="s">
        <v>8339</v>
      </c>
      <c r="B3" t="s">
        <v>8322</v>
      </c>
    </row>
    <row r="5" spans="1:5" x14ac:dyDescent="0.25">
      <c r="A5" s="12" t="s">
        <v>8321</v>
      </c>
      <c r="B5" s="12" t="s">
        <v>8317</v>
      </c>
    </row>
    <row r="6" spans="1:5" x14ac:dyDescent="0.25">
      <c r="A6" s="12" t="s">
        <v>8320</v>
      </c>
      <c r="B6" t="s">
        <v>8219</v>
      </c>
      <c r="C6" t="s">
        <v>8220</v>
      </c>
      <c r="D6" t="s">
        <v>8218</v>
      </c>
      <c r="E6" t="s">
        <v>8319</v>
      </c>
    </row>
    <row r="7" spans="1:5" x14ac:dyDescent="0.25">
      <c r="A7" s="17" t="s">
        <v>8333</v>
      </c>
      <c r="B7" s="14">
        <v>7</v>
      </c>
      <c r="C7" s="14">
        <v>33</v>
      </c>
      <c r="D7" s="14">
        <v>56</v>
      </c>
      <c r="E7" s="14">
        <v>96</v>
      </c>
    </row>
    <row r="8" spans="1:5" x14ac:dyDescent="0.25">
      <c r="A8" s="17" t="s">
        <v>8334</v>
      </c>
      <c r="B8" s="14">
        <v>3</v>
      </c>
      <c r="C8" s="14">
        <v>39</v>
      </c>
      <c r="D8" s="14">
        <v>71</v>
      </c>
      <c r="E8" s="14">
        <v>113</v>
      </c>
    </row>
    <row r="9" spans="1:5" x14ac:dyDescent="0.25">
      <c r="A9" s="17" t="s">
        <v>8335</v>
      </c>
      <c r="B9" s="14">
        <v>3</v>
      </c>
      <c r="C9" s="14">
        <v>33</v>
      </c>
      <c r="D9" s="14">
        <v>56</v>
      </c>
      <c r="E9" s="14">
        <v>92</v>
      </c>
    </row>
    <row r="10" spans="1:5" x14ac:dyDescent="0.25">
      <c r="A10" s="17" t="s">
        <v>8336</v>
      </c>
      <c r="B10" s="14">
        <v>2</v>
      </c>
      <c r="C10" s="14">
        <v>40</v>
      </c>
      <c r="D10" s="14">
        <v>71</v>
      </c>
      <c r="E10" s="14">
        <v>113</v>
      </c>
    </row>
    <row r="11" spans="1:5" x14ac:dyDescent="0.25">
      <c r="A11" s="17" t="s">
        <v>8327</v>
      </c>
      <c r="B11" s="14">
        <v>3</v>
      </c>
      <c r="C11" s="14">
        <v>52</v>
      </c>
      <c r="D11" s="14">
        <v>111</v>
      </c>
      <c r="E11" s="14">
        <v>166</v>
      </c>
    </row>
    <row r="12" spans="1:5" x14ac:dyDescent="0.25">
      <c r="A12" s="17" t="s">
        <v>8337</v>
      </c>
      <c r="B12" s="14">
        <v>4</v>
      </c>
      <c r="C12" s="14">
        <v>49</v>
      </c>
      <c r="D12" s="14">
        <v>100</v>
      </c>
      <c r="E12" s="14">
        <v>153</v>
      </c>
    </row>
    <row r="13" spans="1:5" x14ac:dyDescent="0.25">
      <c r="A13" s="17" t="s">
        <v>8328</v>
      </c>
      <c r="B13" s="14">
        <v>1</v>
      </c>
      <c r="C13" s="14">
        <v>50</v>
      </c>
      <c r="D13" s="14">
        <v>87</v>
      </c>
      <c r="E13" s="14">
        <v>138</v>
      </c>
    </row>
    <row r="14" spans="1:5" x14ac:dyDescent="0.25">
      <c r="A14" s="17" t="s">
        <v>8329</v>
      </c>
      <c r="B14" s="14">
        <v>4</v>
      </c>
      <c r="C14" s="14">
        <v>47</v>
      </c>
      <c r="D14" s="14">
        <v>72</v>
      </c>
      <c r="E14" s="14">
        <v>123</v>
      </c>
    </row>
    <row r="15" spans="1:5" x14ac:dyDescent="0.25">
      <c r="A15" s="17" t="s">
        <v>8330</v>
      </c>
      <c r="B15" s="14">
        <v>4</v>
      </c>
      <c r="C15" s="14">
        <v>34</v>
      </c>
      <c r="D15" s="14">
        <v>59</v>
      </c>
      <c r="E15" s="14">
        <v>97</v>
      </c>
    </row>
    <row r="16" spans="1:5" x14ac:dyDescent="0.25">
      <c r="A16" s="17" t="s">
        <v>8331</v>
      </c>
      <c r="B16" s="14"/>
      <c r="C16" s="14">
        <v>50</v>
      </c>
      <c r="D16" s="14">
        <v>65</v>
      </c>
      <c r="E16" s="14">
        <v>115</v>
      </c>
    </row>
    <row r="17" spans="1:5" x14ac:dyDescent="0.25">
      <c r="A17" s="17" t="s">
        <v>8332</v>
      </c>
      <c r="B17" s="14">
        <v>3</v>
      </c>
      <c r="C17" s="14">
        <v>31</v>
      </c>
      <c r="D17" s="14">
        <v>54</v>
      </c>
      <c r="E17" s="14">
        <v>88</v>
      </c>
    </row>
    <row r="18" spans="1:5" x14ac:dyDescent="0.25">
      <c r="A18" s="17" t="s">
        <v>8338</v>
      </c>
      <c r="B18" s="14">
        <v>3</v>
      </c>
      <c r="C18" s="14">
        <v>35</v>
      </c>
      <c r="D18" s="14">
        <v>37</v>
      </c>
      <c r="E18" s="14">
        <v>75</v>
      </c>
    </row>
    <row r="19" spans="1:5" x14ac:dyDescent="0.25">
      <c r="A19" s="17" t="s">
        <v>8319</v>
      </c>
      <c r="B19" s="14">
        <v>37</v>
      </c>
      <c r="C19" s="14">
        <v>493</v>
      </c>
      <c r="D19" s="14">
        <v>839</v>
      </c>
      <c r="E19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DFC4C-73BB-47BD-92CE-26A235C8979D}">
  <dimension ref="A1:H13"/>
  <sheetViews>
    <sheetView workbookViewId="0">
      <selection activeCell="F27" sqref="F27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8341</v>
      </c>
      <c r="B1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t="s">
        <v>8363</v>
      </c>
    </row>
    <row r="2" spans="1:8" x14ac:dyDescent="0.25">
      <c r="A2" t="s">
        <v>8364</v>
      </c>
      <c r="B2" s="14">
        <f>COUNTIFS(Kickstarter!D:D,"&lt;1000",Kickstarter!F:F,"successful")</f>
        <v>322</v>
      </c>
      <c r="C2">
        <f>COUNTIFS(Kickstarter!D:D,"&lt;1000",Kickstarter!F:F,"failed")</f>
        <v>113</v>
      </c>
      <c r="D2">
        <f>COUNTIFS(Kickstarter!D:D,"&lt;1000",Kickstarter!F:F,"canceled")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8365</v>
      </c>
      <c r="B3" s="14">
        <f>COUNTIFS(Kickstarter!D:D,"&lt;4999",Kickstarter!D:D,"&gt;1000",Kickstarter!F:F,"successful")</f>
        <v>815</v>
      </c>
      <c r="C3">
        <f>COUNTIFS(Kickstarter!D:D,"&lt;4999",Kickstarter!D:D,"&gt;1000",Kickstarter!F:F,"failed")</f>
        <v>357</v>
      </c>
      <c r="D3">
        <f>COUNTIFS(Kickstarter!D:D,"&lt;4999",Kickstarter!D:D,"&gt;1000",Kickstarter!F:F,"canceled")</f>
        <v>52</v>
      </c>
      <c r="E3">
        <f t="shared" ref="E3:E13" si="0">SUM(B3:D3)</f>
        <v>1224</v>
      </c>
      <c r="F3" s="18">
        <f t="shared" ref="F3:F13" si="1">B3/E3</f>
        <v>0.66584967320261434</v>
      </c>
      <c r="G3" s="18">
        <f t="shared" ref="G3:G13" si="2">C3/E3</f>
        <v>0.29166666666666669</v>
      </c>
      <c r="H3" s="18">
        <f t="shared" ref="H3:H13" si="3">D3/E3</f>
        <v>4.2483660130718956E-2</v>
      </c>
    </row>
    <row r="4" spans="1:8" x14ac:dyDescent="0.25">
      <c r="A4" t="s">
        <v>8366</v>
      </c>
      <c r="B4" s="14">
        <f>COUNTIFS(Kickstarter!D:D,"&lt;9999",Kickstarter!D:D,"&gt;5000",Kickstarter!F:F,"successful")</f>
        <v>230</v>
      </c>
      <c r="C4">
        <f>COUNTIFS(Kickstarter!D:D,"&lt;9999",Kickstarter!D:D,"&gt;5000",Kickstarter!F:F,"failed")</f>
        <v>160</v>
      </c>
      <c r="D4">
        <f>COUNTIFS(Kickstarter!D:D,"&lt;9999",Kickstarter!D:D,"&gt;5000",Kickstarter!F:F,"canceled")</f>
        <v>27</v>
      </c>
      <c r="E4">
        <f t="shared" si="0"/>
        <v>417</v>
      </c>
      <c r="F4" s="18">
        <f t="shared" si="1"/>
        <v>0.55155875299760193</v>
      </c>
      <c r="G4" s="18">
        <f t="shared" si="2"/>
        <v>0.38369304556354916</v>
      </c>
      <c r="H4" s="18">
        <f t="shared" si="3"/>
        <v>6.4748201438848921E-2</v>
      </c>
    </row>
    <row r="5" spans="1:8" x14ac:dyDescent="0.25">
      <c r="A5" t="s">
        <v>8367</v>
      </c>
      <c r="B5" s="14">
        <f>COUNTIFS(Kickstarter!D:D,"&lt;14999",Kickstarter!D:D,"&gt;10000",Kickstarter!F:F,"successful")</f>
        <v>65</v>
      </c>
      <c r="C5">
        <f>COUNTIFS(Kickstarter!D:D,"&lt;14999",Kickstarter!D:D,"&gt;1000",Kickstarter!F:F,"failed")</f>
        <v>784</v>
      </c>
      <c r="D5">
        <f>COUNTIFS(Kickstarter!D:D,"&lt;14999",Kickstarter!D:D,"&gt;10000",Kickstarter!F:F,"canceled")</f>
        <v>12</v>
      </c>
      <c r="E5">
        <f t="shared" si="0"/>
        <v>861</v>
      </c>
      <c r="F5" s="18">
        <f t="shared" si="1"/>
        <v>7.5493612078977937E-2</v>
      </c>
      <c r="G5" s="18">
        <f t="shared" si="2"/>
        <v>0.91056910569105687</v>
      </c>
      <c r="H5" s="18">
        <f t="shared" si="3"/>
        <v>1.3937282229965157E-2</v>
      </c>
    </row>
    <row r="6" spans="1:8" x14ac:dyDescent="0.25">
      <c r="A6" t="s">
        <v>8368</v>
      </c>
      <c r="B6" s="14">
        <f>COUNTIFS(Kickstarter!D:D,"&lt;19999",Kickstarter!D:D,"&gt;15000",Kickstarter!F:F,"successful")</f>
        <v>38</v>
      </c>
      <c r="C6">
        <f>COUNTIFS(Kickstarter!D:D,"&lt;19999",Kickstarter!D:D,"&gt;15000",Kickstarter!F:F,"failed")</f>
        <v>32</v>
      </c>
      <c r="D6">
        <f>COUNTIFS(Kickstarter!D:D,"&lt;19999",Kickstarter!D:D,"&gt;15000",Kickstarter!F:F,"canceled")</f>
        <v>4</v>
      </c>
      <c r="E6">
        <f t="shared" si="0"/>
        <v>74</v>
      </c>
      <c r="F6" s="18">
        <f t="shared" si="1"/>
        <v>0.51351351351351349</v>
      </c>
      <c r="G6" s="18">
        <f t="shared" si="2"/>
        <v>0.43243243243243246</v>
      </c>
      <c r="H6" s="18">
        <f t="shared" si="3"/>
        <v>5.4054054054054057E-2</v>
      </c>
    </row>
    <row r="7" spans="1:8" x14ac:dyDescent="0.25">
      <c r="A7" t="s">
        <v>8369</v>
      </c>
      <c r="B7" s="14">
        <f>COUNTIFS(Kickstarter!D:D,"&lt;24999",Kickstarter!D:D,"&gt;20000",Kickstarter!F:F,"successful")</f>
        <v>18</v>
      </c>
      <c r="C7">
        <f>COUNTIFS(Kickstarter!D:D,"&lt;24999",Kickstarter!D:D,"&gt;20000",Kickstarter!F:F,"failed")</f>
        <v>16</v>
      </c>
      <c r="D7">
        <f>COUNTIFS(Kickstarter!D:D,"&lt;24999",Kickstarter!D:D,"&gt;20000",Kickstarter!F:F,"canceled")</f>
        <v>1</v>
      </c>
      <c r="E7">
        <f t="shared" si="0"/>
        <v>35</v>
      </c>
      <c r="F7" s="18">
        <f t="shared" si="1"/>
        <v>0.51428571428571423</v>
      </c>
      <c r="G7" s="18">
        <f t="shared" si="2"/>
        <v>0.45714285714285713</v>
      </c>
      <c r="H7" s="18">
        <f t="shared" si="3"/>
        <v>2.8571428571428571E-2</v>
      </c>
    </row>
    <row r="8" spans="1:8" x14ac:dyDescent="0.25">
      <c r="A8" t="s">
        <v>8370</v>
      </c>
      <c r="B8" s="14">
        <f>COUNTIFS(Kickstarter!D:D,"&lt;29999",Kickstarter!D:D,"&gt;25000",Kickstarter!F:F,"successful")</f>
        <v>8</v>
      </c>
      <c r="C8">
        <f>COUNTIFS(Kickstarter!D:D,"&lt;29999",Kickstarter!D:D,"&gt;25000",Kickstarter!F:F,"failed")</f>
        <v>15</v>
      </c>
      <c r="D8">
        <f>COUNTIFS(Kickstarter!D:D,"&lt;29999",Kickstarter!D:D,"&gt;25000",Kickstarter!F:F,"canceled")</f>
        <v>1</v>
      </c>
      <c r="E8">
        <f t="shared" si="0"/>
        <v>24</v>
      </c>
      <c r="F8" s="18">
        <f t="shared" si="1"/>
        <v>0.33333333333333331</v>
      </c>
      <c r="G8" s="18">
        <f t="shared" si="2"/>
        <v>0.625</v>
      </c>
      <c r="H8" s="18">
        <f t="shared" si="3"/>
        <v>4.1666666666666664E-2</v>
      </c>
    </row>
    <row r="9" spans="1:8" x14ac:dyDescent="0.25">
      <c r="A9" t="s">
        <v>8371</v>
      </c>
      <c r="B9" s="14">
        <f>COUNTIFS(Kickstarter!D:D,"&lt;34999",Kickstarter!D:D,"&gt;3000",Kickstarter!F:F,"successful")</f>
        <v>993</v>
      </c>
      <c r="C9">
        <f>COUNTIFS(Kickstarter!D:D,"&lt;34999",Kickstarter!D:D,"&gt;30000",Kickstarter!F:F,"failed")</f>
        <v>6</v>
      </c>
      <c r="D9">
        <f>COUNTIFS(Kickstarter!D:D,"&lt;34999",Kickstarter!D:D,"&gt;35000",Kickstarter!F:F,"canceled")</f>
        <v>0</v>
      </c>
      <c r="E9">
        <f t="shared" si="0"/>
        <v>999</v>
      </c>
      <c r="F9" s="18">
        <f t="shared" si="1"/>
        <v>0.99399399399399402</v>
      </c>
      <c r="G9" s="18">
        <f t="shared" si="2"/>
        <v>6.006006006006006E-3</v>
      </c>
      <c r="H9" s="18">
        <f t="shared" si="3"/>
        <v>0</v>
      </c>
    </row>
    <row r="10" spans="1:8" x14ac:dyDescent="0.25">
      <c r="A10" t="s">
        <v>8372</v>
      </c>
      <c r="B10" s="14">
        <f>COUNTIFS(Kickstarter!D:D,"&lt;39999",Kickstarter!D:D,"&gt;35000",Kickstarter!F:F,"successful")</f>
        <v>4</v>
      </c>
      <c r="C10">
        <f>COUNTIFS(Kickstarter!D:D,"&lt;39999",Kickstarter!D:D,"&gt;35000",Kickstarter!F:F,"failed")</f>
        <v>8</v>
      </c>
      <c r="D10">
        <f>COUNTIFS(Kickstarter!D:D,"&lt;39999",Kickstarter!D:D,"&gt;35000",Kickstarter!F:F,"canceled")</f>
        <v>2</v>
      </c>
      <c r="E10">
        <f t="shared" si="0"/>
        <v>14</v>
      </c>
      <c r="F10" s="18">
        <f t="shared" si="1"/>
        <v>0.2857142857142857</v>
      </c>
      <c r="G10" s="18">
        <f t="shared" si="2"/>
        <v>0.5714285714285714</v>
      </c>
      <c r="H10" s="18">
        <f t="shared" si="3"/>
        <v>0.14285714285714285</v>
      </c>
    </row>
    <row r="11" spans="1:8" x14ac:dyDescent="0.25">
      <c r="A11" t="s">
        <v>8373</v>
      </c>
      <c r="B11" s="14">
        <f>COUNTIFS(Kickstarter!D:D,"&lt;44999",Kickstarter!D:D,"&gt;40000",Kickstarter!F:F,"successful")</f>
        <v>5</v>
      </c>
      <c r="C11">
        <f>COUNTIFS(Kickstarter!D:D,"&lt;44999",Kickstarter!D:D,"&gt;40000",Kickstarter!F:F,"failed")</f>
        <v>3</v>
      </c>
      <c r="D11">
        <f>COUNTIFS(Kickstarter!D:D,"&lt;44999",Kickstarter!D:D,"&gt;40000",Kickstarter!F:F,"canceled")</f>
        <v>0</v>
      </c>
      <c r="E11">
        <f t="shared" si="0"/>
        <v>8</v>
      </c>
      <c r="F11" s="18">
        <f t="shared" si="1"/>
        <v>0.625</v>
      </c>
      <c r="G11" s="18">
        <f t="shared" si="2"/>
        <v>0.375</v>
      </c>
      <c r="H11" s="18">
        <f t="shared" si="3"/>
        <v>0</v>
      </c>
    </row>
    <row r="12" spans="1:8" x14ac:dyDescent="0.25">
      <c r="A12" t="s">
        <v>8374</v>
      </c>
      <c r="B12" s="14">
        <f>COUNTIFS(Kickstarter!D:D,"&lt;49999",Kickstarter!D:D,"&gt;45000",Kickstarter!F:F,"successful")</f>
        <v>3</v>
      </c>
      <c r="C12">
        <f>COUNTIFS(Kickstarter!D:D,"&lt;49999",Kickstarter!D:D,"&gt;45000",Kickstarter!F:F,"failed")</f>
        <v>5</v>
      </c>
      <c r="D12">
        <f>COUNTIFS(Kickstarter!D:D,"&lt;49999",Kickstarter!D:D,"&gt;45000",Kickstarter!F:F,"canceled")</f>
        <v>2</v>
      </c>
      <c r="E12">
        <f t="shared" si="0"/>
        <v>10</v>
      </c>
      <c r="F12" s="18">
        <f t="shared" si="1"/>
        <v>0.3</v>
      </c>
      <c r="G12" s="18">
        <f t="shared" si="2"/>
        <v>0.5</v>
      </c>
      <c r="H12" s="18">
        <f t="shared" si="3"/>
        <v>0.2</v>
      </c>
    </row>
    <row r="13" spans="1:8" x14ac:dyDescent="0.25">
      <c r="A13" t="s">
        <v>8375</v>
      </c>
      <c r="B13" s="14">
        <f>COUNTIFS(Kickstarter!D:D,"&gt;50000",Kickstarter!F:F,"successful")</f>
        <v>55</v>
      </c>
      <c r="C13">
        <f>COUNTIFS(Kickstarter!D:D,"&gt;50000",Kickstarter!F:F,"failed")</f>
        <v>198</v>
      </c>
      <c r="D13">
        <f>COUNTIFS(Kickstarter!D:D,"&gt;50000",Kickstarter!F:F,"canceled")</f>
        <v>83</v>
      </c>
      <c r="E13">
        <f t="shared" si="0"/>
        <v>336</v>
      </c>
      <c r="F13" s="18">
        <f t="shared" si="1"/>
        <v>0.16369047619047619</v>
      </c>
      <c r="G13" s="18">
        <f t="shared" si="2"/>
        <v>0.5892857142857143</v>
      </c>
      <c r="H13" s="18">
        <f t="shared" si="3"/>
        <v>0.24702380952380953</v>
      </c>
    </row>
  </sheetData>
  <pageMargins left="0.7" right="0.7" top="0.75" bottom="0.75" header="0.3" footer="0.3"/>
  <ignoredErrors>
    <ignoredError sqref="C3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B2" sqref="B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23.42578125" bestFit="1" customWidth="1"/>
    <col min="19" max="19" width="22" bestFit="1" customWidth="1"/>
    <col min="21" max="21" width="16.855468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8323</v>
      </c>
      <c r="R1" s="1" t="s">
        <v>8325</v>
      </c>
      <c r="S1" s="1" t="s">
        <v>8326</v>
      </c>
      <c r="T1" s="1" t="s">
        <v>8339</v>
      </c>
      <c r="U1" s="1" t="s">
        <v>8376</v>
      </c>
    </row>
    <row r="2" spans="1:21" ht="45" x14ac:dyDescent="0.2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v>0</v>
      </c>
      <c r="Q2" s="11" t="s">
        <v>8308</v>
      </c>
      <c r="R2" s="15">
        <f>(((J2/60)/60)/24)+DATE(1970,1,1)</f>
        <v>42593.431793981479</v>
      </c>
      <c r="S2" s="15">
        <f>(((I2/60)/60)/24)+DATE(1970,1,1)</f>
        <v>42653.431793981479</v>
      </c>
      <c r="T2">
        <f>YEAR(R2)</f>
        <v>2016</v>
      </c>
      <c r="U2" t="str">
        <f>RIGHT(N2,LEN(N2)-SEARCH("/",N2))</f>
        <v>science fiction</v>
      </c>
    </row>
    <row r="3" spans="1:21" ht="45" x14ac:dyDescent="0.25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11" t="s">
        <v>8309</v>
      </c>
      <c r="R3" s="15">
        <f t="shared" ref="R3:R66" si="2">(((J3/60)/60)/24)+DATE(1970,1,1)</f>
        <v>41863.757210648146</v>
      </c>
      <c r="S3" s="15">
        <f t="shared" ref="S3:S66" si="3">(((I3/60)/60)/24)+DATE(1970,1,1)</f>
        <v>41893.757210648146</v>
      </c>
      <c r="T3">
        <f t="shared" ref="T3:T66" si="4">YEAR(R3)</f>
        <v>2014</v>
      </c>
      <c r="U3" t="str">
        <f t="shared" ref="U3:U66" si="5">RIGHT(N3,LEN(N3)-SEARCH("/",N3))</f>
        <v>spaces</v>
      </c>
    </row>
    <row r="4" spans="1:21" ht="45" x14ac:dyDescent="0.25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8310</v>
      </c>
      <c r="R4" s="15">
        <f t="shared" si="2"/>
        <v>41915.896967592591</v>
      </c>
      <c r="S4" s="15">
        <f t="shared" si="3"/>
        <v>41973.989583333328</v>
      </c>
      <c r="T4">
        <f t="shared" si="4"/>
        <v>2014</v>
      </c>
      <c r="U4" t="str">
        <f t="shared" si="5"/>
        <v>translations</v>
      </c>
    </row>
    <row r="5" spans="1:21" ht="60" x14ac:dyDescent="0.25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8308</v>
      </c>
      <c r="R5" s="15">
        <f t="shared" si="2"/>
        <v>42596.03506944445</v>
      </c>
      <c r="S5" s="15">
        <f t="shared" si="3"/>
        <v>42656.03506944445</v>
      </c>
      <c r="T5">
        <f t="shared" si="4"/>
        <v>2016</v>
      </c>
      <c r="U5" t="str">
        <f t="shared" si="5"/>
        <v>animation</v>
      </c>
    </row>
    <row r="6" spans="1:21" ht="60" x14ac:dyDescent="0.25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1" t="s">
        <v>8311</v>
      </c>
      <c r="R6" s="15">
        <f t="shared" si="2"/>
        <v>42241.798206018517</v>
      </c>
      <c r="S6" s="15">
        <f t="shared" si="3"/>
        <v>42271.798206018517</v>
      </c>
      <c r="T6">
        <f t="shared" si="4"/>
        <v>2015</v>
      </c>
      <c r="U6" t="str">
        <f t="shared" si="5"/>
        <v>makerspaces</v>
      </c>
    </row>
    <row r="7" spans="1:21" ht="60" x14ac:dyDescent="0.25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8308</v>
      </c>
      <c r="R7" s="15">
        <f t="shared" si="2"/>
        <v>42135.235254629632</v>
      </c>
      <c r="S7" s="15">
        <f t="shared" si="3"/>
        <v>42195.235254629632</v>
      </c>
      <c r="T7">
        <f t="shared" si="4"/>
        <v>2015</v>
      </c>
      <c r="U7" t="str">
        <f t="shared" si="5"/>
        <v>drama</v>
      </c>
    </row>
    <row r="8" spans="1:21" ht="60" x14ac:dyDescent="0.25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8309</v>
      </c>
      <c r="R8" s="15">
        <f t="shared" si="2"/>
        <v>42362.36518518519</v>
      </c>
      <c r="S8" s="15">
        <f t="shared" si="3"/>
        <v>42392.36518518519</v>
      </c>
      <c r="T8">
        <f t="shared" si="4"/>
        <v>2015</v>
      </c>
      <c r="U8" t="str">
        <f t="shared" si="5"/>
        <v>spaces</v>
      </c>
    </row>
    <row r="9" spans="1:21" ht="45" x14ac:dyDescent="0.25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1" t="s">
        <v>8309</v>
      </c>
      <c r="R9" s="15">
        <f t="shared" si="2"/>
        <v>42157.598090277781</v>
      </c>
      <c r="S9" s="15">
        <f t="shared" si="3"/>
        <v>42217.583333333328</v>
      </c>
      <c r="T9">
        <f t="shared" si="4"/>
        <v>2015</v>
      </c>
      <c r="U9" t="str">
        <f t="shared" si="5"/>
        <v>musical</v>
      </c>
    </row>
    <row r="10" spans="1:21" ht="45" x14ac:dyDescent="0.25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1" t="s">
        <v>8309</v>
      </c>
      <c r="R10" s="15">
        <f t="shared" si="2"/>
        <v>42111.684027777781</v>
      </c>
      <c r="S10" s="15">
        <f t="shared" si="3"/>
        <v>42169.804861111115</v>
      </c>
      <c r="T10">
        <f t="shared" si="4"/>
        <v>2015</v>
      </c>
      <c r="U10" t="str">
        <f t="shared" si="5"/>
        <v>spaces</v>
      </c>
    </row>
    <row r="11" spans="1:21" ht="30" x14ac:dyDescent="0.25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8311</v>
      </c>
      <c r="R11" s="15">
        <f t="shared" si="2"/>
        <v>41908.650347222225</v>
      </c>
      <c r="S11" s="15">
        <f t="shared" si="3"/>
        <v>41968.692013888889</v>
      </c>
      <c r="T11">
        <f t="shared" si="4"/>
        <v>2014</v>
      </c>
      <c r="U11" t="str">
        <f t="shared" si="5"/>
        <v>web</v>
      </c>
    </row>
    <row r="12" spans="1:21" ht="60" x14ac:dyDescent="0.25">
      <c r="A12">
        <v>3080</v>
      </c>
      <c r="B12" s="9" t="s">
        <v>3080</v>
      </c>
      <c r="C12" s="3" t="s">
        <v>7190</v>
      </c>
      <c r="D12" s="5">
        <v>2000000</v>
      </c>
      <c r="E12" s="7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1"/>
        <v>53.71</v>
      </c>
      <c r="Q12" s="11" t="s">
        <v>8309</v>
      </c>
      <c r="R12" s="15">
        <f t="shared" si="2"/>
        <v>41940.028287037036</v>
      </c>
      <c r="S12" s="15">
        <f t="shared" si="3"/>
        <v>42000.0699537037</v>
      </c>
      <c r="T12">
        <f t="shared" si="4"/>
        <v>2014</v>
      </c>
      <c r="U12" t="str">
        <f t="shared" si="5"/>
        <v>spaces</v>
      </c>
    </row>
    <row r="13" spans="1:21" ht="60" x14ac:dyDescent="0.25">
      <c r="A13">
        <v>163</v>
      </c>
      <c r="B13" s="9" t="s">
        <v>165</v>
      </c>
      <c r="C13" s="3" t="s">
        <v>4273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8308</v>
      </c>
      <c r="R13" s="15">
        <f t="shared" si="2"/>
        <v>42243.961273148147</v>
      </c>
      <c r="S13" s="15">
        <f t="shared" si="3"/>
        <v>42278</v>
      </c>
      <c r="T13">
        <f t="shared" si="4"/>
        <v>2015</v>
      </c>
      <c r="U13" t="str">
        <f t="shared" si="5"/>
        <v>drama</v>
      </c>
    </row>
    <row r="14" spans="1:21" ht="45" x14ac:dyDescent="0.25">
      <c r="A14">
        <v>195</v>
      </c>
      <c r="B14" s="9" t="s">
        <v>197</v>
      </c>
      <c r="C14" s="3" t="s">
        <v>4305</v>
      </c>
      <c r="D14" s="5">
        <v>2000000</v>
      </c>
      <c r="E14" s="7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1" t="s">
        <v>8308</v>
      </c>
      <c r="R14" s="15">
        <f t="shared" si="2"/>
        <v>42135.67050925926</v>
      </c>
      <c r="S14" s="15">
        <f t="shared" si="3"/>
        <v>42195.67050925926</v>
      </c>
      <c r="T14">
        <f t="shared" si="4"/>
        <v>2015</v>
      </c>
      <c r="U14" t="str">
        <f t="shared" si="5"/>
        <v>drama</v>
      </c>
    </row>
    <row r="15" spans="1:21" ht="60" x14ac:dyDescent="0.25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s="15">
        <f t="shared" si="2"/>
        <v>42482.048032407409</v>
      </c>
      <c r="S15" s="15">
        <f t="shared" si="3"/>
        <v>42512.045138888891</v>
      </c>
      <c r="T15">
        <f t="shared" si="4"/>
        <v>2016</v>
      </c>
      <c r="U15" t="str">
        <f t="shared" si="5"/>
        <v>drama</v>
      </c>
    </row>
    <row r="16" spans="1:21" ht="60" x14ac:dyDescent="0.25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8308</v>
      </c>
      <c r="R16" s="15">
        <f t="shared" si="2"/>
        <v>42341.958923611113</v>
      </c>
      <c r="S16" s="15">
        <f t="shared" si="3"/>
        <v>42371.958923611113</v>
      </c>
      <c r="T16">
        <f t="shared" si="4"/>
        <v>2015</v>
      </c>
      <c r="U16" t="str">
        <f t="shared" si="5"/>
        <v>drama</v>
      </c>
    </row>
    <row r="17" spans="1:21" x14ac:dyDescent="0.25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8309</v>
      </c>
      <c r="R17" s="15">
        <f t="shared" si="2"/>
        <v>42346.20685185185</v>
      </c>
      <c r="S17" s="15">
        <f t="shared" si="3"/>
        <v>42376.20685185185</v>
      </c>
      <c r="T17">
        <f t="shared" si="4"/>
        <v>2015</v>
      </c>
      <c r="U17" t="str">
        <f t="shared" si="5"/>
        <v>spaces</v>
      </c>
    </row>
    <row r="18" spans="1:21" ht="60" x14ac:dyDescent="0.25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1" t="s">
        <v>8308</v>
      </c>
      <c r="R18" s="15">
        <f t="shared" si="2"/>
        <v>42168.559432870374</v>
      </c>
      <c r="S18" s="15">
        <f t="shared" si="3"/>
        <v>42208.559432870374</v>
      </c>
      <c r="T18">
        <f t="shared" si="4"/>
        <v>2015</v>
      </c>
      <c r="U18" t="str">
        <f t="shared" si="5"/>
        <v>science fiction</v>
      </c>
    </row>
    <row r="19" spans="1:21" ht="45" x14ac:dyDescent="0.25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1" t="s">
        <v>8309</v>
      </c>
      <c r="R19" s="15">
        <f t="shared" si="2"/>
        <v>42055.713368055556</v>
      </c>
      <c r="S19" s="15">
        <f t="shared" si="3"/>
        <v>42085.671701388885</v>
      </c>
      <c r="T19">
        <f t="shared" si="4"/>
        <v>2015</v>
      </c>
      <c r="U19" t="str">
        <f t="shared" si="5"/>
        <v>spaces</v>
      </c>
    </row>
    <row r="20" spans="1:21" ht="45" x14ac:dyDescent="0.25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1" t="s">
        <v>8309</v>
      </c>
      <c r="R20" s="15">
        <f t="shared" si="2"/>
        <v>42435.942083333335</v>
      </c>
      <c r="S20" s="15">
        <f t="shared" si="3"/>
        <v>42495.900416666671</v>
      </c>
      <c r="T20">
        <f t="shared" si="4"/>
        <v>2016</v>
      </c>
      <c r="U20" t="str">
        <f t="shared" si="5"/>
        <v>spaces</v>
      </c>
    </row>
    <row r="21" spans="1:21" ht="60" x14ac:dyDescent="0.25">
      <c r="A21">
        <v>2643</v>
      </c>
      <c r="B21" s="9" t="s">
        <v>2643</v>
      </c>
      <c r="C21" s="3" t="s">
        <v>6753</v>
      </c>
      <c r="D21" s="5">
        <v>1000000</v>
      </c>
      <c r="E21" s="7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>
        <f t="shared" si="1"/>
        <v>223.58</v>
      </c>
      <c r="Q21" s="11" t="s">
        <v>8311</v>
      </c>
      <c r="R21" s="15">
        <f t="shared" si="2"/>
        <v>42689.582349537035</v>
      </c>
      <c r="S21" s="15">
        <f t="shared" si="3"/>
        <v>42725.332638888889</v>
      </c>
      <c r="T21">
        <f t="shared" si="4"/>
        <v>2016</v>
      </c>
      <c r="U21" t="str">
        <f t="shared" si="5"/>
        <v>space exploration</v>
      </c>
    </row>
    <row r="22" spans="1:21" ht="60" x14ac:dyDescent="0.25">
      <c r="A22">
        <v>3081</v>
      </c>
      <c r="B22" s="9" t="s">
        <v>3081</v>
      </c>
      <c r="C22" s="3" t="s">
        <v>7191</v>
      </c>
      <c r="D22" s="5">
        <v>1000000</v>
      </c>
      <c r="E22" s="7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>
        <f t="shared" si="1"/>
        <v>420.6</v>
      </c>
      <c r="Q22" s="11" t="s">
        <v>8309</v>
      </c>
      <c r="R22" s="15">
        <f t="shared" si="2"/>
        <v>42237.181608796294</v>
      </c>
      <c r="S22" s="15">
        <f t="shared" si="3"/>
        <v>42267.181608796294</v>
      </c>
      <c r="T22">
        <f t="shared" si="4"/>
        <v>2015</v>
      </c>
      <c r="U22" t="str">
        <f t="shared" si="5"/>
        <v>spaces</v>
      </c>
    </row>
    <row r="23" spans="1:21" ht="60" x14ac:dyDescent="0.25">
      <c r="A23">
        <v>192</v>
      </c>
      <c r="B23" s="9" t="s">
        <v>194</v>
      </c>
      <c r="C23" s="3" t="s">
        <v>4302</v>
      </c>
      <c r="D23" s="5">
        <v>1000000</v>
      </c>
      <c r="E23" s="7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1"/>
        <v>5.67</v>
      </c>
      <c r="Q23" s="11" t="s">
        <v>8308</v>
      </c>
      <c r="R23" s="15">
        <f t="shared" si="2"/>
        <v>41899.792037037041</v>
      </c>
      <c r="S23" s="15">
        <f t="shared" si="3"/>
        <v>41929.792037037041</v>
      </c>
      <c r="T23">
        <f t="shared" si="4"/>
        <v>2014</v>
      </c>
      <c r="U23" t="str">
        <f t="shared" si="5"/>
        <v>drama</v>
      </c>
    </row>
    <row r="24" spans="1:21" ht="60" x14ac:dyDescent="0.25">
      <c r="A24">
        <v>3629</v>
      </c>
      <c r="B24" s="9" t="s">
        <v>3627</v>
      </c>
      <c r="C24" s="3" t="s">
        <v>7739</v>
      </c>
      <c r="D24" s="5">
        <v>1000000</v>
      </c>
      <c r="E24" s="7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1</v>
      </c>
      <c r="Q24" s="11" t="s">
        <v>8309</v>
      </c>
      <c r="R24" s="15">
        <f t="shared" si="2"/>
        <v>42437.094490740739</v>
      </c>
      <c r="S24" s="15">
        <f t="shared" si="3"/>
        <v>42495.708333333328</v>
      </c>
      <c r="T24">
        <f t="shared" si="4"/>
        <v>2016</v>
      </c>
      <c r="U24" t="str">
        <f t="shared" si="5"/>
        <v>musical</v>
      </c>
    </row>
    <row r="25" spans="1:21" ht="30" x14ac:dyDescent="0.25">
      <c r="A25">
        <v>639</v>
      </c>
      <c r="B25" s="9" t="s">
        <v>640</v>
      </c>
      <c r="C25" s="3" t="s">
        <v>4749</v>
      </c>
      <c r="D25" s="5">
        <v>1000000</v>
      </c>
      <c r="E25" s="7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11" t="s">
        <v>8311</v>
      </c>
      <c r="R25" s="15">
        <f t="shared" si="2"/>
        <v>41865.583275462966</v>
      </c>
      <c r="S25" s="15">
        <f t="shared" si="3"/>
        <v>41925.583275462966</v>
      </c>
      <c r="T25">
        <f t="shared" si="4"/>
        <v>2014</v>
      </c>
      <c r="U25" t="str">
        <f t="shared" si="5"/>
        <v>web</v>
      </c>
    </row>
    <row r="26" spans="1:21" x14ac:dyDescent="0.25">
      <c r="A26">
        <v>3061</v>
      </c>
      <c r="B26" s="9" t="s">
        <v>3061</v>
      </c>
      <c r="C26" s="3" t="s">
        <v>7171</v>
      </c>
      <c r="D26" s="5">
        <v>1000000</v>
      </c>
      <c r="E26" s="7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1" t="s">
        <v>8309</v>
      </c>
      <c r="R26" s="15">
        <f t="shared" si="2"/>
        <v>41834.784120370372</v>
      </c>
      <c r="S26" s="15">
        <f t="shared" si="3"/>
        <v>41864.784120370372</v>
      </c>
      <c r="T26">
        <f t="shared" si="4"/>
        <v>2014</v>
      </c>
      <c r="U26" t="str">
        <f t="shared" si="5"/>
        <v>spaces</v>
      </c>
    </row>
    <row r="27" spans="1:21" ht="60" x14ac:dyDescent="0.25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1" t="s">
        <v>8312</v>
      </c>
      <c r="R27" s="15">
        <f t="shared" si="2"/>
        <v>41692.135729166665</v>
      </c>
      <c r="S27" s="15">
        <f t="shared" si="3"/>
        <v>41722.0940625</v>
      </c>
      <c r="T27">
        <f t="shared" si="4"/>
        <v>2014</v>
      </c>
      <c r="U27" t="str">
        <f t="shared" si="5"/>
        <v>video games</v>
      </c>
    </row>
    <row r="28" spans="1:21" ht="45" x14ac:dyDescent="0.25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1" t="s">
        <v>8311</v>
      </c>
      <c r="R28" s="15">
        <f t="shared" si="2"/>
        <v>42749.059722222228</v>
      </c>
      <c r="S28" s="15">
        <f t="shared" si="3"/>
        <v>42809.018055555556</v>
      </c>
      <c r="T28">
        <f t="shared" si="4"/>
        <v>2017</v>
      </c>
      <c r="U28" t="str">
        <f t="shared" si="5"/>
        <v>wearables</v>
      </c>
    </row>
    <row r="29" spans="1:21" ht="30" x14ac:dyDescent="0.25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1" t="s">
        <v>8311</v>
      </c>
      <c r="R29" s="15">
        <f t="shared" si="2"/>
        <v>42215.662314814821</v>
      </c>
      <c r="S29" s="15">
        <f t="shared" si="3"/>
        <v>42245.662314814821</v>
      </c>
      <c r="T29">
        <f t="shared" si="4"/>
        <v>2015</v>
      </c>
      <c r="U29" t="str">
        <f t="shared" si="5"/>
        <v>web</v>
      </c>
    </row>
    <row r="30" spans="1:21" ht="45" x14ac:dyDescent="0.25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8309</v>
      </c>
      <c r="R30" s="15">
        <f t="shared" si="2"/>
        <v>41977.780104166668</v>
      </c>
      <c r="S30" s="15">
        <f t="shared" si="3"/>
        <v>42037.780104166668</v>
      </c>
      <c r="T30">
        <f t="shared" si="4"/>
        <v>2014</v>
      </c>
      <c r="U30" t="str">
        <f t="shared" si="5"/>
        <v>spaces</v>
      </c>
    </row>
    <row r="31" spans="1:21" ht="60" x14ac:dyDescent="0.25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1" t="s">
        <v>8308</v>
      </c>
      <c r="R31" s="15">
        <f t="shared" si="2"/>
        <v>41761.94258101852</v>
      </c>
      <c r="S31" s="15">
        <f t="shared" si="3"/>
        <v>41791.94258101852</v>
      </c>
      <c r="T31">
        <f t="shared" si="4"/>
        <v>2014</v>
      </c>
      <c r="U31" t="str">
        <f t="shared" si="5"/>
        <v>animation</v>
      </c>
    </row>
    <row r="32" spans="1:21" ht="60" x14ac:dyDescent="0.25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8311</v>
      </c>
      <c r="R32" s="15">
        <f t="shared" si="2"/>
        <v>41968.262314814812</v>
      </c>
      <c r="S32" s="15">
        <f t="shared" si="3"/>
        <v>42008.262314814812</v>
      </c>
      <c r="T32">
        <f t="shared" si="4"/>
        <v>2014</v>
      </c>
      <c r="U32" t="str">
        <f t="shared" si="5"/>
        <v>web</v>
      </c>
    </row>
    <row r="33" spans="1:21" ht="45" x14ac:dyDescent="0.25">
      <c r="A33">
        <v>2646</v>
      </c>
      <c r="B33" s="9" t="s">
        <v>2646</v>
      </c>
      <c r="C33" s="3" t="s">
        <v>6756</v>
      </c>
      <c r="D33" s="5">
        <v>500000</v>
      </c>
      <c r="E33" s="7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>
        <f t="shared" si="1"/>
        <v>78.67</v>
      </c>
      <c r="Q33" s="11" t="s">
        <v>8311</v>
      </c>
      <c r="R33" s="15">
        <f t="shared" si="2"/>
        <v>42226.313298611116</v>
      </c>
      <c r="S33" s="15">
        <f t="shared" si="3"/>
        <v>42256.313298611116</v>
      </c>
      <c r="T33">
        <f t="shared" si="4"/>
        <v>2015</v>
      </c>
      <c r="U33" t="str">
        <f t="shared" si="5"/>
        <v>space exploration</v>
      </c>
    </row>
    <row r="34" spans="1:21" ht="60" x14ac:dyDescent="0.25">
      <c r="A34">
        <v>1095</v>
      </c>
      <c r="B34" s="9" t="s">
        <v>1096</v>
      </c>
      <c r="C34" s="3" t="s">
        <v>5205</v>
      </c>
      <c r="D34" s="5">
        <v>500000</v>
      </c>
      <c r="E34" s="7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>
        <f t="shared" si="1"/>
        <v>267.81</v>
      </c>
      <c r="Q34" s="11" t="s">
        <v>8312</v>
      </c>
      <c r="R34" s="15">
        <f t="shared" si="2"/>
        <v>41486.537268518521</v>
      </c>
      <c r="S34" s="15">
        <f t="shared" si="3"/>
        <v>41516.537268518521</v>
      </c>
      <c r="T34">
        <f t="shared" si="4"/>
        <v>2013</v>
      </c>
      <c r="U34" t="str">
        <f t="shared" si="5"/>
        <v>video games</v>
      </c>
    </row>
    <row r="35" spans="1:21" ht="30" x14ac:dyDescent="0.25">
      <c r="A35">
        <v>3118</v>
      </c>
      <c r="B35" s="9" t="s">
        <v>3118</v>
      </c>
      <c r="C35" s="3" t="s">
        <v>7228</v>
      </c>
      <c r="D35" s="5">
        <v>500000</v>
      </c>
      <c r="E35" s="7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>
        <f t="shared" si="1"/>
        <v>775</v>
      </c>
      <c r="Q35" s="11" t="s">
        <v>8309</v>
      </c>
      <c r="R35" s="15">
        <f t="shared" si="2"/>
        <v>42534.649571759262</v>
      </c>
      <c r="S35" s="15">
        <f t="shared" si="3"/>
        <v>42553.649571759262</v>
      </c>
      <c r="T35">
        <f t="shared" si="4"/>
        <v>2016</v>
      </c>
      <c r="U35" t="str">
        <f t="shared" si="5"/>
        <v>spaces</v>
      </c>
    </row>
    <row r="36" spans="1:21" ht="60" x14ac:dyDescent="0.25">
      <c r="A36">
        <v>2140</v>
      </c>
      <c r="B36" s="9" t="s">
        <v>2141</v>
      </c>
      <c r="C36" s="3" t="s">
        <v>6250</v>
      </c>
      <c r="D36" s="5">
        <v>500000</v>
      </c>
      <c r="E36" s="7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>
        <f t="shared" si="1"/>
        <v>50.91</v>
      </c>
      <c r="Q36" s="11" t="s">
        <v>8312</v>
      </c>
      <c r="R36" s="15">
        <f t="shared" si="2"/>
        <v>41255.833611111113</v>
      </c>
      <c r="S36" s="15">
        <f t="shared" si="3"/>
        <v>41285.833611111113</v>
      </c>
      <c r="T36">
        <f t="shared" si="4"/>
        <v>2012</v>
      </c>
      <c r="U36" t="str">
        <f t="shared" si="5"/>
        <v>video games</v>
      </c>
    </row>
    <row r="37" spans="1:21" ht="60" x14ac:dyDescent="0.25">
      <c r="A37">
        <v>189</v>
      </c>
      <c r="B37" s="9" t="s">
        <v>191</v>
      </c>
      <c r="C37" s="3" t="s">
        <v>4299</v>
      </c>
      <c r="D37" s="5">
        <v>500000</v>
      </c>
      <c r="E37" s="7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>
        <f t="shared" si="1"/>
        <v>69</v>
      </c>
      <c r="Q37" s="11" t="s">
        <v>8308</v>
      </c>
      <c r="R37" s="15">
        <f t="shared" si="2"/>
        <v>42556.690706018519</v>
      </c>
      <c r="S37" s="15">
        <f t="shared" si="3"/>
        <v>42616.690706018519</v>
      </c>
      <c r="T37">
        <f t="shared" si="4"/>
        <v>2016</v>
      </c>
      <c r="U37" t="str">
        <f t="shared" si="5"/>
        <v>drama</v>
      </c>
    </row>
    <row r="38" spans="1:21" ht="45" x14ac:dyDescent="0.25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1" t="s">
        <v>8312</v>
      </c>
      <c r="R38" s="15">
        <f t="shared" si="2"/>
        <v>41009.847314814811</v>
      </c>
      <c r="S38" s="15">
        <f t="shared" si="3"/>
        <v>41069.847314814811</v>
      </c>
      <c r="T38">
        <f t="shared" si="4"/>
        <v>2012</v>
      </c>
      <c r="U38" t="str">
        <f t="shared" si="5"/>
        <v>video games</v>
      </c>
    </row>
    <row r="39" spans="1:21" ht="30" x14ac:dyDescent="0.25">
      <c r="A39">
        <v>1447</v>
      </c>
      <c r="B39" s="9" t="s">
        <v>1448</v>
      </c>
      <c r="C39" s="3" t="s">
        <v>5557</v>
      </c>
      <c r="D39" s="5">
        <v>500000</v>
      </c>
      <c r="E39" s="7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1"/>
        <v>25</v>
      </c>
      <c r="Q39" s="11" t="s">
        <v>8310</v>
      </c>
      <c r="R39" s="15">
        <f t="shared" si="2"/>
        <v>42529.730717592596</v>
      </c>
      <c r="S39" s="15">
        <f t="shared" si="3"/>
        <v>42559.730717592596</v>
      </c>
      <c r="T39">
        <f t="shared" si="4"/>
        <v>2016</v>
      </c>
      <c r="U39" t="str">
        <f t="shared" si="5"/>
        <v>translations</v>
      </c>
    </row>
    <row r="40" spans="1:21" ht="60" x14ac:dyDescent="0.25">
      <c r="A40">
        <v>2948</v>
      </c>
      <c r="B40" s="9" t="s">
        <v>2948</v>
      </c>
      <c r="C40" s="3" t="s">
        <v>7058</v>
      </c>
      <c r="D40" s="5">
        <v>500000</v>
      </c>
      <c r="E40" s="7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2.67</v>
      </c>
      <c r="Q40" s="11" t="s">
        <v>8309</v>
      </c>
      <c r="R40" s="15">
        <f t="shared" si="2"/>
        <v>42097.649224537032</v>
      </c>
      <c r="S40" s="15">
        <f t="shared" si="3"/>
        <v>42157.649224537032</v>
      </c>
      <c r="T40">
        <f t="shared" si="4"/>
        <v>2015</v>
      </c>
      <c r="U40" t="str">
        <f t="shared" si="5"/>
        <v>spaces</v>
      </c>
    </row>
    <row r="41" spans="1:21" ht="60" x14ac:dyDescent="0.25">
      <c r="A41">
        <v>159</v>
      </c>
      <c r="B41" s="9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1" t="s">
        <v>8308</v>
      </c>
      <c r="R41" s="15">
        <f t="shared" si="2"/>
        <v>42514.434548611112</v>
      </c>
      <c r="S41" s="15">
        <f t="shared" si="3"/>
        <v>42554.434548611112</v>
      </c>
      <c r="T41">
        <f t="shared" si="4"/>
        <v>2016</v>
      </c>
      <c r="U41" t="str">
        <f t="shared" si="5"/>
        <v>science fiction</v>
      </c>
    </row>
    <row r="42" spans="1:21" ht="45" x14ac:dyDescent="0.25">
      <c r="A42">
        <v>178</v>
      </c>
      <c r="B42" s="9" t="s">
        <v>180</v>
      </c>
      <c r="C42" s="3" t="s">
        <v>4288</v>
      </c>
      <c r="D42" s="5">
        <v>500000</v>
      </c>
      <c r="E42" s="7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1" t="s">
        <v>8308</v>
      </c>
      <c r="R42" s="15">
        <f t="shared" si="2"/>
        <v>42304.955381944441</v>
      </c>
      <c r="S42" s="15">
        <f t="shared" si="3"/>
        <v>42334.997048611112</v>
      </c>
      <c r="T42">
        <f t="shared" si="4"/>
        <v>2015</v>
      </c>
      <c r="U42" t="str">
        <f t="shared" si="5"/>
        <v>drama</v>
      </c>
    </row>
    <row r="43" spans="1:21" ht="60" x14ac:dyDescent="0.25">
      <c r="A43">
        <v>686</v>
      </c>
      <c r="B43" s="9" t="s">
        <v>687</v>
      </c>
      <c r="C43" s="3" t="s">
        <v>4796</v>
      </c>
      <c r="D43" s="5">
        <v>500000</v>
      </c>
      <c r="E43" s="7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1" t="s">
        <v>8311</v>
      </c>
      <c r="R43" s="15">
        <f t="shared" si="2"/>
        <v>42189.673263888893</v>
      </c>
      <c r="S43" s="15">
        <f t="shared" si="3"/>
        <v>42219.673263888893</v>
      </c>
      <c r="T43">
        <f t="shared" si="4"/>
        <v>2015</v>
      </c>
      <c r="U43" t="str">
        <f t="shared" si="5"/>
        <v>wearables</v>
      </c>
    </row>
    <row r="44" spans="1:21" ht="45" x14ac:dyDescent="0.25">
      <c r="A44">
        <v>1230</v>
      </c>
      <c r="B44" s="9" t="s">
        <v>1231</v>
      </c>
      <c r="C44" s="3" t="s">
        <v>5340</v>
      </c>
      <c r="D44" s="5">
        <v>500000</v>
      </c>
      <c r="E44" s="7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1" t="s">
        <v>8313</v>
      </c>
      <c r="R44" s="15">
        <f t="shared" si="2"/>
        <v>40568.972569444442</v>
      </c>
      <c r="S44" s="15">
        <f t="shared" si="3"/>
        <v>40598.972569444442</v>
      </c>
      <c r="T44">
        <f t="shared" si="4"/>
        <v>2011</v>
      </c>
      <c r="U44" t="str">
        <f t="shared" si="5"/>
        <v>world music</v>
      </c>
    </row>
    <row r="45" spans="1:21" ht="60" x14ac:dyDescent="0.25">
      <c r="A45">
        <v>2642</v>
      </c>
      <c r="B45" s="9" t="s">
        <v>2642</v>
      </c>
      <c r="C45" s="3" t="s">
        <v>6752</v>
      </c>
      <c r="D45" s="5">
        <v>500000</v>
      </c>
      <c r="E45" s="7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1" t="s">
        <v>8311</v>
      </c>
      <c r="R45" s="15">
        <f t="shared" si="2"/>
        <v>42536.246620370366</v>
      </c>
      <c r="S45" s="15">
        <f t="shared" si="3"/>
        <v>42566.289583333331</v>
      </c>
      <c r="T45">
        <f t="shared" si="4"/>
        <v>2016</v>
      </c>
      <c r="U45" t="str">
        <f t="shared" si="5"/>
        <v>space exploration</v>
      </c>
    </row>
    <row r="46" spans="1:21" ht="45" x14ac:dyDescent="0.25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8311</v>
      </c>
      <c r="R46" s="15">
        <f t="shared" si="2"/>
        <v>42198.775787037041</v>
      </c>
      <c r="S46" s="15">
        <f t="shared" si="3"/>
        <v>42227.775787037041</v>
      </c>
      <c r="T46">
        <f t="shared" si="4"/>
        <v>2015</v>
      </c>
      <c r="U46" t="str">
        <f t="shared" si="5"/>
        <v>web</v>
      </c>
    </row>
    <row r="47" spans="1:21" ht="60" x14ac:dyDescent="0.25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1" t="s">
        <v>8311</v>
      </c>
      <c r="R47" s="15">
        <f t="shared" si="2"/>
        <v>42697.74927083333</v>
      </c>
      <c r="S47" s="15">
        <f t="shared" si="3"/>
        <v>42727.74927083333</v>
      </c>
      <c r="T47">
        <f t="shared" si="4"/>
        <v>2016</v>
      </c>
      <c r="U47" t="str">
        <f t="shared" si="5"/>
        <v>wearables</v>
      </c>
    </row>
    <row r="48" spans="1:21" ht="60" x14ac:dyDescent="0.25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1" t="s">
        <v>8311</v>
      </c>
      <c r="R48" s="15">
        <f t="shared" si="2"/>
        <v>42384.306840277779</v>
      </c>
      <c r="S48" s="15">
        <f t="shared" si="3"/>
        <v>42443.958333333328</v>
      </c>
      <c r="T48">
        <f t="shared" si="4"/>
        <v>2016</v>
      </c>
      <c r="U48" t="str">
        <f t="shared" si="5"/>
        <v>web</v>
      </c>
    </row>
    <row r="49" spans="1:21" ht="60" x14ac:dyDescent="0.25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1" t="s">
        <v>8311</v>
      </c>
      <c r="R49" s="15">
        <f t="shared" si="2"/>
        <v>41561.500706018516</v>
      </c>
      <c r="S49" s="15">
        <f t="shared" si="3"/>
        <v>41593.166666666664</v>
      </c>
      <c r="T49">
        <f t="shared" si="4"/>
        <v>2013</v>
      </c>
      <c r="U49" t="str">
        <f t="shared" si="5"/>
        <v>hardware</v>
      </c>
    </row>
    <row r="50" spans="1:21" ht="45" x14ac:dyDescent="0.25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1" t="s">
        <v>8309</v>
      </c>
      <c r="R50" s="15">
        <f t="shared" si="2"/>
        <v>42255.791909722218</v>
      </c>
      <c r="S50" s="15">
        <f t="shared" si="3"/>
        <v>42285.791909722218</v>
      </c>
      <c r="T50">
        <f t="shared" si="4"/>
        <v>2015</v>
      </c>
      <c r="U50" t="str">
        <f t="shared" si="5"/>
        <v>spaces</v>
      </c>
    </row>
    <row r="51" spans="1:21" ht="30" x14ac:dyDescent="0.25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1" t="s">
        <v>8311</v>
      </c>
      <c r="R51" s="15">
        <f t="shared" si="2"/>
        <v>42746.270057870366</v>
      </c>
      <c r="S51" s="15">
        <f t="shared" si="3"/>
        <v>42776.270057870366</v>
      </c>
      <c r="T51">
        <f t="shared" si="4"/>
        <v>2017</v>
      </c>
      <c r="U51" t="str">
        <f t="shared" si="5"/>
        <v>gadgets</v>
      </c>
    </row>
    <row r="52" spans="1:21" x14ac:dyDescent="0.25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1" t="s">
        <v>8312</v>
      </c>
      <c r="R52" s="15">
        <f t="shared" si="2"/>
        <v>41927.295694444445</v>
      </c>
      <c r="S52" s="15">
        <f t="shared" si="3"/>
        <v>41959.337361111116</v>
      </c>
      <c r="T52">
        <f t="shared" si="4"/>
        <v>2014</v>
      </c>
      <c r="U52" t="str">
        <f t="shared" si="5"/>
        <v>video games</v>
      </c>
    </row>
    <row r="53" spans="1:21" ht="30" x14ac:dyDescent="0.25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1" t="s">
        <v>8308</v>
      </c>
      <c r="R53" s="15">
        <f t="shared" si="2"/>
        <v>41875.077546296299</v>
      </c>
      <c r="S53" s="15">
        <f t="shared" si="3"/>
        <v>41905.077546296299</v>
      </c>
      <c r="T53">
        <f t="shared" si="4"/>
        <v>2014</v>
      </c>
      <c r="U53" t="str">
        <f t="shared" si="5"/>
        <v>science fiction</v>
      </c>
    </row>
    <row r="54" spans="1:21" ht="45" x14ac:dyDescent="0.25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8309</v>
      </c>
      <c r="R54" s="15">
        <f t="shared" si="2"/>
        <v>42469.951284722221</v>
      </c>
      <c r="S54" s="15">
        <f t="shared" si="3"/>
        <v>42499.951284722221</v>
      </c>
      <c r="T54">
        <f t="shared" si="4"/>
        <v>2016</v>
      </c>
      <c r="U54" t="str">
        <f t="shared" si="5"/>
        <v>musical</v>
      </c>
    </row>
    <row r="55" spans="1:21" ht="60" x14ac:dyDescent="0.25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1" t="s">
        <v>8312</v>
      </c>
      <c r="R55" s="15">
        <f t="shared" si="2"/>
        <v>41974.911087962959</v>
      </c>
      <c r="S55" s="15">
        <f t="shared" si="3"/>
        <v>42014.332638888889</v>
      </c>
      <c r="T55">
        <f t="shared" si="4"/>
        <v>2014</v>
      </c>
      <c r="U55" t="str">
        <f t="shared" si="5"/>
        <v>video games</v>
      </c>
    </row>
    <row r="56" spans="1:21" ht="45" x14ac:dyDescent="0.25">
      <c r="A56">
        <v>3066</v>
      </c>
      <c r="B56" s="9" t="s">
        <v>3066</v>
      </c>
      <c r="C56" s="3" t="s">
        <v>7176</v>
      </c>
      <c r="D56" s="5">
        <v>350000</v>
      </c>
      <c r="E56" s="7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>
        <f t="shared" si="1"/>
        <v>2796.67</v>
      </c>
      <c r="Q56" s="11" t="s">
        <v>8309</v>
      </c>
      <c r="R56" s="15">
        <f t="shared" si="2"/>
        <v>42531.228437500002</v>
      </c>
      <c r="S56" s="15">
        <f t="shared" si="3"/>
        <v>42561.228437500002</v>
      </c>
      <c r="T56">
        <f t="shared" si="4"/>
        <v>2016</v>
      </c>
      <c r="U56" t="str">
        <f t="shared" si="5"/>
        <v>spaces</v>
      </c>
    </row>
    <row r="57" spans="1:21" ht="45" x14ac:dyDescent="0.25">
      <c r="A57">
        <v>233</v>
      </c>
      <c r="B57" s="9" t="s">
        <v>235</v>
      </c>
      <c r="C57" s="3" t="s">
        <v>4343</v>
      </c>
      <c r="D57" s="5">
        <v>350000</v>
      </c>
      <c r="E57" s="7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1" t="s">
        <v>8308</v>
      </c>
      <c r="R57" s="15">
        <f t="shared" si="2"/>
        <v>42612.911712962959</v>
      </c>
      <c r="S57" s="15">
        <f t="shared" si="3"/>
        <v>42642.911712962959</v>
      </c>
      <c r="T57">
        <f t="shared" si="4"/>
        <v>2016</v>
      </c>
      <c r="U57" t="str">
        <f t="shared" si="5"/>
        <v>drama</v>
      </c>
    </row>
    <row r="58" spans="1:21" ht="30" x14ac:dyDescent="0.25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1" t="s">
        <v>8311</v>
      </c>
      <c r="R58" s="15">
        <f t="shared" si="2"/>
        <v>41809.473275462966</v>
      </c>
      <c r="S58" s="15">
        <f t="shared" si="3"/>
        <v>41845.125</v>
      </c>
      <c r="T58">
        <f t="shared" si="4"/>
        <v>2014</v>
      </c>
      <c r="U58" t="str">
        <f t="shared" si="5"/>
        <v>wearables</v>
      </c>
    </row>
    <row r="59" spans="1:21" ht="60" x14ac:dyDescent="0.25">
      <c r="A59">
        <v>1515</v>
      </c>
      <c r="B59" s="9" t="s">
        <v>1516</v>
      </c>
      <c r="C59" s="3" t="s">
        <v>5625</v>
      </c>
      <c r="D59" s="5">
        <v>300000</v>
      </c>
      <c r="E59" s="7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849.67</v>
      </c>
      <c r="Q59" s="11" t="s">
        <v>8314</v>
      </c>
      <c r="R59" s="15">
        <f t="shared" si="2"/>
        <v>42415.253437499996</v>
      </c>
      <c r="S59" s="15">
        <f t="shared" si="3"/>
        <v>42445.211770833332</v>
      </c>
      <c r="T59">
        <f t="shared" si="4"/>
        <v>2016</v>
      </c>
      <c r="U59" t="str">
        <f t="shared" si="5"/>
        <v>photobooks</v>
      </c>
    </row>
    <row r="60" spans="1:21" ht="60" x14ac:dyDescent="0.25">
      <c r="A60">
        <v>204</v>
      </c>
      <c r="B60" s="9" t="s">
        <v>206</v>
      </c>
      <c r="C60" s="3" t="s">
        <v>4314</v>
      </c>
      <c r="D60" s="5">
        <v>300000</v>
      </c>
      <c r="E60" s="7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>
        <f t="shared" si="1"/>
        <v>117.68</v>
      </c>
      <c r="Q60" s="11" t="s">
        <v>8308</v>
      </c>
      <c r="R60" s="15">
        <f t="shared" si="2"/>
        <v>42556.583368055552</v>
      </c>
      <c r="S60" s="15">
        <f t="shared" si="3"/>
        <v>42586.583368055552</v>
      </c>
      <c r="T60">
        <f t="shared" si="4"/>
        <v>2016</v>
      </c>
      <c r="U60" t="str">
        <f t="shared" si="5"/>
        <v>drama</v>
      </c>
    </row>
    <row r="61" spans="1:21" ht="60" x14ac:dyDescent="0.25">
      <c r="A61">
        <v>2158</v>
      </c>
      <c r="B61" s="9" t="s">
        <v>2159</v>
      </c>
      <c r="C61" s="3" t="s">
        <v>6268</v>
      </c>
      <c r="D61" s="5">
        <v>300000</v>
      </c>
      <c r="E61" s="7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63.57</v>
      </c>
      <c r="Q61" s="11" t="s">
        <v>8312</v>
      </c>
      <c r="R61" s="15">
        <f t="shared" si="2"/>
        <v>41264.853865740741</v>
      </c>
      <c r="S61" s="15">
        <f t="shared" si="3"/>
        <v>41309.853865740741</v>
      </c>
      <c r="T61">
        <f t="shared" si="4"/>
        <v>2012</v>
      </c>
      <c r="U61" t="str">
        <f t="shared" si="5"/>
        <v>video games</v>
      </c>
    </row>
    <row r="62" spans="1:21" ht="45" x14ac:dyDescent="0.25">
      <c r="A62">
        <v>955</v>
      </c>
      <c r="B62" s="9" t="s">
        <v>956</v>
      </c>
      <c r="C62" s="3" t="s">
        <v>5065</v>
      </c>
      <c r="D62" s="5">
        <v>300000</v>
      </c>
      <c r="E62" s="7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182.62</v>
      </c>
      <c r="Q62" s="11" t="s">
        <v>8311</v>
      </c>
      <c r="R62" s="15">
        <f t="shared" si="2"/>
        <v>42586.295138888891</v>
      </c>
      <c r="S62" s="15">
        <f t="shared" si="3"/>
        <v>42626.295138888891</v>
      </c>
      <c r="T62">
        <f t="shared" si="4"/>
        <v>2016</v>
      </c>
      <c r="U62" t="str">
        <f t="shared" si="5"/>
        <v>wearables</v>
      </c>
    </row>
    <row r="63" spans="1:21" ht="60" x14ac:dyDescent="0.25">
      <c r="A63">
        <v>1696</v>
      </c>
      <c r="B63" s="9" t="s">
        <v>1697</v>
      </c>
      <c r="C63" s="3" t="s">
        <v>5806</v>
      </c>
      <c r="D63" s="5">
        <v>300000</v>
      </c>
      <c r="E63" s="7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1"/>
        <v>0</v>
      </c>
      <c r="Q63" s="11" t="s">
        <v>8313</v>
      </c>
      <c r="R63" s="15">
        <f t="shared" si="2"/>
        <v>42796.069571759261</v>
      </c>
      <c r="S63" s="15">
        <f t="shared" si="3"/>
        <v>42826.027905092589</v>
      </c>
      <c r="T63">
        <f t="shared" si="4"/>
        <v>2017</v>
      </c>
      <c r="U63" t="str">
        <f t="shared" si="5"/>
        <v>faith</v>
      </c>
    </row>
    <row r="64" spans="1:21" ht="60" x14ac:dyDescent="0.25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1" t="s">
        <v>8311</v>
      </c>
      <c r="R64" s="15">
        <f t="shared" si="2"/>
        <v>42327.805659722217</v>
      </c>
      <c r="S64" s="15">
        <f t="shared" si="3"/>
        <v>42355.805659722217</v>
      </c>
      <c r="T64">
        <f t="shared" si="4"/>
        <v>2015</v>
      </c>
      <c r="U64" t="str">
        <f t="shared" si="5"/>
        <v>space exploration</v>
      </c>
    </row>
    <row r="65" spans="1:21" ht="60" x14ac:dyDescent="0.25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1" t="s">
        <v>8311</v>
      </c>
      <c r="R65" s="15">
        <f t="shared" si="2"/>
        <v>41389.364849537036</v>
      </c>
      <c r="S65" s="15">
        <f t="shared" si="3"/>
        <v>41425.5</v>
      </c>
      <c r="T65">
        <f t="shared" si="4"/>
        <v>2013</v>
      </c>
      <c r="U65" t="str">
        <f t="shared" si="5"/>
        <v>hardware</v>
      </c>
    </row>
    <row r="66" spans="1:21" ht="60" x14ac:dyDescent="0.25">
      <c r="A66">
        <v>1941</v>
      </c>
      <c r="B66" s="9" t="s">
        <v>1942</v>
      </c>
      <c r="C66" s="3" t="s">
        <v>6051</v>
      </c>
      <c r="D66" s="5">
        <v>250000</v>
      </c>
      <c r="E66" s="7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0"/>
        <v>126</v>
      </c>
      <c r="P66">
        <f t="shared" si="1"/>
        <v>64.569999999999993</v>
      </c>
      <c r="Q66" s="11" t="s">
        <v>8311</v>
      </c>
      <c r="R66" s="15">
        <f t="shared" si="2"/>
        <v>41744.290868055556</v>
      </c>
      <c r="S66" s="15">
        <f t="shared" si="3"/>
        <v>41774.290868055556</v>
      </c>
      <c r="T66">
        <f t="shared" si="4"/>
        <v>2014</v>
      </c>
      <c r="U66" t="str">
        <f t="shared" si="5"/>
        <v>hardware</v>
      </c>
    </row>
    <row r="67" spans="1:21" ht="60" x14ac:dyDescent="0.25">
      <c r="A67">
        <v>1311</v>
      </c>
      <c r="B67" s="9" t="s">
        <v>1312</v>
      </c>
      <c r="C67" s="3" t="s">
        <v>5421</v>
      </c>
      <c r="D67" s="5">
        <v>250000</v>
      </c>
      <c r="E67" s="7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30" si="6">ROUND(E67/D67*100,0)</f>
        <v>32</v>
      </c>
      <c r="P67">
        <f t="shared" ref="P67:P130" si="7">IFERROR(ROUND(E67/L67,2),0)</f>
        <v>800.7</v>
      </c>
      <c r="Q67" s="11" t="s">
        <v>8311</v>
      </c>
      <c r="R67" s="15">
        <f t="shared" ref="R67:R130" si="8">(((J67/60)/60)/24)+DATE(1970,1,1)</f>
        <v>42669.802303240736</v>
      </c>
      <c r="S67" s="15">
        <f t="shared" ref="S67:S130" si="9">(((I67/60)/60)/24)+DATE(1970,1,1)</f>
        <v>42704.843969907408</v>
      </c>
      <c r="T67">
        <f t="shared" ref="T67:T74" si="10">YEAR(R67)</f>
        <v>2016</v>
      </c>
      <c r="U67" t="str">
        <f t="shared" ref="U67:U130" si="11">RIGHT(N67,LEN(N67)-SEARCH("/",N67))</f>
        <v>wearables</v>
      </c>
    </row>
    <row r="68" spans="1:21" ht="60" x14ac:dyDescent="0.25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6"/>
        <v>23</v>
      </c>
      <c r="P68">
        <f t="shared" si="7"/>
        <v>161.12</v>
      </c>
      <c r="Q68" s="11" t="s">
        <v>8311</v>
      </c>
      <c r="R68" s="15">
        <f t="shared" si="8"/>
        <v>42289.675173611111</v>
      </c>
      <c r="S68" s="15">
        <f t="shared" si="9"/>
        <v>42329.716840277775</v>
      </c>
      <c r="T68">
        <f t="shared" si="10"/>
        <v>2015</v>
      </c>
      <c r="U68" t="str">
        <f t="shared" si="11"/>
        <v>wearables</v>
      </c>
    </row>
    <row r="69" spans="1:21" ht="45" x14ac:dyDescent="0.25">
      <c r="A69">
        <v>1331</v>
      </c>
      <c r="B69" s="9" t="s">
        <v>1332</v>
      </c>
      <c r="C69" s="3" t="s">
        <v>5441</v>
      </c>
      <c r="D69" s="5">
        <v>250000</v>
      </c>
      <c r="E69" s="7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6"/>
        <v>1</v>
      </c>
      <c r="P69">
        <f t="shared" si="7"/>
        <v>100.5</v>
      </c>
      <c r="Q69" s="11" t="s">
        <v>8311</v>
      </c>
      <c r="R69" s="15">
        <f t="shared" si="8"/>
        <v>42569.50409722222</v>
      </c>
      <c r="S69" s="15">
        <f t="shared" si="9"/>
        <v>42599.50409722222</v>
      </c>
      <c r="T69">
        <f t="shared" si="10"/>
        <v>2016</v>
      </c>
      <c r="U69" t="str">
        <f t="shared" si="11"/>
        <v>wearables</v>
      </c>
    </row>
    <row r="70" spans="1:21" ht="45" x14ac:dyDescent="0.25">
      <c r="A70">
        <v>2435</v>
      </c>
      <c r="B70" s="9" t="s">
        <v>2436</v>
      </c>
      <c r="C70" s="3" t="s">
        <v>6545</v>
      </c>
      <c r="D70" s="5">
        <v>250000</v>
      </c>
      <c r="E70" s="7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6"/>
        <v>0</v>
      </c>
      <c r="P70">
        <f t="shared" si="7"/>
        <v>306</v>
      </c>
      <c r="Q70" s="11" t="s">
        <v>8315</v>
      </c>
      <c r="R70" s="15">
        <f t="shared" si="8"/>
        <v>42252.277615740735</v>
      </c>
      <c r="S70" s="15">
        <f t="shared" si="9"/>
        <v>42282.277615740735</v>
      </c>
      <c r="T70">
        <f t="shared" si="10"/>
        <v>2015</v>
      </c>
      <c r="U70" t="str">
        <f t="shared" si="11"/>
        <v>food trucks</v>
      </c>
    </row>
    <row r="71" spans="1:21" ht="60" x14ac:dyDescent="0.25">
      <c r="A71">
        <v>3068</v>
      </c>
      <c r="B71" s="9" t="s">
        <v>3068</v>
      </c>
      <c r="C71" s="3" t="s">
        <v>7178</v>
      </c>
      <c r="D71" s="5">
        <v>250000</v>
      </c>
      <c r="E71" s="7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6"/>
        <v>0</v>
      </c>
      <c r="P71">
        <f t="shared" si="7"/>
        <v>87.5</v>
      </c>
      <c r="Q71" s="11" t="s">
        <v>8309</v>
      </c>
      <c r="R71" s="15">
        <f t="shared" si="8"/>
        <v>42263.691574074073</v>
      </c>
      <c r="S71" s="15">
        <f t="shared" si="9"/>
        <v>42293.691574074073</v>
      </c>
      <c r="T71">
        <f t="shared" si="10"/>
        <v>2015</v>
      </c>
      <c r="U71" t="str">
        <f t="shared" si="11"/>
        <v>spaces</v>
      </c>
    </row>
    <row r="72" spans="1:21" ht="60" x14ac:dyDescent="0.25">
      <c r="A72">
        <v>151</v>
      </c>
      <c r="B72" s="9" t="s">
        <v>153</v>
      </c>
      <c r="C72" s="3" t="s">
        <v>4261</v>
      </c>
      <c r="D72" s="5">
        <v>250000</v>
      </c>
      <c r="E72" s="7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6"/>
        <v>0</v>
      </c>
      <c r="P72">
        <f t="shared" si="7"/>
        <v>28</v>
      </c>
      <c r="Q72" s="11" t="s">
        <v>8308</v>
      </c>
      <c r="R72" s="15">
        <f t="shared" si="8"/>
        <v>42113.550821759258</v>
      </c>
      <c r="S72" s="15">
        <f t="shared" si="9"/>
        <v>42173.550821759258</v>
      </c>
      <c r="T72">
        <f t="shared" si="10"/>
        <v>2015</v>
      </c>
      <c r="U72" t="str">
        <f t="shared" si="11"/>
        <v>science fiction</v>
      </c>
    </row>
    <row r="73" spans="1:21" ht="45" x14ac:dyDescent="0.25">
      <c r="A73">
        <v>1121</v>
      </c>
      <c r="B73" s="9" t="s">
        <v>1122</v>
      </c>
      <c r="C73" s="3" t="s">
        <v>5231</v>
      </c>
      <c r="D73" s="5">
        <v>250000</v>
      </c>
      <c r="E73" s="7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6"/>
        <v>0</v>
      </c>
      <c r="P73">
        <f t="shared" si="7"/>
        <v>5.8</v>
      </c>
      <c r="Q73" s="11" t="s">
        <v>8312</v>
      </c>
      <c r="R73" s="15">
        <f t="shared" si="8"/>
        <v>42412.934212962966</v>
      </c>
      <c r="S73" s="15">
        <f t="shared" si="9"/>
        <v>42442.892546296294</v>
      </c>
      <c r="T73">
        <f t="shared" si="10"/>
        <v>2016</v>
      </c>
      <c r="U73" t="str">
        <f t="shared" si="11"/>
        <v>video games</v>
      </c>
    </row>
    <row r="74" spans="1:21" ht="45" x14ac:dyDescent="0.25">
      <c r="A74">
        <v>542</v>
      </c>
      <c r="B74" s="9" t="s">
        <v>543</v>
      </c>
      <c r="C74" s="3" t="s">
        <v>4652</v>
      </c>
      <c r="D74" s="5">
        <v>250000</v>
      </c>
      <c r="E74" s="7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6"/>
        <v>0</v>
      </c>
      <c r="P74">
        <f t="shared" si="7"/>
        <v>1</v>
      </c>
      <c r="Q74" s="11" t="s">
        <v>8311</v>
      </c>
      <c r="R74" s="15">
        <f t="shared" si="8"/>
        <v>42433.737453703703</v>
      </c>
      <c r="S74" s="15">
        <f t="shared" si="9"/>
        <v>42493.695787037039</v>
      </c>
      <c r="T74">
        <f t="shared" si="10"/>
        <v>2016</v>
      </c>
      <c r="U74" t="str">
        <f t="shared" si="11"/>
        <v>web</v>
      </c>
    </row>
    <row r="75" spans="1:21" ht="60" x14ac:dyDescent="0.25">
      <c r="A75">
        <v>1861</v>
      </c>
      <c r="B75" s="9" t="s">
        <v>1862</v>
      </c>
      <c r="C75" s="3" t="s">
        <v>5971</v>
      </c>
      <c r="D75" s="5">
        <v>250000</v>
      </c>
      <c r="E75" s="7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6"/>
        <v>0</v>
      </c>
      <c r="P75">
        <f t="shared" si="7"/>
        <v>0</v>
      </c>
      <c r="Q75" s="11" t="s">
        <v>8312</v>
      </c>
      <c r="R75" s="15">
        <f t="shared" si="8"/>
        <v>42000.300243055557</v>
      </c>
      <c r="S75" s="15">
        <f t="shared" si="9"/>
        <v>42030.300243055557</v>
      </c>
      <c r="T75">
        <f>YEAR(R75)</f>
        <v>2014</v>
      </c>
      <c r="U75" t="str">
        <f t="shared" si="11"/>
        <v>mobile games</v>
      </c>
    </row>
    <row r="76" spans="1:21" ht="60" x14ac:dyDescent="0.25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6"/>
        <v>0</v>
      </c>
      <c r="P76">
        <f t="shared" si="7"/>
        <v>50</v>
      </c>
      <c r="Q76" s="11" t="s">
        <v>8311</v>
      </c>
      <c r="R76" s="15">
        <f t="shared" si="8"/>
        <v>42321.283101851848</v>
      </c>
      <c r="S76" s="15">
        <f t="shared" si="9"/>
        <v>42351.283101851848</v>
      </c>
      <c r="U76" t="str">
        <f t="shared" si="11"/>
        <v>web</v>
      </c>
    </row>
    <row r="77" spans="1:21" ht="60" x14ac:dyDescent="0.25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6"/>
        <v>5</v>
      </c>
      <c r="P77">
        <f t="shared" si="7"/>
        <v>1270.22</v>
      </c>
      <c r="Q77" s="11" t="s">
        <v>8309</v>
      </c>
      <c r="R77" s="15">
        <f t="shared" si="8"/>
        <v>42065.818807870368</v>
      </c>
      <c r="S77" s="15">
        <f t="shared" si="9"/>
        <v>42125.777141203704</v>
      </c>
      <c r="U77" t="str">
        <f t="shared" si="11"/>
        <v>spaces</v>
      </c>
    </row>
    <row r="78" spans="1:21" ht="30" x14ac:dyDescent="0.25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6"/>
        <v>2</v>
      </c>
      <c r="P78">
        <f t="shared" si="7"/>
        <v>39.57</v>
      </c>
      <c r="Q78" s="11" t="s">
        <v>8308</v>
      </c>
      <c r="R78" s="15">
        <f t="shared" si="8"/>
        <v>41757.975011574075</v>
      </c>
      <c r="S78" s="15">
        <f t="shared" si="9"/>
        <v>41793.165972222225</v>
      </c>
      <c r="U78" t="str">
        <f t="shared" si="11"/>
        <v>animation</v>
      </c>
    </row>
    <row r="79" spans="1:21" ht="45" x14ac:dyDescent="0.25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6"/>
        <v>0</v>
      </c>
      <c r="P79">
        <f t="shared" si="7"/>
        <v>55.83</v>
      </c>
      <c r="Q79" s="11" t="s">
        <v>8309</v>
      </c>
      <c r="R79" s="15">
        <f t="shared" si="8"/>
        <v>42245.274699074071</v>
      </c>
      <c r="S79" s="15">
        <f t="shared" si="9"/>
        <v>42275.274699074071</v>
      </c>
      <c r="U79" t="str">
        <f t="shared" si="11"/>
        <v>spaces</v>
      </c>
    </row>
    <row r="80" spans="1:21" ht="45" x14ac:dyDescent="0.25">
      <c r="A80">
        <v>1979</v>
      </c>
      <c r="B80" s="9" t="s">
        <v>1980</v>
      </c>
      <c r="C80" s="3" t="s">
        <v>6089</v>
      </c>
      <c r="D80" s="5">
        <v>200000</v>
      </c>
      <c r="E80" s="7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6"/>
        <v>115</v>
      </c>
      <c r="P80">
        <f t="shared" si="7"/>
        <v>282.66000000000003</v>
      </c>
      <c r="Q80" s="11" t="s">
        <v>8311</v>
      </c>
      <c r="R80" s="15">
        <f t="shared" si="8"/>
        <v>42290.460023148145</v>
      </c>
      <c r="S80" s="15">
        <f t="shared" si="9"/>
        <v>42327.207638888889</v>
      </c>
      <c r="U80" t="str">
        <f t="shared" si="11"/>
        <v>hardware</v>
      </c>
    </row>
    <row r="81" spans="1:21" ht="45" x14ac:dyDescent="0.25">
      <c r="A81">
        <v>1005</v>
      </c>
      <c r="B81" s="9" t="s">
        <v>1006</v>
      </c>
      <c r="C81" s="3" t="s">
        <v>5115</v>
      </c>
      <c r="D81" s="5">
        <v>200000</v>
      </c>
      <c r="E81" s="7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6"/>
        <v>75</v>
      </c>
      <c r="P81">
        <f t="shared" si="7"/>
        <v>932.31</v>
      </c>
      <c r="Q81" s="11" t="s">
        <v>8311</v>
      </c>
      <c r="R81" s="15">
        <f t="shared" si="8"/>
        <v>42276.624803240738</v>
      </c>
      <c r="S81" s="15">
        <f t="shared" si="9"/>
        <v>42307.624803240738</v>
      </c>
      <c r="U81" t="str">
        <f t="shared" si="11"/>
        <v>wearables</v>
      </c>
    </row>
    <row r="82" spans="1:21" ht="60" x14ac:dyDescent="0.25">
      <c r="A82">
        <v>689</v>
      </c>
      <c r="B82" s="9" t="s">
        <v>690</v>
      </c>
      <c r="C82" s="3" t="s">
        <v>4799</v>
      </c>
      <c r="D82" s="5">
        <v>200000</v>
      </c>
      <c r="E82" s="7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6"/>
        <v>58</v>
      </c>
      <c r="P82">
        <f t="shared" si="7"/>
        <v>343.15</v>
      </c>
      <c r="Q82" s="11" t="s">
        <v>8311</v>
      </c>
      <c r="R82" s="15">
        <f t="shared" si="8"/>
        <v>42675.66778935185</v>
      </c>
      <c r="S82" s="15">
        <f t="shared" si="9"/>
        <v>42712.207638888889</v>
      </c>
      <c r="U82" t="str">
        <f t="shared" si="11"/>
        <v>wearables</v>
      </c>
    </row>
    <row r="83" spans="1:21" ht="60" x14ac:dyDescent="0.25">
      <c r="A83">
        <v>669</v>
      </c>
      <c r="B83" s="9" t="s">
        <v>670</v>
      </c>
      <c r="C83" s="3" t="s">
        <v>4779</v>
      </c>
      <c r="D83" s="5">
        <v>200000</v>
      </c>
      <c r="E83" s="7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6"/>
        <v>22</v>
      </c>
      <c r="P83">
        <f t="shared" si="7"/>
        <v>1536.25</v>
      </c>
      <c r="Q83" s="11" t="s">
        <v>8311</v>
      </c>
      <c r="R83" s="15">
        <f t="shared" si="8"/>
        <v>42527.625671296293</v>
      </c>
      <c r="S83" s="15">
        <f t="shared" si="9"/>
        <v>42557.625671296293</v>
      </c>
      <c r="U83" t="str">
        <f t="shared" si="11"/>
        <v>wearables</v>
      </c>
    </row>
    <row r="84" spans="1:21" ht="60" x14ac:dyDescent="0.25">
      <c r="A84">
        <v>2942</v>
      </c>
      <c r="B84" s="9" t="s">
        <v>2942</v>
      </c>
      <c r="C84" s="3" t="s">
        <v>7052</v>
      </c>
      <c r="D84" s="5">
        <v>200000</v>
      </c>
      <c r="E84" s="7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6"/>
        <v>20</v>
      </c>
      <c r="P84">
        <f t="shared" si="7"/>
        <v>202.23</v>
      </c>
      <c r="Q84" s="11" t="s">
        <v>8309</v>
      </c>
      <c r="R84" s="15">
        <f t="shared" si="8"/>
        <v>42334.803923611107</v>
      </c>
      <c r="S84" s="15">
        <f t="shared" si="9"/>
        <v>42354.845833333333</v>
      </c>
      <c r="U84" t="str">
        <f t="shared" si="11"/>
        <v>spaces</v>
      </c>
    </row>
    <row r="85" spans="1:21" ht="60" x14ac:dyDescent="0.25">
      <c r="A85">
        <v>1317</v>
      </c>
      <c r="B85" s="9" t="s">
        <v>1318</v>
      </c>
      <c r="C85" s="3" t="s">
        <v>5427</v>
      </c>
      <c r="D85" s="5">
        <v>200000</v>
      </c>
      <c r="E85" s="7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6"/>
        <v>6</v>
      </c>
      <c r="P85">
        <f t="shared" si="7"/>
        <v>603.53</v>
      </c>
      <c r="Q85" s="11" t="s">
        <v>8311</v>
      </c>
      <c r="R85" s="15">
        <f t="shared" si="8"/>
        <v>42520.235486111109</v>
      </c>
      <c r="S85" s="15">
        <f t="shared" si="9"/>
        <v>42572.583333333328</v>
      </c>
      <c r="U85" t="str">
        <f t="shared" si="11"/>
        <v>wearables</v>
      </c>
    </row>
    <row r="86" spans="1:21" ht="60" x14ac:dyDescent="0.25">
      <c r="A86">
        <v>994</v>
      </c>
      <c r="B86" s="9" t="s">
        <v>995</v>
      </c>
      <c r="C86" s="3" t="s">
        <v>5104</v>
      </c>
      <c r="D86" s="5">
        <v>200000</v>
      </c>
      <c r="E86" s="7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6"/>
        <v>2</v>
      </c>
      <c r="P86">
        <f t="shared" si="7"/>
        <v>424.45</v>
      </c>
      <c r="Q86" s="11" t="s">
        <v>8311</v>
      </c>
      <c r="R86" s="15">
        <f t="shared" si="8"/>
        <v>41921.263078703705</v>
      </c>
      <c r="S86" s="15">
        <f t="shared" si="9"/>
        <v>41973.957638888889</v>
      </c>
      <c r="U86" t="str">
        <f t="shared" si="11"/>
        <v>wearables</v>
      </c>
    </row>
    <row r="87" spans="1:21" ht="60" x14ac:dyDescent="0.25">
      <c r="A87">
        <v>663</v>
      </c>
      <c r="B87" s="9" t="s">
        <v>664</v>
      </c>
      <c r="C87" s="3" t="s">
        <v>4773</v>
      </c>
      <c r="D87" s="5">
        <v>200000</v>
      </c>
      <c r="E87" s="7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6"/>
        <v>0</v>
      </c>
      <c r="P87">
        <f t="shared" si="7"/>
        <v>100</v>
      </c>
      <c r="Q87" s="11" t="s">
        <v>8311</v>
      </c>
      <c r="R87" s="15">
        <f t="shared" si="8"/>
        <v>42173.843240740738</v>
      </c>
      <c r="S87" s="15">
        <f t="shared" si="9"/>
        <v>42203.843240740738</v>
      </c>
      <c r="U87" t="str">
        <f t="shared" si="11"/>
        <v>wearables</v>
      </c>
    </row>
    <row r="88" spans="1:21" ht="60" x14ac:dyDescent="0.25">
      <c r="A88">
        <v>629</v>
      </c>
      <c r="B88" s="9" t="s">
        <v>630</v>
      </c>
      <c r="C88" s="3" t="s">
        <v>4739</v>
      </c>
      <c r="D88" s="5">
        <v>200000</v>
      </c>
      <c r="E88" s="7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6"/>
        <v>0</v>
      </c>
      <c r="P88">
        <f t="shared" si="7"/>
        <v>116.67</v>
      </c>
      <c r="Q88" s="11" t="s">
        <v>8311</v>
      </c>
      <c r="R88" s="15">
        <f t="shared" si="8"/>
        <v>42474.637824074074</v>
      </c>
      <c r="S88" s="15">
        <f t="shared" si="9"/>
        <v>42504.637824074074</v>
      </c>
      <c r="U88" t="str">
        <f t="shared" si="11"/>
        <v>web</v>
      </c>
    </row>
    <row r="89" spans="1:21" ht="45" x14ac:dyDescent="0.25">
      <c r="A89">
        <v>2579</v>
      </c>
      <c r="B89" s="9" t="s">
        <v>2579</v>
      </c>
      <c r="C89" s="3" t="s">
        <v>6689</v>
      </c>
      <c r="D89" s="5">
        <v>200000</v>
      </c>
      <c r="E89" s="7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6"/>
        <v>0</v>
      </c>
      <c r="P89">
        <f t="shared" si="7"/>
        <v>23.08</v>
      </c>
      <c r="Q89" s="11" t="s">
        <v>8315</v>
      </c>
      <c r="R89" s="15">
        <f t="shared" si="8"/>
        <v>41837.829895833333</v>
      </c>
      <c r="S89" s="15">
        <f t="shared" si="9"/>
        <v>41897.829895833333</v>
      </c>
      <c r="U89" t="str">
        <f t="shared" si="11"/>
        <v>food trucks</v>
      </c>
    </row>
    <row r="90" spans="1:21" ht="45" x14ac:dyDescent="0.25">
      <c r="A90">
        <v>506</v>
      </c>
      <c r="B90" s="9" t="s">
        <v>507</v>
      </c>
      <c r="C90" s="3" t="s">
        <v>4616</v>
      </c>
      <c r="D90" s="5">
        <v>200000</v>
      </c>
      <c r="E90" s="7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6"/>
        <v>0</v>
      </c>
      <c r="P90">
        <f t="shared" si="7"/>
        <v>250</v>
      </c>
      <c r="Q90" s="11" t="s">
        <v>8308</v>
      </c>
      <c r="R90" s="15">
        <f t="shared" si="8"/>
        <v>41466.552314814813</v>
      </c>
      <c r="S90" s="15">
        <f t="shared" si="9"/>
        <v>41496.552314814813</v>
      </c>
      <c r="U90" t="str">
        <f t="shared" si="11"/>
        <v>animation</v>
      </c>
    </row>
    <row r="91" spans="1:21" ht="60" x14ac:dyDescent="0.25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6"/>
        <v>0</v>
      </c>
      <c r="P91">
        <f t="shared" si="7"/>
        <v>100</v>
      </c>
      <c r="Q91" s="11" t="s">
        <v>8310</v>
      </c>
      <c r="R91" s="15">
        <f t="shared" si="8"/>
        <v>42013.915613425925</v>
      </c>
      <c r="S91" s="15">
        <f t="shared" si="9"/>
        <v>42043.915613425925</v>
      </c>
      <c r="U91" t="str">
        <f t="shared" si="11"/>
        <v>translations</v>
      </c>
    </row>
    <row r="92" spans="1:21" x14ac:dyDescent="0.25">
      <c r="A92">
        <v>638</v>
      </c>
      <c r="B92" s="9" t="s">
        <v>639</v>
      </c>
      <c r="C92" s="3" t="s">
        <v>4748</v>
      </c>
      <c r="D92" s="5">
        <v>200000</v>
      </c>
      <c r="E92" s="7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6"/>
        <v>0</v>
      </c>
      <c r="P92">
        <f t="shared" si="7"/>
        <v>3</v>
      </c>
      <c r="Q92" s="11" t="s">
        <v>8311</v>
      </c>
      <c r="R92" s="15">
        <f t="shared" si="8"/>
        <v>42759.593310185184</v>
      </c>
      <c r="S92" s="15">
        <f t="shared" si="9"/>
        <v>42819.55164351852</v>
      </c>
      <c r="U92" t="str">
        <f t="shared" si="11"/>
        <v>web</v>
      </c>
    </row>
    <row r="93" spans="1:21" ht="60" x14ac:dyDescent="0.25">
      <c r="A93">
        <v>666</v>
      </c>
      <c r="B93" s="9" t="s">
        <v>667</v>
      </c>
      <c r="C93" s="3" t="s">
        <v>4776</v>
      </c>
      <c r="D93" s="5">
        <v>200000</v>
      </c>
      <c r="E93" s="7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6"/>
        <v>0</v>
      </c>
      <c r="P93">
        <f t="shared" si="7"/>
        <v>2</v>
      </c>
      <c r="Q93" s="11" t="s">
        <v>8311</v>
      </c>
      <c r="R93" s="15">
        <f t="shared" si="8"/>
        <v>41838.832152777781</v>
      </c>
      <c r="S93" s="15">
        <f t="shared" si="9"/>
        <v>41868.832152777781</v>
      </c>
      <c r="U93" t="str">
        <f t="shared" si="11"/>
        <v>wearables</v>
      </c>
    </row>
    <row r="94" spans="1:21" ht="60" x14ac:dyDescent="0.25">
      <c r="A94">
        <v>3951</v>
      </c>
      <c r="B94" s="9" t="s">
        <v>3948</v>
      </c>
      <c r="C94" s="3" t="s">
        <v>6961</v>
      </c>
      <c r="D94" s="5">
        <v>200000</v>
      </c>
      <c r="E94" s="7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6"/>
        <v>0</v>
      </c>
      <c r="P94">
        <f t="shared" si="7"/>
        <v>1</v>
      </c>
      <c r="Q94" s="11" t="s">
        <v>8309</v>
      </c>
      <c r="R94" s="15">
        <f t="shared" si="8"/>
        <v>42433.825717592597</v>
      </c>
      <c r="S94" s="15">
        <f t="shared" si="9"/>
        <v>42493.784050925926</v>
      </c>
      <c r="U94" t="str">
        <f t="shared" si="11"/>
        <v>plays</v>
      </c>
    </row>
    <row r="95" spans="1:21" ht="60" x14ac:dyDescent="0.25">
      <c r="A95">
        <v>140</v>
      </c>
      <c r="B95" s="9" t="s">
        <v>142</v>
      </c>
      <c r="C95" s="3" t="s">
        <v>4250</v>
      </c>
      <c r="D95" s="5">
        <v>200000</v>
      </c>
      <c r="E95" s="7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6"/>
        <v>0</v>
      </c>
      <c r="P95">
        <f t="shared" si="7"/>
        <v>0</v>
      </c>
      <c r="Q95" s="11" t="s">
        <v>8308</v>
      </c>
      <c r="R95" s="15">
        <f t="shared" si="8"/>
        <v>42053.198287037041</v>
      </c>
      <c r="S95" s="15">
        <f t="shared" si="9"/>
        <v>42083.15662037037</v>
      </c>
      <c r="U95" t="str">
        <f t="shared" si="11"/>
        <v>science fiction</v>
      </c>
    </row>
    <row r="96" spans="1:21" ht="60" x14ac:dyDescent="0.25">
      <c r="A96">
        <v>1448</v>
      </c>
      <c r="B96" s="9" t="s">
        <v>1449</v>
      </c>
      <c r="C96" s="3" t="s">
        <v>5558</v>
      </c>
      <c r="D96" s="5">
        <v>200000</v>
      </c>
      <c r="E96" s="7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6"/>
        <v>0</v>
      </c>
      <c r="P96">
        <f t="shared" si="7"/>
        <v>0</v>
      </c>
      <c r="Q96" s="11" t="s">
        <v>8310</v>
      </c>
      <c r="R96" s="15">
        <f t="shared" si="8"/>
        <v>42115.936550925922</v>
      </c>
      <c r="S96" s="15">
        <f t="shared" si="9"/>
        <v>42146.225694444445</v>
      </c>
      <c r="U96" t="str">
        <f t="shared" si="11"/>
        <v>translations</v>
      </c>
    </row>
    <row r="97" spans="1:21" ht="60" x14ac:dyDescent="0.25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6"/>
        <v>257</v>
      </c>
      <c r="P97">
        <f t="shared" si="7"/>
        <v>247.94</v>
      </c>
      <c r="Q97" s="11" t="s">
        <v>8311</v>
      </c>
      <c r="R97" s="15">
        <f t="shared" si="8"/>
        <v>42549.722962962958</v>
      </c>
      <c r="S97" s="15">
        <f t="shared" si="9"/>
        <v>42588.291666666672</v>
      </c>
      <c r="U97" t="str">
        <f t="shared" si="11"/>
        <v>hardware</v>
      </c>
    </row>
    <row r="98" spans="1:21" ht="60" x14ac:dyDescent="0.25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6"/>
        <v>1</v>
      </c>
      <c r="P98">
        <f t="shared" si="7"/>
        <v>184.36</v>
      </c>
      <c r="Q98" s="11" t="s">
        <v>8311</v>
      </c>
      <c r="R98" s="15">
        <f t="shared" si="8"/>
        <v>42604.669675925921</v>
      </c>
      <c r="S98" s="15">
        <f t="shared" si="9"/>
        <v>42664.669675925921</v>
      </c>
      <c r="U98" t="str">
        <f t="shared" si="11"/>
        <v>wearables</v>
      </c>
    </row>
    <row r="99" spans="1:21" ht="60" x14ac:dyDescent="0.25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6"/>
        <v>1</v>
      </c>
      <c r="P99">
        <f t="shared" si="7"/>
        <v>673.33</v>
      </c>
      <c r="Q99" s="11" t="s">
        <v>8310</v>
      </c>
      <c r="R99" s="15">
        <f t="shared" si="8"/>
        <v>42198.765844907408</v>
      </c>
      <c r="S99" s="15">
        <f t="shared" si="9"/>
        <v>42258.765844907408</v>
      </c>
      <c r="U99" t="str">
        <f t="shared" si="11"/>
        <v>translations</v>
      </c>
    </row>
    <row r="100" spans="1:21" ht="60" x14ac:dyDescent="0.25">
      <c r="A100">
        <v>2909</v>
      </c>
      <c r="B100" s="9" t="s">
        <v>2909</v>
      </c>
      <c r="C100" s="3" t="s">
        <v>7019</v>
      </c>
      <c r="D100" s="5">
        <v>180000</v>
      </c>
      <c r="E100" s="7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6"/>
        <v>0</v>
      </c>
      <c r="P100">
        <f t="shared" si="7"/>
        <v>20</v>
      </c>
      <c r="Q100" s="11" t="s">
        <v>8309</v>
      </c>
      <c r="R100" s="15">
        <f t="shared" si="8"/>
        <v>41929.266215277778</v>
      </c>
      <c r="S100" s="15">
        <f t="shared" si="9"/>
        <v>41968.823611111111</v>
      </c>
      <c r="U100" t="str">
        <f t="shared" si="11"/>
        <v>plays</v>
      </c>
    </row>
    <row r="101" spans="1:21" ht="45" x14ac:dyDescent="0.25">
      <c r="A101">
        <v>1982</v>
      </c>
      <c r="B101" s="9" t="s">
        <v>1983</v>
      </c>
      <c r="C101" s="3" t="s">
        <v>6092</v>
      </c>
      <c r="D101" s="5">
        <v>180000</v>
      </c>
      <c r="E101" s="7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6"/>
        <v>0</v>
      </c>
      <c r="P101">
        <f t="shared" si="7"/>
        <v>0</v>
      </c>
      <c r="Q101" s="11" t="s">
        <v>8314</v>
      </c>
      <c r="R101" s="15">
        <f t="shared" si="8"/>
        <v>42678.586655092593</v>
      </c>
      <c r="S101" s="15">
        <f t="shared" si="9"/>
        <v>42708.628321759257</v>
      </c>
      <c r="U101" t="str">
        <f t="shared" si="11"/>
        <v>people</v>
      </c>
    </row>
    <row r="102" spans="1:21" ht="60" x14ac:dyDescent="0.25">
      <c r="A102">
        <v>2513</v>
      </c>
      <c r="B102" s="9" t="s">
        <v>2513</v>
      </c>
      <c r="C102" s="3" t="s">
        <v>6623</v>
      </c>
      <c r="D102" s="5">
        <v>180000</v>
      </c>
      <c r="E102" s="7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6"/>
        <v>0</v>
      </c>
      <c r="P102">
        <f t="shared" si="7"/>
        <v>0</v>
      </c>
      <c r="Q102" s="11" t="s">
        <v>8315</v>
      </c>
      <c r="R102" s="15">
        <f t="shared" si="8"/>
        <v>42732.00681712963</v>
      </c>
      <c r="S102" s="15">
        <f t="shared" si="9"/>
        <v>42792.00681712963</v>
      </c>
      <c r="U102" t="str">
        <f t="shared" si="11"/>
        <v>restaurants</v>
      </c>
    </row>
    <row r="103" spans="1:21" ht="30" x14ac:dyDescent="0.25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6"/>
        <v>543</v>
      </c>
      <c r="P103">
        <f t="shared" si="7"/>
        <v>116.35</v>
      </c>
      <c r="Q103" s="11" t="s">
        <v>8311</v>
      </c>
      <c r="R103" s="15">
        <f t="shared" si="8"/>
        <v>41803.880659722221</v>
      </c>
      <c r="S103" s="15">
        <f t="shared" si="9"/>
        <v>41843.880659722221</v>
      </c>
      <c r="U103" t="str">
        <f t="shared" si="11"/>
        <v>hardware</v>
      </c>
    </row>
    <row r="104" spans="1:21" ht="60" x14ac:dyDescent="0.25">
      <c r="A104">
        <v>1176</v>
      </c>
      <c r="B104" s="9" t="s">
        <v>1177</v>
      </c>
      <c r="C104" s="3" t="s">
        <v>5286</v>
      </c>
      <c r="D104" s="5">
        <v>175000</v>
      </c>
      <c r="E104" s="7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6"/>
        <v>0</v>
      </c>
      <c r="P104">
        <f t="shared" si="7"/>
        <v>10</v>
      </c>
      <c r="Q104" s="11" t="s">
        <v>8315</v>
      </c>
      <c r="R104" s="15">
        <f t="shared" si="8"/>
        <v>42746.019652777773</v>
      </c>
      <c r="S104" s="15">
        <f t="shared" si="9"/>
        <v>42800.541666666672</v>
      </c>
      <c r="U104" t="str">
        <f t="shared" si="11"/>
        <v>food trucks</v>
      </c>
    </row>
    <row r="105" spans="1:21" ht="30" x14ac:dyDescent="0.25">
      <c r="A105">
        <v>696</v>
      </c>
      <c r="B105" s="9" t="s">
        <v>697</v>
      </c>
      <c r="C105" s="3" t="s">
        <v>4806</v>
      </c>
      <c r="D105" s="5">
        <v>175000</v>
      </c>
      <c r="E105" s="7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6"/>
        <v>0</v>
      </c>
      <c r="P105">
        <f t="shared" si="7"/>
        <v>1</v>
      </c>
      <c r="Q105" s="11" t="s">
        <v>8311</v>
      </c>
      <c r="R105" s="15">
        <f t="shared" si="8"/>
        <v>41815.927106481482</v>
      </c>
      <c r="S105" s="15">
        <f t="shared" si="9"/>
        <v>41845.927106481482</v>
      </c>
      <c r="U105" t="str">
        <f t="shared" si="11"/>
        <v>wearables</v>
      </c>
    </row>
    <row r="106" spans="1:21" ht="60" x14ac:dyDescent="0.25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6"/>
        <v>0</v>
      </c>
      <c r="P106">
        <f t="shared" si="7"/>
        <v>0</v>
      </c>
      <c r="Q106" s="11" t="s">
        <v>8311</v>
      </c>
      <c r="R106" s="15">
        <f t="shared" si="8"/>
        <v>42322.011574074073</v>
      </c>
      <c r="S106" s="15">
        <f t="shared" si="9"/>
        <v>42367.011574074073</v>
      </c>
      <c r="U106" t="str">
        <f t="shared" si="11"/>
        <v>web</v>
      </c>
    </row>
    <row r="107" spans="1:21" ht="45" x14ac:dyDescent="0.25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6"/>
        <v>56</v>
      </c>
      <c r="P107">
        <f t="shared" si="7"/>
        <v>790.84</v>
      </c>
      <c r="Q107" s="11" t="s">
        <v>8311</v>
      </c>
      <c r="R107" s="15">
        <f t="shared" si="8"/>
        <v>42395.309039351851</v>
      </c>
      <c r="S107" s="15">
        <f t="shared" si="9"/>
        <v>42425.309039351851</v>
      </c>
      <c r="U107" t="str">
        <f t="shared" si="11"/>
        <v>wearables</v>
      </c>
    </row>
    <row r="108" spans="1:21" ht="60" x14ac:dyDescent="0.25">
      <c r="A108">
        <v>2013</v>
      </c>
      <c r="B108" s="9" t="s">
        <v>2014</v>
      </c>
      <c r="C108" s="3" t="s">
        <v>6123</v>
      </c>
      <c r="D108" s="5">
        <v>160000</v>
      </c>
      <c r="E108" s="7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6"/>
        <v>495</v>
      </c>
      <c r="P108">
        <f t="shared" si="7"/>
        <v>173.58</v>
      </c>
      <c r="Q108" s="11" t="s">
        <v>8311</v>
      </c>
      <c r="R108" s="15">
        <f t="shared" si="8"/>
        <v>42499.960810185185</v>
      </c>
      <c r="S108" s="15">
        <f t="shared" si="9"/>
        <v>42559.960810185185</v>
      </c>
      <c r="U108" t="str">
        <f t="shared" si="11"/>
        <v>hardware</v>
      </c>
    </row>
    <row r="109" spans="1:21" ht="60" x14ac:dyDescent="0.25">
      <c r="A109">
        <v>1874</v>
      </c>
      <c r="B109" s="9" t="s">
        <v>1875</v>
      </c>
      <c r="C109" s="3" t="s">
        <v>5984</v>
      </c>
      <c r="D109" s="5">
        <v>160000</v>
      </c>
      <c r="E109" s="7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6"/>
        <v>0</v>
      </c>
      <c r="P109">
        <f t="shared" si="7"/>
        <v>13</v>
      </c>
      <c r="Q109" s="11" t="s">
        <v>8312</v>
      </c>
      <c r="R109" s="15">
        <f t="shared" si="8"/>
        <v>42529.969131944439</v>
      </c>
      <c r="S109" s="15">
        <f t="shared" si="9"/>
        <v>42549.969131944439</v>
      </c>
      <c r="U109" t="str">
        <f t="shared" si="11"/>
        <v>mobile games</v>
      </c>
    </row>
    <row r="110" spans="1:21" ht="60" x14ac:dyDescent="0.25">
      <c r="A110">
        <v>371</v>
      </c>
      <c r="B110" s="9" t="s">
        <v>372</v>
      </c>
      <c r="C110" s="3" t="s">
        <v>4481</v>
      </c>
      <c r="D110" s="5">
        <v>150000</v>
      </c>
      <c r="E110" s="7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6"/>
        <v>114</v>
      </c>
      <c r="P110">
        <f t="shared" si="7"/>
        <v>161.26</v>
      </c>
      <c r="Q110" s="11" t="s">
        <v>8308</v>
      </c>
      <c r="R110" s="15">
        <f t="shared" si="8"/>
        <v>41261.767812500002</v>
      </c>
      <c r="S110" s="15">
        <f t="shared" si="9"/>
        <v>41306.767812500002</v>
      </c>
      <c r="U110" t="str">
        <f t="shared" si="11"/>
        <v>documentary</v>
      </c>
    </row>
    <row r="111" spans="1:21" ht="45" x14ac:dyDescent="0.25">
      <c r="A111">
        <v>326</v>
      </c>
      <c r="B111" s="9" t="s">
        <v>327</v>
      </c>
      <c r="C111" s="3" t="s">
        <v>4436</v>
      </c>
      <c r="D111" s="5">
        <v>150000</v>
      </c>
      <c r="E111" s="7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6"/>
        <v>113</v>
      </c>
      <c r="P111">
        <f t="shared" si="7"/>
        <v>147.16999999999999</v>
      </c>
      <c r="Q111" s="11" t="s">
        <v>8308</v>
      </c>
      <c r="R111" s="15">
        <f t="shared" si="8"/>
        <v>42775.314884259264</v>
      </c>
      <c r="S111" s="15">
        <f t="shared" si="9"/>
        <v>42808.956250000003</v>
      </c>
      <c r="U111" t="str">
        <f t="shared" si="11"/>
        <v>documentary</v>
      </c>
    </row>
    <row r="112" spans="1:21" ht="60" x14ac:dyDescent="0.25">
      <c r="A112">
        <v>2713</v>
      </c>
      <c r="B112" s="9" t="s">
        <v>2713</v>
      </c>
      <c r="C112" s="3" t="s">
        <v>6823</v>
      </c>
      <c r="D112" s="5">
        <v>150000</v>
      </c>
      <c r="E112" s="7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6"/>
        <v>102</v>
      </c>
      <c r="P112">
        <f t="shared" si="7"/>
        <v>108</v>
      </c>
      <c r="Q112" s="11" t="s">
        <v>8309</v>
      </c>
      <c r="R112" s="15">
        <f t="shared" si="8"/>
        <v>42322.653749999998</v>
      </c>
      <c r="S112" s="15">
        <f t="shared" si="9"/>
        <v>42362.653749999998</v>
      </c>
      <c r="U112" t="str">
        <f t="shared" si="11"/>
        <v>spaces</v>
      </c>
    </row>
    <row r="113" spans="1:21" ht="30" x14ac:dyDescent="0.25">
      <c r="A113">
        <v>2656</v>
      </c>
      <c r="B113" s="9" t="s">
        <v>2656</v>
      </c>
      <c r="C113" s="3" t="s">
        <v>6766</v>
      </c>
      <c r="D113" s="5">
        <v>150000</v>
      </c>
      <c r="E113" s="7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6"/>
        <v>11</v>
      </c>
      <c r="P113">
        <f t="shared" si="7"/>
        <v>112.86</v>
      </c>
      <c r="Q113" s="11" t="s">
        <v>8311</v>
      </c>
      <c r="R113" s="15">
        <f t="shared" si="8"/>
        <v>42767.688518518517</v>
      </c>
      <c r="S113" s="15">
        <f t="shared" si="9"/>
        <v>42806.791666666672</v>
      </c>
      <c r="U113" t="str">
        <f t="shared" si="11"/>
        <v>space exploration</v>
      </c>
    </row>
    <row r="114" spans="1:21" ht="45" x14ac:dyDescent="0.25">
      <c r="A114">
        <v>999</v>
      </c>
      <c r="B114" s="9" t="s">
        <v>1000</v>
      </c>
      <c r="C114" s="3" t="s">
        <v>5109</v>
      </c>
      <c r="D114" s="5">
        <v>150000</v>
      </c>
      <c r="E114" s="7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6"/>
        <v>8</v>
      </c>
      <c r="P114">
        <f t="shared" si="7"/>
        <v>292.08</v>
      </c>
      <c r="Q114" s="11" t="s">
        <v>8311</v>
      </c>
      <c r="R114" s="15">
        <f t="shared" si="8"/>
        <v>41926.29965277778</v>
      </c>
      <c r="S114" s="15">
        <f t="shared" si="9"/>
        <v>41956.334722222222</v>
      </c>
      <c r="U114" t="str">
        <f t="shared" si="11"/>
        <v>wearables</v>
      </c>
    </row>
    <row r="115" spans="1:21" ht="45" x14ac:dyDescent="0.25">
      <c r="A115">
        <v>1066</v>
      </c>
      <c r="B115" s="9" t="s">
        <v>1067</v>
      </c>
      <c r="C115" s="3" t="s">
        <v>5176</v>
      </c>
      <c r="D115" s="5">
        <v>150000</v>
      </c>
      <c r="E115" s="7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6"/>
        <v>3</v>
      </c>
      <c r="P115">
        <f t="shared" si="7"/>
        <v>34.130000000000003</v>
      </c>
      <c r="Q115" s="11" t="s">
        <v>8312</v>
      </c>
      <c r="R115" s="15">
        <f t="shared" si="8"/>
        <v>41445.962754629632</v>
      </c>
      <c r="S115" s="15">
        <f t="shared" si="9"/>
        <v>41490.962754629632</v>
      </c>
      <c r="U115" t="str">
        <f t="shared" si="11"/>
        <v>video games</v>
      </c>
    </row>
    <row r="116" spans="1:21" ht="60" x14ac:dyDescent="0.25">
      <c r="A116">
        <v>138</v>
      </c>
      <c r="B116" s="9" t="s">
        <v>140</v>
      </c>
      <c r="C116" s="3" t="s">
        <v>4248</v>
      </c>
      <c r="D116" s="5">
        <v>150000</v>
      </c>
      <c r="E116" s="7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6"/>
        <v>3</v>
      </c>
      <c r="P116">
        <f t="shared" si="7"/>
        <v>81.239999999999995</v>
      </c>
      <c r="Q116" s="11" t="s">
        <v>8308</v>
      </c>
      <c r="R116" s="15">
        <f t="shared" si="8"/>
        <v>42186.257418981477</v>
      </c>
      <c r="S116" s="15">
        <f t="shared" si="9"/>
        <v>42217.207638888889</v>
      </c>
      <c r="U116" t="str">
        <f t="shared" si="11"/>
        <v>science fiction</v>
      </c>
    </row>
    <row r="117" spans="1:21" ht="60" x14ac:dyDescent="0.25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6"/>
        <v>2</v>
      </c>
      <c r="P117">
        <f t="shared" si="7"/>
        <v>160.5</v>
      </c>
      <c r="Q117" s="11" t="s">
        <v>8311</v>
      </c>
      <c r="R117" s="15">
        <f t="shared" si="8"/>
        <v>42185.058993055558</v>
      </c>
      <c r="S117" s="15">
        <f t="shared" si="9"/>
        <v>42230.058993055558</v>
      </c>
      <c r="U117" t="str">
        <f t="shared" si="11"/>
        <v>wearables</v>
      </c>
    </row>
    <row r="118" spans="1:21" ht="60" x14ac:dyDescent="0.25">
      <c r="A118">
        <v>608</v>
      </c>
      <c r="B118" s="9" t="s">
        <v>609</v>
      </c>
      <c r="C118" s="3" t="s">
        <v>4718</v>
      </c>
      <c r="D118" s="5">
        <v>150000</v>
      </c>
      <c r="E118" s="7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6"/>
        <v>1</v>
      </c>
      <c r="P118">
        <f t="shared" si="7"/>
        <v>292.2</v>
      </c>
      <c r="Q118" s="11" t="s">
        <v>8311</v>
      </c>
      <c r="R118" s="15">
        <f t="shared" si="8"/>
        <v>42140.921064814815</v>
      </c>
      <c r="S118" s="15">
        <f t="shared" si="9"/>
        <v>42170.921064814815</v>
      </c>
      <c r="U118" t="str">
        <f t="shared" si="11"/>
        <v>web</v>
      </c>
    </row>
    <row r="119" spans="1:21" ht="60" x14ac:dyDescent="0.25">
      <c r="A119">
        <v>557</v>
      </c>
      <c r="B119" s="9" t="s">
        <v>558</v>
      </c>
      <c r="C119" s="3" t="s">
        <v>4667</v>
      </c>
      <c r="D119" s="5">
        <v>150000</v>
      </c>
      <c r="E119" s="7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6"/>
        <v>1</v>
      </c>
      <c r="P119">
        <f t="shared" si="7"/>
        <v>68.3</v>
      </c>
      <c r="Q119" s="11" t="s">
        <v>8311</v>
      </c>
      <c r="R119" s="15">
        <f t="shared" si="8"/>
        <v>42676.942164351851</v>
      </c>
      <c r="S119" s="15">
        <f t="shared" si="9"/>
        <v>42706.983831018515</v>
      </c>
      <c r="U119" t="str">
        <f t="shared" si="11"/>
        <v>web</v>
      </c>
    </row>
    <row r="120" spans="1:21" ht="60" x14ac:dyDescent="0.25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6"/>
        <v>1</v>
      </c>
      <c r="P120">
        <f t="shared" si="7"/>
        <v>342</v>
      </c>
      <c r="Q120" s="11" t="s">
        <v>8311</v>
      </c>
      <c r="R120" s="15">
        <f t="shared" si="8"/>
        <v>42528.626620370371</v>
      </c>
      <c r="S120" s="15">
        <f t="shared" si="9"/>
        <v>42573.626620370371</v>
      </c>
      <c r="U120" t="str">
        <f t="shared" si="11"/>
        <v>web</v>
      </c>
    </row>
    <row r="121" spans="1:21" ht="60" x14ac:dyDescent="0.25">
      <c r="A121">
        <v>694</v>
      </c>
      <c r="B121" s="9" t="s">
        <v>695</v>
      </c>
      <c r="C121" s="3" t="s">
        <v>4804</v>
      </c>
      <c r="D121" s="5">
        <v>150000</v>
      </c>
      <c r="E121" s="7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6"/>
        <v>0</v>
      </c>
      <c r="P121">
        <f t="shared" si="7"/>
        <v>84.29</v>
      </c>
      <c r="Q121" s="11" t="s">
        <v>8311</v>
      </c>
      <c r="R121" s="15">
        <f t="shared" si="8"/>
        <v>42737.663877314815</v>
      </c>
      <c r="S121" s="15">
        <f t="shared" si="9"/>
        <v>42767.663877314815</v>
      </c>
      <c r="U121" t="str">
        <f t="shared" si="11"/>
        <v>wearables</v>
      </c>
    </row>
    <row r="122" spans="1:21" ht="45" x14ac:dyDescent="0.25">
      <c r="A122">
        <v>2519</v>
      </c>
      <c r="B122" s="9" t="s">
        <v>2519</v>
      </c>
      <c r="C122" s="3" t="s">
        <v>6629</v>
      </c>
      <c r="D122" s="5">
        <v>150000</v>
      </c>
      <c r="E122" s="7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6"/>
        <v>0</v>
      </c>
      <c r="P122">
        <f t="shared" si="7"/>
        <v>16.25</v>
      </c>
      <c r="Q122" s="11" t="s">
        <v>8315</v>
      </c>
      <c r="R122" s="15">
        <f t="shared" si="8"/>
        <v>41809.155138888891</v>
      </c>
      <c r="S122" s="15">
        <f t="shared" si="9"/>
        <v>41839.155138888891</v>
      </c>
      <c r="U122" t="str">
        <f t="shared" si="11"/>
        <v>restaurants</v>
      </c>
    </row>
    <row r="123" spans="1:21" ht="45" x14ac:dyDescent="0.25">
      <c r="A123">
        <v>2902</v>
      </c>
      <c r="B123" s="9" t="s">
        <v>2902</v>
      </c>
      <c r="C123" s="3" t="s">
        <v>7012</v>
      </c>
      <c r="D123" s="5">
        <v>150000</v>
      </c>
      <c r="E123" s="7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6"/>
        <v>0</v>
      </c>
      <c r="P123">
        <f t="shared" si="7"/>
        <v>25</v>
      </c>
      <c r="Q123" s="11" t="s">
        <v>8309</v>
      </c>
      <c r="R123" s="15">
        <f t="shared" si="8"/>
        <v>42210.439768518518</v>
      </c>
      <c r="S123" s="15">
        <f t="shared" si="9"/>
        <v>42240.439768518518</v>
      </c>
      <c r="U123" t="str">
        <f t="shared" si="11"/>
        <v>plays</v>
      </c>
    </row>
    <row r="124" spans="1:21" ht="45" x14ac:dyDescent="0.25">
      <c r="A124">
        <v>3805</v>
      </c>
      <c r="B124" s="9" t="s">
        <v>3802</v>
      </c>
      <c r="C124" s="3" t="s">
        <v>7915</v>
      </c>
      <c r="D124" s="5">
        <v>150000</v>
      </c>
      <c r="E124" s="7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6"/>
        <v>0</v>
      </c>
      <c r="P124">
        <v>0</v>
      </c>
      <c r="Q124" s="11" t="s">
        <v>8309</v>
      </c>
      <c r="R124" s="15">
        <f t="shared" si="8"/>
        <v>41849.887037037035</v>
      </c>
      <c r="S124" s="15">
        <f t="shared" si="9"/>
        <v>41909.887037037035</v>
      </c>
      <c r="U124" t="str">
        <f t="shared" si="11"/>
        <v>musical</v>
      </c>
    </row>
    <row r="125" spans="1:21" ht="60" x14ac:dyDescent="0.25">
      <c r="A125">
        <v>236</v>
      </c>
      <c r="B125" s="9" t="s">
        <v>238</v>
      </c>
      <c r="C125" s="3" t="s">
        <v>4346</v>
      </c>
      <c r="D125" s="5">
        <v>150000</v>
      </c>
      <c r="E125" s="7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6"/>
        <v>0</v>
      </c>
      <c r="P125">
        <f t="shared" si="7"/>
        <v>0</v>
      </c>
      <c r="Q125" s="11" t="s">
        <v>8308</v>
      </c>
      <c r="R125" s="15">
        <f t="shared" si="8"/>
        <v>42321.08447916666</v>
      </c>
      <c r="S125" s="15">
        <f t="shared" si="9"/>
        <v>42374</v>
      </c>
      <c r="U125" t="str">
        <f t="shared" si="11"/>
        <v>drama</v>
      </c>
    </row>
    <row r="126" spans="1:21" ht="60" x14ac:dyDescent="0.25">
      <c r="A126">
        <v>2876</v>
      </c>
      <c r="B126" s="9" t="s">
        <v>2876</v>
      </c>
      <c r="C126" s="3" t="s">
        <v>6986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6"/>
        <v>0</v>
      </c>
      <c r="P126">
        <f t="shared" si="7"/>
        <v>0</v>
      </c>
      <c r="Q126" s="11" t="s">
        <v>8309</v>
      </c>
      <c r="R126" s="15">
        <f t="shared" si="8"/>
        <v>42171.743969907402</v>
      </c>
      <c r="S126" s="15">
        <f t="shared" si="9"/>
        <v>42201.743969907402</v>
      </c>
      <c r="U126" t="str">
        <f t="shared" si="11"/>
        <v>plays</v>
      </c>
    </row>
    <row r="127" spans="1:21" ht="45" x14ac:dyDescent="0.25">
      <c r="A127">
        <v>3636</v>
      </c>
      <c r="B127" s="9" t="s">
        <v>3634</v>
      </c>
      <c r="C127" s="3" t="s">
        <v>7746</v>
      </c>
      <c r="D127" s="5">
        <v>150000</v>
      </c>
      <c r="E127" s="7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6"/>
        <v>0</v>
      </c>
      <c r="P127">
        <f t="shared" si="7"/>
        <v>0</v>
      </c>
      <c r="Q127" s="11" t="s">
        <v>8309</v>
      </c>
      <c r="R127" s="15">
        <f t="shared" si="8"/>
        <v>42226.694780092599</v>
      </c>
      <c r="S127" s="15">
        <f t="shared" si="9"/>
        <v>42261.694780092599</v>
      </c>
      <c r="U127" t="str">
        <f t="shared" si="11"/>
        <v>musical</v>
      </c>
    </row>
    <row r="128" spans="1:21" ht="45" x14ac:dyDescent="0.25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6"/>
        <v>1</v>
      </c>
      <c r="P128">
        <f t="shared" si="7"/>
        <v>501.25</v>
      </c>
      <c r="Q128" s="11" t="s">
        <v>8315</v>
      </c>
      <c r="R128" s="15">
        <f t="shared" si="8"/>
        <v>42734.879236111112</v>
      </c>
      <c r="S128" s="15">
        <f t="shared" si="9"/>
        <v>42771.697222222225</v>
      </c>
      <c r="U128" t="str">
        <f t="shared" si="11"/>
        <v>food trucks</v>
      </c>
    </row>
    <row r="129" spans="1:21" ht="60" x14ac:dyDescent="0.25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6"/>
        <v>0</v>
      </c>
      <c r="P129">
        <f t="shared" si="7"/>
        <v>0</v>
      </c>
      <c r="Q129" s="11" t="s">
        <v>8314</v>
      </c>
      <c r="R129" s="15">
        <f t="shared" si="8"/>
        <v>41800.819571759261</v>
      </c>
      <c r="S129" s="15">
        <f t="shared" si="9"/>
        <v>41830.819571759261</v>
      </c>
      <c r="U129" t="str">
        <f t="shared" si="11"/>
        <v>people</v>
      </c>
    </row>
    <row r="130" spans="1:21" ht="45" x14ac:dyDescent="0.25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6"/>
        <v>11</v>
      </c>
      <c r="P130">
        <f t="shared" si="7"/>
        <v>51.82</v>
      </c>
      <c r="Q130" s="11" t="s">
        <v>8311</v>
      </c>
      <c r="R130" s="15">
        <f t="shared" si="8"/>
        <v>42410.774155092593</v>
      </c>
      <c r="S130" s="15">
        <f t="shared" si="9"/>
        <v>42440.774155092593</v>
      </c>
      <c r="U130" t="str">
        <f t="shared" si="11"/>
        <v>wearables</v>
      </c>
    </row>
    <row r="131" spans="1:21" ht="60" x14ac:dyDescent="0.25">
      <c r="A131">
        <v>699</v>
      </c>
      <c r="B131" s="9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12">ROUND(E131/D131*100,0)</f>
        <v>82</v>
      </c>
      <c r="P131">
        <f t="shared" ref="P131:P194" si="13">IFERROR(ROUND(E131/L131,2),0)</f>
        <v>120.39</v>
      </c>
      <c r="Q131" s="11" t="s">
        <v>8311</v>
      </c>
      <c r="R131" s="15">
        <f t="shared" ref="R131:R194" si="14">(((J131/60)/60)/24)+DATE(1970,1,1)</f>
        <v>41563.485509259262</v>
      </c>
      <c r="S131" s="15">
        <f t="shared" ref="S131:S194" si="15">(((I131/60)/60)/24)+DATE(1970,1,1)</f>
        <v>41600.666666666664</v>
      </c>
      <c r="U131" t="str">
        <f t="shared" ref="U131:U194" si="16">RIGHT(N131,LEN(N131)-SEARCH("/",N131))</f>
        <v>wearables</v>
      </c>
    </row>
    <row r="132" spans="1:21" ht="45" x14ac:dyDescent="0.25">
      <c r="A132">
        <v>150</v>
      </c>
      <c r="B132" s="9" t="s">
        <v>152</v>
      </c>
      <c r="C132" s="3" t="s">
        <v>4260</v>
      </c>
      <c r="D132" s="5">
        <v>130000</v>
      </c>
      <c r="E132" s="7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2"/>
        <v>23</v>
      </c>
      <c r="P132">
        <f t="shared" si="13"/>
        <v>449.43</v>
      </c>
      <c r="Q132" s="11" t="s">
        <v>8308</v>
      </c>
      <c r="R132" s="15">
        <f t="shared" si="14"/>
        <v>42090.161828703705</v>
      </c>
      <c r="S132" s="15">
        <f t="shared" si="15"/>
        <v>42150.161828703705</v>
      </c>
      <c r="U132" t="str">
        <f t="shared" si="16"/>
        <v>science fiction</v>
      </c>
    </row>
    <row r="133" spans="1:21" ht="60" x14ac:dyDescent="0.25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2"/>
        <v>0</v>
      </c>
      <c r="P133">
        <f t="shared" si="13"/>
        <v>0</v>
      </c>
      <c r="Q133" s="11" t="s">
        <v>8310</v>
      </c>
      <c r="R133" s="15">
        <f t="shared" si="14"/>
        <v>42139.542303240742</v>
      </c>
      <c r="S133" s="15">
        <f t="shared" si="15"/>
        <v>42169.542303240742</v>
      </c>
      <c r="U133" t="str">
        <f t="shared" si="16"/>
        <v>translations</v>
      </c>
    </row>
    <row r="134" spans="1:21" ht="30" x14ac:dyDescent="0.25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2"/>
        <v>109</v>
      </c>
      <c r="P134">
        <f t="shared" si="13"/>
        <v>56.34</v>
      </c>
      <c r="Q134" s="11" t="s">
        <v>8308</v>
      </c>
      <c r="R134" s="15">
        <f t="shared" si="14"/>
        <v>41709.463518518518</v>
      </c>
      <c r="S134" s="15">
        <f t="shared" si="15"/>
        <v>41768.875</v>
      </c>
      <c r="U134" t="str">
        <f t="shared" si="16"/>
        <v>documentary</v>
      </c>
    </row>
    <row r="135" spans="1:21" ht="60" x14ac:dyDescent="0.25">
      <c r="A135">
        <v>2070</v>
      </c>
      <c r="B135" s="9" t="s">
        <v>2071</v>
      </c>
      <c r="C135" s="3" t="s">
        <v>6180</v>
      </c>
      <c r="D135" s="5">
        <v>125000</v>
      </c>
      <c r="E135" s="7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12"/>
        <v>317</v>
      </c>
      <c r="P135">
        <f t="shared" si="13"/>
        <v>259.25</v>
      </c>
      <c r="Q135" s="11" t="s">
        <v>8311</v>
      </c>
      <c r="R135" s="15">
        <f t="shared" si="14"/>
        <v>42519.6565162037</v>
      </c>
      <c r="S135" s="15">
        <f t="shared" si="15"/>
        <v>42549.6565162037</v>
      </c>
      <c r="U135" t="str">
        <f t="shared" si="16"/>
        <v>hardware</v>
      </c>
    </row>
    <row r="136" spans="1:21" ht="45" x14ac:dyDescent="0.25">
      <c r="A136">
        <v>2039</v>
      </c>
      <c r="B136" s="9" t="s">
        <v>2040</v>
      </c>
      <c r="C136" s="3" t="s">
        <v>6149</v>
      </c>
      <c r="D136" s="5">
        <v>125000</v>
      </c>
      <c r="E136" s="7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12"/>
        <v>136</v>
      </c>
      <c r="P136">
        <f t="shared" si="13"/>
        <v>449.26</v>
      </c>
      <c r="Q136" s="11" t="s">
        <v>8311</v>
      </c>
      <c r="R136" s="15">
        <f t="shared" si="14"/>
        <v>42675.438946759255</v>
      </c>
      <c r="S136" s="15">
        <f t="shared" si="15"/>
        <v>42705.207638888889</v>
      </c>
      <c r="U136" t="str">
        <f t="shared" si="16"/>
        <v>hardware</v>
      </c>
    </row>
    <row r="137" spans="1:21" ht="60" x14ac:dyDescent="0.25">
      <c r="A137">
        <v>3123</v>
      </c>
      <c r="B137" s="9" t="s">
        <v>3123</v>
      </c>
      <c r="C137" s="3" t="s">
        <v>7233</v>
      </c>
      <c r="D137" s="5">
        <v>125000</v>
      </c>
      <c r="E137" s="7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12"/>
        <v>68</v>
      </c>
      <c r="P137">
        <f t="shared" si="13"/>
        <v>244.8</v>
      </c>
      <c r="Q137" s="11" t="s">
        <v>8309</v>
      </c>
      <c r="R137" s="15">
        <f t="shared" si="14"/>
        <v>42530.993032407408</v>
      </c>
      <c r="S137" s="15">
        <f t="shared" si="15"/>
        <v>42560.993032407408</v>
      </c>
      <c r="U137" t="str">
        <f t="shared" si="16"/>
        <v>spaces</v>
      </c>
    </row>
    <row r="138" spans="1:21" ht="30" x14ac:dyDescent="0.25">
      <c r="A138">
        <v>2649</v>
      </c>
      <c r="B138" s="9" t="s">
        <v>2649</v>
      </c>
      <c r="C138" s="3" t="s">
        <v>6759</v>
      </c>
      <c r="D138" s="5">
        <v>125000</v>
      </c>
      <c r="E138" s="7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2"/>
        <v>0</v>
      </c>
      <c r="P138">
        <f t="shared" si="13"/>
        <v>41.33</v>
      </c>
      <c r="Q138" s="11" t="s">
        <v>8311</v>
      </c>
      <c r="R138" s="15">
        <f t="shared" si="14"/>
        <v>42341.99700231482</v>
      </c>
      <c r="S138" s="15">
        <f t="shared" si="15"/>
        <v>42401.99700231482</v>
      </c>
      <c r="U138" t="str">
        <f t="shared" si="16"/>
        <v>space exploration</v>
      </c>
    </row>
    <row r="139" spans="1:21" ht="60" x14ac:dyDescent="0.25">
      <c r="A139">
        <v>1173</v>
      </c>
      <c r="B139" s="9" t="s">
        <v>1174</v>
      </c>
      <c r="C139" s="3" t="s">
        <v>5283</v>
      </c>
      <c r="D139" s="5">
        <v>125000</v>
      </c>
      <c r="E139" s="7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12"/>
        <v>0</v>
      </c>
      <c r="P139">
        <f t="shared" si="13"/>
        <v>30</v>
      </c>
      <c r="Q139" s="11" t="s">
        <v>8315</v>
      </c>
      <c r="R139" s="15">
        <f t="shared" si="14"/>
        <v>42184.185844907406</v>
      </c>
      <c r="S139" s="15">
        <f t="shared" si="15"/>
        <v>42219.185844907406</v>
      </c>
      <c r="U139" t="str">
        <f t="shared" si="16"/>
        <v>food trucks</v>
      </c>
    </row>
    <row r="140" spans="1:21" ht="30" x14ac:dyDescent="0.25">
      <c r="A140">
        <v>578</v>
      </c>
      <c r="B140" s="9" t="s">
        <v>579</v>
      </c>
      <c r="C140" s="3" t="s">
        <v>4688</v>
      </c>
      <c r="D140" s="5">
        <v>125000</v>
      </c>
      <c r="E140" s="7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12"/>
        <v>0</v>
      </c>
      <c r="P140">
        <f t="shared" si="13"/>
        <v>2</v>
      </c>
      <c r="Q140" s="11" t="s">
        <v>8311</v>
      </c>
      <c r="R140" s="15">
        <f t="shared" si="14"/>
        <v>42230.578622685185</v>
      </c>
      <c r="S140" s="15">
        <f t="shared" si="15"/>
        <v>42254.578622685185</v>
      </c>
      <c r="U140" t="str">
        <f t="shared" si="16"/>
        <v>web</v>
      </c>
    </row>
    <row r="141" spans="1:21" ht="75" x14ac:dyDescent="0.25">
      <c r="A141">
        <v>1698</v>
      </c>
      <c r="B141" s="9" t="s">
        <v>1699</v>
      </c>
      <c r="C141" s="3" t="s">
        <v>5808</v>
      </c>
      <c r="D141" s="5">
        <v>125000</v>
      </c>
      <c r="E141" s="7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12"/>
        <v>0</v>
      </c>
      <c r="P141">
        <f t="shared" si="13"/>
        <v>0</v>
      </c>
      <c r="Q141" s="11" t="s">
        <v>8313</v>
      </c>
      <c r="R141" s="15">
        <f t="shared" si="14"/>
        <v>42796.207870370374</v>
      </c>
      <c r="S141" s="15">
        <f t="shared" si="15"/>
        <v>42820.147916666669</v>
      </c>
      <c r="U141" t="str">
        <f t="shared" si="16"/>
        <v>faith</v>
      </c>
    </row>
    <row r="142" spans="1:21" ht="60" x14ac:dyDescent="0.25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2"/>
        <v>0</v>
      </c>
      <c r="P142">
        <f t="shared" si="13"/>
        <v>0</v>
      </c>
      <c r="Q142" s="11" t="s">
        <v>8311</v>
      </c>
      <c r="R142" s="15">
        <f t="shared" si="14"/>
        <v>41976.88490740741</v>
      </c>
      <c r="S142" s="15">
        <f t="shared" si="15"/>
        <v>42006.88490740741</v>
      </c>
      <c r="U142" t="str">
        <f t="shared" si="16"/>
        <v>web</v>
      </c>
    </row>
    <row r="143" spans="1:21" ht="60" x14ac:dyDescent="0.25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2"/>
        <v>1</v>
      </c>
      <c r="P143">
        <f t="shared" si="13"/>
        <v>91.43</v>
      </c>
      <c r="Q143" s="11" t="s">
        <v>8308</v>
      </c>
      <c r="R143" s="15">
        <f t="shared" si="14"/>
        <v>41841.762743055559</v>
      </c>
      <c r="S143" s="15">
        <f t="shared" si="15"/>
        <v>41901.762743055559</v>
      </c>
      <c r="U143" t="str">
        <f t="shared" si="16"/>
        <v>drama</v>
      </c>
    </row>
    <row r="144" spans="1:21" ht="60" x14ac:dyDescent="0.25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2"/>
        <v>0</v>
      </c>
      <c r="P144">
        <f t="shared" si="13"/>
        <v>22.5</v>
      </c>
      <c r="Q144" s="11" t="s">
        <v>8315</v>
      </c>
      <c r="R144" s="15">
        <f t="shared" si="14"/>
        <v>42338.615393518514</v>
      </c>
      <c r="S144" s="15">
        <f t="shared" si="15"/>
        <v>42398.615393518514</v>
      </c>
      <c r="U144" t="str">
        <f t="shared" si="16"/>
        <v>food trucks</v>
      </c>
    </row>
    <row r="145" spans="1:21" ht="45" x14ac:dyDescent="0.25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2"/>
        <v>147</v>
      </c>
      <c r="P145">
        <f t="shared" si="13"/>
        <v>155.24</v>
      </c>
      <c r="Q145" s="11" t="s">
        <v>8309</v>
      </c>
      <c r="R145" s="15">
        <f t="shared" si="14"/>
        <v>41894.632361111115</v>
      </c>
      <c r="S145" s="15">
        <f t="shared" si="15"/>
        <v>41954.674027777779</v>
      </c>
      <c r="U145" t="str">
        <f t="shared" si="16"/>
        <v>spaces</v>
      </c>
    </row>
    <row r="146" spans="1:21" ht="60" x14ac:dyDescent="0.25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2"/>
        <v>0</v>
      </c>
      <c r="P146">
        <f t="shared" si="13"/>
        <v>55</v>
      </c>
      <c r="Q146" s="11" t="s">
        <v>8311</v>
      </c>
      <c r="R146" s="15">
        <f t="shared" si="14"/>
        <v>42561.829421296294</v>
      </c>
      <c r="S146" s="15">
        <f t="shared" si="15"/>
        <v>42618.124305555553</v>
      </c>
      <c r="U146" t="str">
        <f t="shared" si="16"/>
        <v>wearables</v>
      </c>
    </row>
    <row r="147" spans="1:21" ht="60" x14ac:dyDescent="0.25">
      <c r="A147">
        <v>1306</v>
      </c>
      <c r="B147" s="9" t="s">
        <v>1307</v>
      </c>
      <c r="C147" s="3" t="s">
        <v>5416</v>
      </c>
      <c r="D147" s="5">
        <v>110000</v>
      </c>
      <c r="E147" s="7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12"/>
        <v>65</v>
      </c>
      <c r="P147">
        <f t="shared" si="13"/>
        <v>201.6</v>
      </c>
      <c r="Q147" s="11" t="s">
        <v>8311</v>
      </c>
      <c r="R147" s="15">
        <f t="shared" si="14"/>
        <v>41947.457569444443</v>
      </c>
      <c r="S147" s="15">
        <f t="shared" si="15"/>
        <v>41977.457569444443</v>
      </c>
      <c r="U147" t="str">
        <f t="shared" si="16"/>
        <v>wearables</v>
      </c>
    </row>
    <row r="148" spans="1:21" ht="60" x14ac:dyDescent="0.25">
      <c r="A148">
        <v>964</v>
      </c>
      <c r="B148" s="9" t="s">
        <v>965</v>
      </c>
      <c r="C148" s="3" t="s">
        <v>5074</v>
      </c>
      <c r="D148" s="5">
        <v>110000</v>
      </c>
      <c r="E148" s="7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12"/>
        <v>1</v>
      </c>
      <c r="P148">
        <f t="shared" si="13"/>
        <v>30.31</v>
      </c>
      <c r="Q148" s="11" t="s">
        <v>8311</v>
      </c>
      <c r="R148" s="15">
        <f t="shared" si="14"/>
        <v>42208.628692129627</v>
      </c>
      <c r="S148" s="15">
        <f t="shared" si="15"/>
        <v>42248.628692129627</v>
      </c>
      <c r="U148" t="str">
        <f t="shared" si="16"/>
        <v>wearables</v>
      </c>
    </row>
    <row r="149" spans="1:21" ht="60" x14ac:dyDescent="0.25">
      <c r="A149">
        <v>2502</v>
      </c>
      <c r="B149" s="9" t="s">
        <v>2502</v>
      </c>
      <c r="C149" s="3" t="s">
        <v>6612</v>
      </c>
      <c r="D149" s="5">
        <v>110000</v>
      </c>
      <c r="E149" s="7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12"/>
        <v>0</v>
      </c>
      <c r="P149">
        <f t="shared" si="13"/>
        <v>17.2</v>
      </c>
      <c r="Q149" s="11" t="s">
        <v>8315</v>
      </c>
      <c r="R149" s="15">
        <f t="shared" si="14"/>
        <v>41858.825439814813</v>
      </c>
      <c r="S149" s="15">
        <f t="shared" si="15"/>
        <v>41903.825439814813</v>
      </c>
      <c r="U149" t="str">
        <f t="shared" si="16"/>
        <v>restaurants</v>
      </c>
    </row>
    <row r="150" spans="1:21" ht="45" x14ac:dyDescent="0.25">
      <c r="A150">
        <v>4092</v>
      </c>
      <c r="B150" s="9" t="s">
        <v>4088</v>
      </c>
      <c r="C150" s="3" t="s">
        <v>8195</v>
      </c>
      <c r="D150" s="5">
        <v>110000</v>
      </c>
      <c r="E150" s="7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12"/>
        <v>0</v>
      </c>
      <c r="P150">
        <f t="shared" si="13"/>
        <v>20</v>
      </c>
      <c r="Q150" s="11" t="s">
        <v>8309</v>
      </c>
      <c r="R150" s="15">
        <f t="shared" si="14"/>
        <v>42039.194988425923</v>
      </c>
      <c r="S150" s="15">
        <f t="shared" si="15"/>
        <v>42099.153321759266</v>
      </c>
      <c r="U150" t="str">
        <f t="shared" si="16"/>
        <v>plays</v>
      </c>
    </row>
    <row r="151" spans="1:21" ht="45" x14ac:dyDescent="0.25">
      <c r="A151">
        <v>167</v>
      </c>
      <c r="B151" s="9" t="s">
        <v>169</v>
      </c>
      <c r="C151" s="3" t="s">
        <v>4277</v>
      </c>
      <c r="D151" s="5">
        <v>110000</v>
      </c>
      <c r="E151" s="7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12"/>
        <v>0</v>
      </c>
      <c r="P151">
        <f t="shared" si="13"/>
        <v>5.5</v>
      </c>
      <c r="Q151" s="11" t="s">
        <v>8308</v>
      </c>
      <c r="R151" s="15">
        <f t="shared" si="14"/>
        <v>42160.927488425921</v>
      </c>
      <c r="S151" s="15">
        <f t="shared" si="15"/>
        <v>42220.927488425921</v>
      </c>
      <c r="U151" t="str">
        <f t="shared" si="16"/>
        <v>drama</v>
      </c>
    </row>
    <row r="152" spans="1:21" ht="60" x14ac:dyDescent="0.25">
      <c r="A152">
        <v>1865</v>
      </c>
      <c r="B152" s="9" t="s">
        <v>1866</v>
      </c>
      <c r="C152" s="3" t="s">
        <v>5975</v>
      </c>
      <c r="D152" s="5">
        <v>110000</v>
      </c>
      <c r="E152" s="7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12"/>
        <v>0</v>
      </c>
      <c r="P152">
        <f t="shared" si="13"/>
        <v>2</v>
      </c>
      <c r="Q152" s="11" t="s">
        <v>8312</v>
      </c>
      <c r="R152" s="15">
        <f t="shared" si="14"/>
        <v>42645.367442129631</v>
      </c>
      <c r="S152" s="15">
        <f t="shared" si="15"/>
        <v>42680.409108796302</v>
      </c>
      <c r="U152" t="str">
        <f t="shared" si="16"/>
        <v>mobile games</v>
      </c>
    </row>
    <row r="153" spans="1:21" ht="60" x14ac:dyDescent="0.25">
      <c r="A153">
        <v>435</v>
      </c>
      <c r="B153" s="9" t="s">
        <v>436</v>
      </c>
      <c r="C153" s="3" t="s">
        <v>4545</v>
      </c>
      <c r="D153" s="5">
        <v>110000</v>
      </c>
      <c r="E153" s="7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12"/>
        <v>0</v>
      </c>
      <c r="P153">
        <f t="shared" si="13"/>
        <v>1</v>
      </c>
      <c r="Q153" s="11" t="s">
        <v>8308</v>
      </c>
      <c r="R153" s="15">
        <f t="shared" si="14"/>
        <v>41500.747453703705</v>
      </c>
      <c r="S153" s="15">
        <f t="shared" si="15"/>
        <v>41530.747453703705</v>
      </c>
      <c r="U153" t="str">
        <f t="shared" si="16"/>
        <v>animation</v>
      </c>
    </row>
    <row r="154" spans="1:21" ht="45" x14ac:dyDescent="0.25">
      <c r="A154">
        <v>2378</v>
      </c>
      <c r="B154" s="9" t="s">
        <v>2379</v>
      </c>
      <c r="C154" s="3" t="s">
        <v>6488</v>
      </c>
      <c r="D154" s="5">
        <v>110000</v>
      </c>
      <c r="E154" s="7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12"/>
        <v>0</v>
      </c>
      <c r="P154">
        <f t="shared" si="13"/>
        <v>0</v>
      </c>
      <c r="Q154" s="11" t="s">
        <v>8311</v>
      </c>
      <c r="R154" s="15">
        <f t="shared" si="14"/>
        <v>42213.013078703705</v>
      </c>
      <c r="S154" s="15">
        <f t="shared" si="15"/>
        <v>42242.013078703705</v>
      </c>
      <c r="U154" t="str">
        <f t="shared" si="16"/>
        <v>web</v>
      </c>
    </row>
    <row r="155" spans="1:21" ht="60" x14ac:dyDescent="0.25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2"/>
        <v>4</v>
      </c>
      <c r="P155">
        <f t="shared" si="13"/>
        <v>125.27</v>
      </c>
      <c r="Q155" s="11" t="s">
        <v>8309</v>
      </c>
      <c r="R155" s="15">
        <f t="shared" si="14"/>
        <v>42081.731273148151</v>
      </c>
      <c r="S155" s="15">
        <f t="shared" si="15"/>
        <v>42111.731273148151</v>
      </c>
      <c r="U155" t="str">
        <f t="shared" si="16"/>
        <v>spaces</v>
      </c>
    </row>
    <row r="156" spans="1:21" ht="60" x14ac:dyDescent="0.25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2"/>
        <v>30</v>
      </c>
      <c r="P156">
        <f t="shared" si="13"/>
        <v>171.79</v>
      </c>
      <c r="Q156" s="11" t="s">
        <v>8311</v>
      </c>
      <c r="R156" s="15">
        <f t="shared" si="14"/>
        <v>42574.667650462965</v>
      </c>
      <c r="S156" s="15">
        <f t="shared" si="15"/>
        <v>42605.870833333334</v>
      </c>
      <c r="U156" t="str">
        <f t="shared" si="16"/>
        <v>wearables</v>
      </c>
    </row>
    <row r="157" spans="1:21" ht="30" x14ac:dyDescent="0.25">
      <c r="A157">
        <v>1948</v>
      </c>
      <c r="B157" s="9" t="s">
        <v>1949</v>
      </c>
      <c r="C157" s="3" t="s">
        <v>6058</v>
      </c>
      <c r="D157" s="5">
        <v>100000</v>
      </c>
      <c r="E157" s="7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12"/>
        <v>800</v>
      </c>
      <c r="P157">
        <f t="shared" si="13"/>
        <v>188.51</v>
      </c>
      <c r="Q157" s="11" t="s">
        <v>8311</v>
      </c>
      <c r="R157" s="15">
        <f t="shared" si="14"/>
        <v>42473.604270833333</v>
      </c>
      <c r="S157" s="15">
        <f t="shared" si="15"/>
        <v>42527.709722222222</v>
      </c>
      <c r="U157" t="str">
        <f t="shared" si="16"/>
        <v>hardware</v>
      </c>
    </row>
    <row r="158" spans="1:21" ht="45" x14ac:dyDescent="0.25">
      <c r="A158">
        <v>1945</v>
      </c>
      <c r="B158" s="9" t="s">
        <v>1946</v>
      </c>
      <c r="C158" s="3" t="s">
        <v>6055</v>
      </c>
      <c r="D158" s="5">
        <v>100000</v>
      </c>
      <c r="E158" s="7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12"/>
        <v>348</v>
      </c>
      <c r="P158">
        <f t="shared" si="13"/>
        <v>511.79</v>
      </c>
      <c r="Q158" s="11" t="s">
        <v>8311</v>
      </c>
      <c r="R158" s="15">
        <f t="shared" si="14"/>
        <v>42157.251828703709</v>
      </c>
      <c r="S158" s="15">
        <f t="shared" si="15"/>
        <v>42197.251828703709</v>
      </c>
      <c r="U158" t="str">
        <f t="shared" si="16"/>
        <v>hardware</v>
      </c>
    </row>
    <row r="159" spans="1:21" ht="60" x14ac:dyDescent="0.25">
      <c r="A159">
        <v>1966</v>
      </c>
      <c r="B159" s="9" t="s">
        <v>1967</v>
      </c>
      <c r="C159" s="3" t="s">
        <v>6076</v>
      </c>
      <c r="D159" s="5">
        <v>100000</v>
      </c>
      <c r="E159" s="7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12"/>
        <v>207</v>
      </c>
      <c r="P159">
        <f t="shared" si="13"/>
        <v>136.63999999999999</v>
      </c>
      <c r="Q159" s="11" t="s">
        <v>8311</v>
      </c>
      <c r="R159" s="15">
        <f t="shared" si="14"/>
        <v>41835.540486111109</v>
      </c>
      <c r="S159" s="15">
        <f t="shared" si="15"/>
        <v>41865.540486111109</v>
      </c>
      <c r="U159" t="str">
        <f t="shared" si="16"/>
        <v>hardware</v>
      </c>
    </row>
    <row r="160" spans="1:21" ht="60" x14ac:dyDescent="0.25">
      <c r="A160">
        <v>2023</v>
      </c>
      <c r="B160" s="9" t="s">
        <v>2024</v>
      </c>
      <c r="C160" s="3" t="s">
        <v>6133</v>
      </c>
      <c r="D160" s="5">
        <v>100000</v>
      </c>
      <c r="E160" s="7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12"/>
        <v>161</v>
      </c>
      <c r="P160">
        <f t="shared" si="13"/>
        <v>457.39</v>
      </c>
      <c r="Q160" s="11" t="s">
        <v>8311</v>
      </c>
      <c r="R160" s="15">
        <f t="shared" si="14"/>
        <v>42136.420752314814</v>
      </c>
      <c r="S160" s="15">
        <f t="shared" si="15"/>
        <v>42166.420752314814</v>
      </c>
      <c r="U160" t="str">
        <f t="shared" si="16"/>
        <v>hardware</v>
      </c>
    </row>
    <row r="161" spans="1:21" ht="60" x14ac:dyDescent="0.25">
      <c r="A161">
        <v>2073</v>
      </c>
      <c r="B161" s="9" t="s">
        <v>2074</v>
      </c>
      <c r="C161" s="3" t="s">
        <v>6183</v>
      </c>
      <c r="D161" s="5">
        <v>100000</v>
      </c>
      <c r="E161" s="7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12"/>
        <v>153</v>
      </c>
      <c r="P161">
        <f t="shared" si="13"/>
        <v>324.69</v>
      </c>
      <c r="Q161" s="11" t="s">
        <v>8311</v>
      </c>
      <c r="R161" s="15">
        <f t="shared" si="14"/>
        <v>42087.668032407411</v>
      </c>
      <c r="S161" s="15">
        <f t="shared" si="15"/>
        <v>42132.668032407411</v>
      </c>
      <c r="U161" t="str">
        <f t="shared" si="16"/>
        <v>hardware</v>
      </c>
    </row>
    <row r="162" spans="1:21" ht="60" x14ac:dyDescent="0.25">
      <c r="A162">
        <v>269</v>
      </c>
      <c r="B162" s="9" t="s">
        <v>270</v>
      </c>
      <c r="C162" s="3" t="s">
        <v>4379</v>
      </c>
      <c r="D162" s="5">
        <v>100000</v>
      </c>
      <c r="E162" s="7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12"/>
        <v>147</v>
      </c>
      <c r="P162">
        <f t="shared" si="13"/>
        <v>92.25</v>
      </c>
      <c r="Q162" s="11" t="s">
        <v>8308</v>
      </c>
      <c r="R162" s="15">
        <f t="shared" si="14"/>
        <v>42758.197013888886</v>
      </c>
      <c r="S162" s="15">
        <f t="shared" si="15"/>
        <v>42788.197013888886</v>
      </c>
      <c r="U162" t="str">
        <f t="shared" si="16"/>
        <v>documentary</v>
      </c>
    </row>
    <row r="163" spans="1:21" ht="60" x14ac:dyDescent="0.25">
      <c r="A163">
        <v>2022</v>
      </c>
      <c r="B163" s="9" t="s">
        <v>2023</v>
      </c>
      <c r="C163" s="3" t="s">
        <v>6132</v>
      </c>
      <c r="D163" s="5">
        <v>100000</v>
      </c>
      <c r="E163" s="7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12"/>
        <v>125</v>
      </c>
      <c r="P163">
        <f t="shared" si="13"/>
        <v>385.04</v>
      </c>
      <c r="Q163" s="11" t="s">
        <v>8311</v>
      </c>
      <c r="R163" s="15">
        <f t="shared" si="14"/>
        <v>42502.569120370375</v>
      </c>
      <c r="S163" s="15">
        <f t="shared" si="15"/>
        <v>42532.569120370375</v>
      </c>
      <c r="U163" t="str">
        <f t="shared" si="16"/>
        <v>hardware</v>
      </c>
    </row>
    <row r="164" spans="1:21" ht="45" x14ac:dyDescent="0.25">
      <c r="A164">
        <v>2027</v>
      </c>
      <c r="B164" s="9" t="s">
        <v>2028</v>
      </c>
      <c r="C164" s="3" t="s">
        <v>6137</v>
      </c>
      <c r="D164" s="5">
        <v>100000</v>
      </c>
      <c r="E164" s="7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12"/>
        <v>120</v>
      </c>
      <c r="P164">
        <f t="shared" si="13"/>
        <v>223.1</v>
      </c>
      <c r="Q164" s="11" t="s">
        <v>8311</v>
      </c>
      <c r="R164" s="15">
        <f t="shared" si="14"/>
        <v>42048.813877314817</v>
      </c>
      <c r="S164" s="15">
        <f t="shared" si="15"/>
        <v>42093.772210648152</v>
      </c>
      <c r="U164" t="str">
        <f t="shared" si="16"/>
        <v>hardware</v>
      </c>
    </row>
    <row r="165" spans="1:21" ht="60" x14ac:dyDescent="0.25">
      <c r="A165">
        <v>2062</v>
      </c>
      <c r="B165" s="9" t="s">
        <v>2063</v>
      </c>
      <c r="C165" s="3" t="s">
        <v>6172</v>
      </c>
      <c r="D165" s="5">
        <v>100000</v>
      </c>
      <c r="E165" s="7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12"/>
        <v>115</v>
      </c>
      <c r="P165">
        <f t="shared" si="13"/>
        <v>566.39</v>
      </c>
      <c r="Q165" s="11" t="s">
        <v>8311</v>
      </c>
      <c r="R165" s="15">
        <f t="shared" si="14"/>
        <v>42423.3830787037</v>
      </c>
      <c r="S165" s="15">
        <f t="shared" si="15"/>
        <v>42453.341412037036</v>
      </c>
      <c r="U165" t="str">
        <f t="shared" si="16"/>
        <v>hardware</v>
      </c>
    </row>
    <row r="166" spans="1:21" ht="60" x14ac:dyDescent="0.25">
      <c r="A166">
        <v>332</v>
      </c>
      <c r="B166" s="9" t="s">
        <v>333</v>
      </c>
      <c r="C166" s="3" t="s">
        <v>4442</v>
      </c>
      <c r="D166" s="5">
        <v>100000</v>
      </c>
      <c r="E166" s="7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12"/>
        <v>113</v>
      </c>
      <c r="P166">
        <f t="shared" si="13"/>
        <v>203.63</v>
      </c>
      <c r="Q166" s="11" t="s">
        <v>8308</v>
      </c>
      <c r="R166" s="15">
        <f t="shared" si="14"/>
        <v>42263.680289351847</v>
      </c>
      <c r="S166" s="15">
        <f t="shared" si="15"/>
        <v>42305.333333333328</v>
      </c>
      <c r="U166" t="str">
        <f t="shared" si="16"/>
        <v>documentary</v>
      </c>
    </row>
    <row r="167" spans="1:21" ht="75" x14ac:dyDescent="0.25">
      <c r="A167">
        <v>3034</v>
      </c>
      <c r="B167" s="9" t="s">
        <v>3034</v>
      </c>
      <c r="C167" s="3" t="s">
        <v>7144</v>
      </c>
      <c r="D167" s="5">
        <v>100000</v>
      </c>
      <c r="E167" s="7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12"/>
        <v>113</v>
      </c>
      <c r="P167">
        <f t="shared" si="13"/>
        <v>89.31</v>
      </c>
      <c r="Q167" s="11" t="s">
        <v>8309</v>
      </c>
      <c r="R167" s="15">
        <f t="shared" si="14"/>
        <v>42644.535358796296</v>
      </c>
      <c r="S167" s="15">
        <f t="shared" si="15"/>
        <v>42675.165972222225</v>
      </c>
      <c r="U167" t="str">
        <f t="shared" si="16"/>
        <v>spaces</v>
      </c>
    </row>
    <row r="168" spans="1:21" ht="60" x14ac:dyDescent="0.25">
      <c r="A168">
        <v>2605</v>
      </c>
      <c r="B168" s="9" t="s">
        <v>2605</v>
      </c>
      <c r="C168" s="3" t="s">
        <v>6715</v>
      </c>
      <c r="D168" s="5">
        <v>100000</v>
      </c>
      <c r="E168" s="7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12"/>
        <v>107</v>
      </c>
      <c r="P168">
        <f t="shared" si="13"/>
        <v>60.97</v>
      </c>
      <c r="Q168" s="11" t="s">
        <v>8311</v>
      </c>
      <c r="R168" s="15">
        <f t="shared" si="14"/>
        <v>42508.541550925926</v>
      </c>
      <c r="S168" s="15">
        <f t="shared" si="15"/>
        <v>42538.541550925926</v>
      </c>
      <c r="U168" t="str">
        <f t="shared" si="16"/>
        <v>space exploration</v>
      </c>
    </row>
    <row r="169" spans="1:21" x14ac:dyDescent="0.25">
      <c r="A169">
        <v>2726</v>
      </c>
      <c r="B169" s="9" t="s">
        <v>2726</v>
      </c>
      <c r="C169" s="3" t="s">
        <v>6836</v>
      </c>
      <c r="D169" s="5">
        <v>100000</v>
      </c>
      <c r="E169" s="7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12"/>
        <v>106</v>
      </c>
      <c r="P169">
        <f t="shared" si="13"/>
        <v>261.75</v>
      </c>
      <c r="Q169" s="11" t="s">
        <v>8311</v>
      </c>
      <c r="R169" s="15">
        <f t="shared" si="14"/>
        <v>42452.579988425925</v>
      </c>
      <c r="S169" s="15">
        <f t="shared" si="15"/>
        <v>42482.579988425925</v>
      </c>
      <c r="U169" t="str">
        <f t="shared" si="16"/>
        <v>hardware</v>
      </c>
    </row>
    <row r="170" spans="1:21" ht="60" x14ac:dyDescent="0.25">
      <c r="A170">
        <v>3838</v>
      </c>
      <c r="B170" s="9" t="s">
        <v>3835</v>
      </c>
      <c r="C170" s="3" t="s">
        <v>7947</v>
      </c>
      <c r="D170" s="5">
        <v>100000</v>
      </c>
      <c r="E170" s="7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12"/>
        <v>101</v>
      </c>
      <c r="P170">
        <f t="shared" si="13"/>
        <v>1008.24</v>
      </c>
      <c r="Q170" s="11" t="s">
        <v>8309</v>
      </c>
      <c r="R170" s="15">
        <f t="shared" si="14"/>
        <v>42116.710752314815</v>
      </c>
      <c r="S170" s="15">
        <f t="shared" si="15"/>
        <v>42146.710752314815</v>
      </c>
      <c r="U170" t="str">
        <f t="shared" si="16"/>
        <v>plays</v>
      </c>
    </row>
    <row r="171" spans="1:21" ht="60" x14ac:dyDescent="0.25">
      <c r="A171">
        <v>3557</v>
      </c>
      <c r="B171" s="9" t="s">
        <v>3556</v>
      </c>
      <c r="C171" s="3" t="s">
        <v>7667</v>
      </c>
      <c r="D171" s="5">
        <v>100000</v>
      </c>
      <c r="E171" s="7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12"/>
        <v>100</v>
      </c>
      <c r="P171">
        <f t="shared" si="13"/>
        <v>179.28</v>
      </c>
      <c r="Q171" s="11" t="s">
        <v>8309</v>
      </c>
      <c r="R171" s="15">
        <f t="shared" si="14"/>
        <v>41730.276747685188</v>
      </c>
      <c r="S171" s="15">
        <f t="shared" si="15"/>
        <v>41764.276747685188</v>
      </c>
      <c r="U171" t="str">
        <f t="shared" si="16"/>
        <v>plays</v>
      </c>
    </row>
    <row r="172" spans="1:21" ht="60" x14ac:dyDescent="0.25">
      <c r="A172">
        <v>1336</v>
      </c>
      <c r="B172" s="9" t="s">
        <v>1337</v>
      </c>
      <c r="C172" s="3" t="s">
        <v>5446</v>
      </c>
      <c r="D172" s="5">
        <v>100000</v>
      </c>
      <c r="E172" s="7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12"/>
        <v>85</v>
      </c>
      <c r="P172">
        <f t="shared" si="13"/>
        <v>379.23</v>
      </c>
      <c r="Q172" s="11" t="s">
        <v>8311</v>
      </c>
      <c r="R172" s="15">
        <f t="shared" si="14"/>
        <v>41955.863750000004</v>
      </c>
      <c r="S172" s="15">
        <f t="shared" si="15"/>
        <v>41990.863750000004</v>
      </c>
      <c r="U172" t="str">
        <f t="shared" si="16"/>
        <v>wearables</v>
      </c>
    </row>
    <row r="173" spans="1:21" ht="30" x14ac:dyDescent="0.25">
      <c r="A173">
        <v>1315</v>
      </c>
      <c r="B173" s="9" t="s">
        <v>1316</v>
      </c>
      <c r="C173" s="3" t="s">
        <v>5425</v>
      </c>
      <c r="D173" s="5">
        <v>100000</v>
      </c>
      <c r="E173" s="7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12"/>
        <v>40</v>
      </c>
      <c r="P173">
        <f t="shared" si="13"/>
        <v>162.91999999999999</v>
      </c>
      <c r="Q173" s="11" t="s">
        <v>8311</v>
      </c>
      <c r="R173" s="15">
        <f t="shared" si="14"/>
        <v>42278.498240740737</v>
      </c>
      <c r="S173" s="15">
        <f t="shared" si="15"/>
        <v>42314.041666666672</v>
      </c>
      <c r="U173" t="str">
        <f t="shared" si="16"/>
        <v>wearables</v>
      </c>
    </row>
    <row r="174" spans="1:21" ht="45" x14ac:dyDescent="0.25">
      <c r="A174">
        <v>693</v>
      </c>
      <c r="B174" s="9" t="s">
        <v>694</v>
      </c>
      <c r="C174" s="3" t="s">
        <v>4803</v>
      </c>
      <c r="D174" s="5">
        <v>100000</v>
      </c>
      <c r="E174" s="7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12"/>
        <v>35</v>
      </c>
      <c r="P174">
        <f t="shared" si="13"/>
        <v>119.39</v>
      </c>
      <c r="Q174" s="11" t="s">
        <v>8311</v>
      </c>
      <c r="R174" s="15">
        <f t="shared" si="14"/>
        <v>42094.808182870373</v>
      </c>
      <c r="S174" s="15">
        <f t="shared" si="15"/>
        <v>42124.808182870373</v>
      </c>
      <c r="U174" t="str">
        <f t="shared" si="16"/>
        <v>wearables</v>
      </c>
    </row>
    <row r="175" spans="1:21" ht="60" x14ac:dyDescent="0.25">
      <c r="A175">
        <v>711</v>
      </c>
      <c r="B175" s="9" t="s">
        <v>712</v>
      </c>
      <c r="C175" s="3" t="s">
        <v>4821</v>
      </c>
      <c r="D175" s="5">
        <v>100000</v>
      </c>
      <c r="E175" s="7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12"/>
        <v>34</v>
      </c>
      <c r="P175">
        <f t="shared" si="13"/>
        <v>99.97</v>
      </c>
      <c r="Q175" s="11" t="s">
        <v>8311</v>
      </c>
      <c r="R175" s="15">
        <f t="shared" si="14"/>
        <v>42678.459120370375</v>
      </c>
      <c r="S175" s="15">
        <f t="shared" si="15"/>
        <v>42718.500787037032</v>
      </c>
      <c r="U175" t="str">
        <f t="shared" si="16"/>
        <v>wearables</v>
      </c>
    </row>
    <row r="176" spans="1:21" ht="60" x14ac:dyDescent="0.25">
      <c r="A176">
        <v>698</v>
      </c>
      <c r="B176" s="9" t="s">
        <v>699</v>
      </c>
      <c r="C176" s="3" t="s">
        <v>4808</v>
      </c>
      <c r="D176" s="5">
        <v>100000</v>
      </c>
      <c r="E176" s="7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12"/>
        <v>15</v>
      </c>
      <c r="P176">
        <f t="shared" si="13"/>
        <v>530.69000000000005</v>
      </c>
      <c r="Q176" s="11" t="s">
        <v>8311</v>
      </c>
      <c r="R176" s="15">
        <f t="shared" si="14"/>
        <v>41866.931076388886</v>
      </c>
      <c r="S176" s="15">
        <f t="shared" si="15"/>
        <v>41900.083333333336</v>
      </c>
      <c r="U176" t="str">
        <f t="shared" si="16"/>
        <v>wearables</v>
      </c>
    </row>
    <row r="177" spans="1:21" x14ac:dyDescent="0.25">
      <c r="A177">
        <v>217</v>
      </c>
      <c r="B177" s="9" t="s">
        <v>219</v>
      </c>
      <c r="C177" s="3" t="s">
        <v>4327</v>
      </c>
      <c r="D177" s="5">
        <v>100000</v>
      </c>
      <c r="E177" s="7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12"/>
        <v>12</v>
      </c>
      <c r="P177">
        <f t="shared" si="13"/>
        <v>314.29000000000002</v>
      </c>
      <c r="Q177" s="11" t="s">
        <v>8308</v>
      </c>
      <c r="R177" s="15">
        <f t="shared" si="14"/>
        <v>41970.64061342593</v>
      </c>
      <c r="S177" s="15">
        <f t="shared" si="15"/>
        <v>42001.64061342593</v>
      </c>
      <c r="U177" t="str">
        <f t="shared" si="16"/>
        <v>drama</v>
      </c>
    </row>
    <row r="178" spans="1:21" ht="45" x14ac:dyDescent="0.25">
      <c r="A178">
        <v>1043</v>
      </c>
      <c r="B178" s="9" t="s">
        <v>1044</v>
      </c>
      <c r="C178" s="3" t="s">
        <v>5153</v>
      </c>
      <c r="D178" s="5">
        <v>100000</v>
      </c>
      <c r="E178" s="7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12"/>
        <v>9</v>
      </c>
      <c r="P178">
        <f t="shared" si="13"/>
        <v>29.24</v>
      </c>
      <c r="Q178" s="11" t="s">
        <v>8316</v>
      </c>
      <c r="R178" s="15">
        <f t="shared" si="14"/>
        <v>42114.252951388888</v>
      </c>
      <c r="S178" s="15">
        <f t="shared" si="15"/>
        <v>42144.252951388888</v>
      </c>
      <c r="U178" t="str">
        <f t="shared" si="16"/>
        <v>audio</v>
      </c>
    </row>
    <row r="179" spans="1:21" ht="60" x14ac:dyDescent="0.25">
      <c r="A179">
        <v>687</v>
      </c>
      <c r="B179" s="9" t="s">
        <v>688</v>
      </c>
      <c r="C179" s="3" t="s">
        <v>4797</v>
      </c>
      <c r="D179" s="5">
        <v>100000</v>
      </c>
      <c r="E179" s="7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12"/>
        <v>4</v>
      </c>
      <c r="P179">
        <f t="shared" si="13"/>
        <v>591.66999999999996</v>
      </c>
      <c r="Q179" s="11" t="s">
        <v>8311</v>
      </c>
      <c r="R179" s="15">
        <f t="shared" si="14"/>
        <v>42711.750613425931</v>
      </c>
      <c r="S179" s="15">
        <f t="shared" si="15"/>
        <v>42771.750613425931</v>
      </c>
      <c r="U179" t="str">
        <f t="shared" si="16"/>
        <v>wearables</v>
      </c>
    </row>
    <row r="180" spans="1:21" ht="45" x14ac:dyDescent="0.25">
      <c r="A180">
        <v>1016</v>
      </c>
      <c r="B180" s="9" t="s">
        <v>1017</v>
      </c>
      <c r="C180" s="3" t="s">
        <v>5126</v>
      </c>
      <c r="D180" s="5">
        <v>100000</v>
      </c>
      <c r="E180" s="7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12"/>
        <v>3</v>
      </c>
      <c r="P180">
        <f t="shared" si="13"/>
        <v>74.790000000000006</v>
      </c>
      <c r="Q180" s="11" t="s">
        <v>8311</v>
      </c>
      <c r="R180" s="15">
        <f t="shared" si="14"/>
        <v>42422.107129629629</v>
      </c>
      <c r="S180" s="15">
        <f t="shared" si="15"/>
        <v>42467.065462962957</v>
      </c>
      <c r="U180" t="str">
        <f t="shared" si="16"/>
        <v>wearables</v>
      </c>
    </row>
    <row r="181" spans="1:21" ht="60" x14ac:dyDescent="0.25">
      <c r="A181">
        <v>975</v>
      </c>
      <c r="B181" s="9" t="s">
        <v>976</v>
      </c>
      <c r="C181" s="3" t="s">
        <v>5085</v>
      </c>
      <c r="D181" s="5">
        <v>100000</v>
      </c>
      <c r="E181" s="7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12"/>
        <v>3</v>
      </c>
      <c r="P181">
        <f t="shared" si="13"/>
        <v>108.63</v>
      </c>
      <c r="Q181" s="11" t="s">
        <v>8311</v>
      </c>
      <c r="R181" s="15">
        <f t="shared" si="14"/>
        <v>42489.696585648147</v>
      </c>
      <c r="S181" s="15">
        <f t="shared" si="15"/>
        <v>42549.696585648147</v>
      </c>
      <c r="U181" t="str">
        <f t="shared" si="16"/>
        <v>wearables</v>
      </c>
    </row>
    <row r="182" spans="1:21" ht="45" x14ac:dyDescent="0.25">
      <c r="A182">
        <v>945</v>
      </c>
      <c r="B182" s="9" t="s">
        <v>946</v>
      </c>
      <c r="C182" s="3" t="s">
        <v>5055</v>
      </c>
      <c r="D182" s="5">
        <v>100000</v>
      </c>
      <c r="E182" s="7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12"/>
        <v>2</v>
      </c>
      <c r="P182">
        <f t="shared" si="13"/>
        <v>155.25</v>
      </c>
      <c r="Q182" s="11" t="s">
        <v>8311</v>
      </c>
      <c r="R182" s="15">
        <f t="shared" si="14"/>
        <v>42732.872986111113</v>
      </c>
      <c r="S182" s="15">
        <f t="shared" si="15"/>
        <v>42784.999305555553</v>
      </c>
      <c r="U182" t="str">
        <f t="shared" si="16"/>
        <v>wearables</v>
      </c>
    </row>
    <row r="183" spans="1:21" ht="60" x14ac:dyDescent="0.25">
      <c r="A183">
        <v>2132</v>
      </c>
      <c r="B183" s="9" t="s">
        <v>2133</v>
      </c>
      <c r="C183" s="3" t="s">
        <v>6242</v>
      </c>
      <c r="D183" s="5">
        <v>100000</v>
      </c>
      <c r="E183" s="7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12"/>
        <v>2</v>
      </c>
      <c r="P183">
        <f t="shared" si="13"/>
        <v>21.34</v>
      </c>
      <c r="Q183" s="11" t="s">
        <v>8312</v>
      </c>
      <c r="R183" s="15">
        <f t="shared" si="14"/>
        <v>41643.487175925926</v>
      </c>
      <c r="S183" s="15">
        <f t="shared" si="15"/>
        <v>41673.487175925926</v>
      </c>
      <c r="U183" t="str">
        <f t="shared" si="16"/>
        <v>video games</v>
      </c>
    </row>
    <row r="184" spans="1:21" ht="45" x14ac:dyDescent="0.25">
      <c r="A184">
        <v>2644</v>
      </c>
      <c r="B184" s="9" t="s">
        <v>2644</v>
      </c>
      <c r="C184" s="3" t="s">
        <v>6754</v>
      </c>
      <c r="D184" s="5">
        <v>100000</v>
      </c>
      <c r="E184" s="7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12"/>
        <v>2</v>
      </c>
      <c r="P184">
        <f t="shared" si="13"/>
        <v>39.479999999999997</v>
      </c>
      <c r="Q184" s="11" t="s">
        <v>8311</v>
      </c>
      <c r="R184" s="15">
        <f t="shared" si="14"/>
        <v>42774.792071759264</v>
      </c>
      <c r="S184" s="15">
        <f t="shared" si="15"/>
        <v>42804.792071759264</v>
      </c>
      <c r="U184" t="str">
        <f t="shared" si="16"/>
        <v>space exploration</v>
      </c>
    </row>
    <row r="185" spans="1:21" ht="30" x14ac:dyDescent="0.25">
      <c r="A185">
        <v>128</v>
      </c>
      <c r="B185" s="9" t="s">
        <v>130</v>
      </c>
      <c r="C185" s="3" t="s">
        <v>4239</v>
      </c>
      <c r="D185" s="5">
        <v>100000</v>
      </c>
      <c r="E185" s="7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12"/>
        <v>2</v>
      </c>
      <c r="P185">
        <f t="shared" si="13"/>
        <v>311.17</v>
      </c>
      <c r="Q185" s="11" t="s">
        <v>8308</v>
      </c>
      <c r="R185" s="15">
        <f t="shared" si="14"/>
        <v>42628.22792824074</v>
      </c>
      <c r="S185" s="15">
        <f t="shared" si="15"/>
        <v>42663.22792824074</v>
      </c>
      <c r="U185" t="str">
        <f t="shared" si="16"/>
        <v>science fiction</v>
      </c>
    </row>
    <row r="186" spans="1:21" ht="60" x14ac:dyDescent="0.25">
      <c r="A186">
        <v>676</v>
      </c>
      <c r="B186" s="9" t="s">
        <v>677</v>
      </c>
      <c r="C186" s="3" t="s">
        <v>4786</v>
      </c>
      <c r="D186" s="5">
        <v>100000</v>
      </c>
      <c r="E186" s="7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12"/>
        <v>1</v>
      </c>
      <c r="P186">
        <f t="shared" si="13"/>
        <v>61.29</v>
      </c>
      <c r="Q186" s="11" t="s">
        <v>8311</v>
      </c>
      <c r="R186" s="15">
        <f t="shared" si="14"/>
        <v>42012.768298611118</v>
      </c>
      <c r="S186" s="15">
        <f t="shared" si="15"/>
        <v>42042.768298611118</v>
      </c>
      <c r="U186" t="str">
        <f t="shared" si="16"/>
        <v>wearables</v>
      </c>
    </row>
    <row r="187" spans="1:21" ht="45" x14ac:dyDescent="0.25">
      <c r="A187">
        <v>3092</v>
      </c>
      <c r="B187" s="9" t="s">
        <v>3092</v>
      </c>
      <c r="C187" s="3" t="s">
        <v>7202</v>
      </c>
      <c r="D187" s="5">
        <v>100000</v>
      </c>
      <c r="E187" s="7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12"/>
        <v>1</v>
      </c>
      <c r="P187">
        <f t="shared" si="13"/>
        <v>56.34</v>
      </c>
      <c r="Q187" s="11" t="s">
        <v>8309</v>
      </c>
      <c r="R187" s="15">
        <f t="shared" si="14"/>
        <v>42255.619351851856</v>
      </c>
      <c r="S187" s="15">
        <f t="shared" si="15"/>
        <v>42292.916666666672</v>
      </c>
      <c r="U187" t="str">
        <f t="shared" si="16"/>
        <v>spaces</v>
      </c>
    </row>
    <row r="188" spans="1:21" ht="60" x14ac:dyDescent="0.25">
      <c r="A188">
        <v>1326</v>
      </c>
      <c r="B188" s="9" t="s">
        <v>1327</v>
      </c>
      <c r="C188" s="3" t="s">
        <v>5436</v>
      </c>
      <c r="D188" s="5">
        <v>100000</v>
      </c>
      <c r="E188" s="7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2"/>
        <v>1</v>
      </c>
      <c r="P188">
        <f t="shared" si="13"/>
        <v>102.73</v>
      </c>
      <c r="Q188" s="11" t="s">
        <v>8311</v>
      </c>
      <c r="R188" s="15">
        <f t="shared" si="14"/>
        <v>41974.791990740734</v>
      </c>
      <c r="S188" s="15">
        <f t="shared" si="15"/>
        <v>42019.791990740734</v>
      </c>
      <c r="U188" t="str">
        <f t="shared" si="16"/>
        <v>wearables</v>
      </c>
    </row>
    <row r="189" spans="1:21" ht="30" x14ac:dyDescent="0.25">
      <c r="A189">
        <v>705</v>
      </c>
      <c r="B189" s="9" t="s">
        <v>706</v>
      </c>
      <c r="C189" s="3" t="s">
        <v>4815</v>
      </c>
      <c r="D189" s="5">
        <v>100000</v>
      </c>
      <c r="E189" s="7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12"/>
        <v>1</v>
      </c>
      <c r="P189">
        <f t="shared" si="13"/>
        <v>195.4</v>
      </c>
      <c r="Q189" s="11" t="s">
        <v>8311</v>
      </c>
      <c r="R189" s="15">
        <f t="shared" si="14"/>
        <v>42726.491643518515</v>
      </c>
      <c r="S189" s="15">
        <f t="shared" si="15"/>
        <v>42756.491643518515</v>
      </c>
      <c r="U189" t="str">
        <f t="shared" si="16"/>
        <v>wearables</v>
      </c>
    </row>
    <row r="190" spans="1:21" ht="60" x14ac:dyDescent="0.25">
      <c r="A190">
        <v>2652</v>
      </c>
      <c r="B190" s="9" t="s">
        <v>2652</v>
      </c>
      <c r="C190" s="3" t="s">
        <v>6762</v>
      </c>
      <c r="D190" s="5">
        <v>100000</v>
      </c>
      <c r="E190" s="7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12"/>
        <v>1</v>
      </c>
      <c r="P190">
        <f t="shared" si="13"/>
        <v>80.45</v>
      </c>
      <c r="Q190" s="11" t="s">
        <v>8311</v>
      </c>
      <c r="R190" s="15">
        <f t="shared" si="14"/>
        <v>41953.158854166672</v>
      </c>
      <c r="S190" s="15">
        <f t="shared" si="15"/>
        <v>41983.158854166672</v>
      </c>
      <c r="U190" t="str">
        <f t="shared" si="16"/>
        <v>space exploration</v>
      </c>
    </row>
    <row r="191" spans="1:21" ht="60" x14ac:dyDescent="0.25">
      <c r="A191">
        <v>1320</v>
      </c>
      <c r="B191" s="9" t="s">
        <v>1321</v>
      </c>
      <c r="C191" s="3" t="s">
        <v>5430</v>
      </c>
      <c r="D191" s="5">
        <v>100000</v>
      </c>
      <c r="E191" s="7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12"/>
        <v>1</v>
      </c>
      <c r="P191">
        <f t="shared" si="13"/>
        <v>167.67</v>
      </c>
      <c r="Q191" s="11" t="s">
        <v>8311</v>
      </c>
      <c r="R191" s="15">
        <f t="shared" si="14"/>
        <v>42705.690347222218</v>
      </c>
      <c r="S191" s="15">
        <f t="shared" si="15"/>
        <v>42734.958333333328</v>
      </c>
      <c r="U191" t="str">
        <f t="shared" si="16"/>
        <v>wearables</v>
      </c>
    </row>
    <row r="192" spans="1:21" ht="45" x14ac:dyDescent="0.25">
      <c r="A192">
        <v>992</v>
      </c>
      <c r="B192" s="9" t="s">
        <v>993</v>
      </c>
      <c r="C192" s="3" t="s">
        <v>5102</v>
      </c>
      <c r="D192" s="5">
        <v>100000</v>
      </c>
      <c r="E192" s="7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12"/>
        <v>0</v>
      </c>
      <c r="P192">
        <f t="shared" si="13"/>
        <v>116.75</v>
      </c>
      <c r="Q192" s="11" t="s">
        <v>8311</v>
      </c>
      <c r="R192" s="15">
        <f t="shared" si="14"/>
        <v>42437.924988425926</v>
      </c>
      <c r="S192" s="15">
        <f t="shared" si="15"/>
        <v>42497.883321759262</v>
      </c>
      <c r="U192" t="str">
        <f t="shared" si="16"/>
        <v>wearables</v>
      </c>
    </row>
    <row r="193" spans="1:21" ht="60" x14ac:dyDescent="0.25">
      <c r="A193">
        <v>595</v>
      </c>
      <c r="B193" s="9" t="s">
        <v>596</v>
      </c>
      <c r="C193" s="3" t="s">
        <v>4705</v>
      </c>
      <c r="D193" s="5">
        <v>100000</v>
      </c>
      <c r="E193" s="7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12"/>
        <v>0</v>
      </c>
      <c r="P193">
        <f t="shared" si="13"/>
        <v>53.25</v>
      </c>
      <c r="Q193" s="11" t="s">
        <v>8311</v>
      </c>
      <c r="R193" s="15">
        <f t="shared" si="14"/>
        <v>42083.069884259254</v>
      </c>
      <c r="S193" s="15">
        <f t="shared" si="15"/>
        <v>42128.069884259254</v>
      </c>
      <c r="U193" t="str">
        <f t="shared" si="16"/>
        <v>web</v>
      </c>
    </row>
    <row r="194" spans="1:21" ht="30" x14ac:dyDescent="0.25">
      <c r="A194">
        <v>717</v>
      </c>
      <c r="B194" s="9" t="s">
        <v>718</v>
      </c>
      <c r="C194" s="3" t="s">
        <v>4827</v>
      </c>
      <c r="D194" s="5">
        <v>100000</v>
      </c>
      <c r="E194" s="7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si="12"/>
        <v>0</v>
      </c>
      <c r="P194">
        <f t="shared" si="13"/>
        <v>76.25</v>
      </c>
      <c r="Q194" s="11" t="s">
        <v>8311</v>
      </c>
      <c r="R194" s="15">
        <f t="shared" si="14"/>
        <v>41857.854189814818</v>
      </c>
      <c r="S194" s="15">
        <f t="shared" si="15"/>
        <v>41887.854189814818</v>
      </c>
      <c r="U194" t="str">
        <f t="shared" si="16"/>
        <v>wearables</v>
      </c>
    </row>
    <row r="195" spans="1:21" ht="45" x14ac:dyDescent="0.25">
      <c r="A195">
        <v>1595</v>
      </c>
      <c r="B195" s="9" t="s">
        <v>1596</v>
      </c>
      <c r="C195" s="3" t="s">
        <v>5705</v>
      </c>
      <c r="D195" s="5">
        <v>100000</v>
      </c>
      <c r="E195" s="7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ref="O195:O258" si="17">ROUND(E195/D195*100,0)</f>
        <v>0</v>
      </c>
      <c r="P195">
        <f t="shared" ref="P195:P258" si="18">IFERROR(ROUND(E195/L195,2),0)</f>
        <v>40</v>
      </c>
      <c r="Q195" s="11" t="s">
        <v>8314</v>
      </c>
      <c r="R195" s="15">
        <f t="shared" ref="R195:R258" si="19">(((J195/60)/60)/24)+DATE(1970,1,1)</f>
        <v>41780.050092592595</v>
      </c>
      <c r="S195" s="15">
        <f t="shared" ref="S195:S258" si="20">(((I195/60)/60)/24)+DATE(1970,1,1)</f>
        <v>41808.842361111114</v>
      </c>
      <c r="U195" t="str">
        <f t="shared" ref="U195:U258" si="21">RIGHT(N195,LEN(N195)-SEARCH("/",N195))</f>
        <v>places</v>
      </c>
    </row>
    <row r="196" spans="1:21" ht="45" x14ac:dyDescent="0.25">
      <c r="A196">
        <v>2571</v>
      </c>
      <c r="B196" s="9" t="s">
        <v>2571</v>
      </c>
      <c r="C196" s="3" t="s">
        <v>6681</v>
      </c>
      <c r="D196" s="5">
        <v>100000</v>
      </c>
      <c r="E196" s="7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7"/>
        <v>0</v>
      </c>
      <c r="P196">
        <f t="shared" si="18"/>
        <v>62.5</v>
      </c>
      <c r="Q196" s="11" t="s">
        <v>8315</v>
      </c>
      <c r="R196" s="15">
        <f t="shared" si="19"/>
        <v>42449.341678240744</v>
      </c>
      <c r="S196" s="15">
        <f t="shared" si="20"/>
        <v>42509.341678240744</v>
      </c>
      <c r="U196" t="str">
        <f t="shared" si="21"/>
        <v>food trucks</v>
      </c>
    </row>
    <row r="197" spans="1:21" ht="60" x14ac:dyDescent="0.25">
      <c r="A197">
        <v>971</v>
      </c>
      <c r="B197" s="9" t="s">
        <v>972</v>
      </c>
      <c r="C197" s="3" t="s">
        <v>5081</v>
      </c>
      <c r="D197" s="5">
        <v>100000</v>
      </c>
      <c r="E197" s="7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7"/>
        <v>0</v>
      </c>
      <c r="P197">
        <f t="shared" si="18"/>
        <v>45.2</v>
      </c>
      <c r="Q197" s="11" t="s">
        <v>8311</v>
      </c>
      <c r="R197" s="15">
        <f t="shared" si="19"/>
        <v>42111.709027777775</v>
      </c>
      <c r="S197" s="15">
        <f t="shared" si="20"/>
        <v>42156.709027777775</v>
      </c>
      <c r="U197" t="str">
        <f t="shared" si="21"/>
        <v>wearables</v>
      </c>
    </row>
    <row r="198" spans="1:21" ht="60" x14ac:dyDescent="0.25">
      <c r="A198">
        <v>673</v>
      </c>
      <c r="B198" s="9" t="s">
        <v>674</v>
      </c>
      <c r="C198" s="3" t="s">
        <v>4783</v>
      </c>
      <c r="D198" s="5">
        <v>100000</v>
      </c>
      <c r="E198" s="7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7"/>
        <v>0</v>
      </c>
      <c r="P198">
        <f t="shared" si="18"/>
        <v>68.33</v>
      </c>
      <c r="Q198" s="11" t="s">
        <v>8311</v>
      </c>
      <c r="R198" s="15">
        <f t="shared" si="19"/>
        <v>41838.840474537035</v>
      </c>
      <c r="S198" s="15">
        <f t="shared" si="20"/>
        <v>41883.840474537035</v>
      </c>
      <c r="U198" t="str">
        <f t="shared" si="21"/>
        <v>wearables</v>
      </c>
    </row>
    <row r="199" spans="1:21" ht="45" x14ac:dyDescent="0.25">
      <c r="A199">
        <v>591</v>
      </c>
      <c r="B199" s="9" t="s">
        <v>592</v>
      </c>
      <c r="C199" s="3" t="s">
        <v>4701</v>
      </c>
      <c r="D199" s="5">
        <v>100000</v>
      </c>
      <c r="E199" s="7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7"/>
        <v>0</v>
      </c>
      <c r="P199">
        <f t="shared" si="18"/>
        <v>30.5</v>
      </c>
      <c r="Q199" s="11" t="s">
        <v>8311</v>
      </c>
      <c r="R199" s="15">
        <f t="shared" si="19"/>
        <v>42177.543171296296</v>
      </c>
      <c r="S199" s="15">
        <f t="shared" si="20"/>
        <v>42207.543171296296</v>
      </c>
      <c r="U199" t="str">
        <f t="shared" si="21"/>
        <v>web</v>
      </c>
    </row>
    <row r="200" spans="1:21" ht="60" x14ac:dyDescent="0.25">
      <c r="A200">
        <v>2654</v>
      </c>
      <c r="B200" s="9" t="s">
        <v>2654</v>
      </c>
      <c r="C200" s="3" t="s">
        <v>6764</v>
      </c>
      <c r="D200" s="5">
        <v>100000</v>
      </c>
      <c r="E200" s="7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7"/>
        <v>0</v>
      </c>
      <c r="P200">
        <f t="shared" si="18"/>
        <v>8.5</v>
      </c>
      <c r="Q200" s="11" t="s">
        <v>8311</v>
      </c>
      <c r="R200" s="15">
        <f t="shared" si="19"/>
        <v>42055.600995370376</v>
      </c>
      <c r="S200" s="15">
        <f t="shared" si="20"/>
        <v>42115.559328703705</v>
      </c>
      <c r="U200" t="str">
        <f t="shared" si="21"/>
        <v>space exploration</v>
      </c>
    </row>
    <row r="201" spans="1:21" ht="60" x14ac:dyDescent="0.25">
      <c r="A201">
        <v>2393</v>
      </c>
      <c r="B201" s="9" t="s">
        <v>2394</v>
      </c>
      <c r="C201" s="3" t="s">
        <v>6503</v>
      </c>
      <c r="D201" s="5">
        <v>100000</v>
      </c>
      <c r="E201" s="7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7"/>
        <v>0</v>
      </c>
      <c r="P201">
        <f t="shared" si="18"/>
        <v>50</v>
      </c>
      <c r="Q201" s="11" t="s">
        <v>8311</v>
      </c>
      <c r="R201" s="15">
        <f t="shared" si="19"/>
        <v>42194.648344907408</v>
      </c>
      <c r="S201" s="15">
        <f t="shared" si="20"/>
        <v>42224.648344907408</v>
      </c>
      <c r="U201" t="str">
        <f t="shared" si="21"/>
        <v>web</v>
      </c>
    </row>
    <row r="202" spans="1:21" ht="45" x14ac:dyDescent="0.25">
      <c r="A202">
        <v>1097</v>
      </c>
      <c r="B202" s="9" t="s">
        <v>1098</v>
      </c>
      <c r="C202" s="3" t="s">
        <v>5207</v>
      </c>
      <c r="D202" s="5">
        <v>100000</v>
      </c>
      <c r="E202" s="7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7"/>
        <v>0</v>
      </c>
      <c r="P202">
        <f t="shared" si="18"/>
        <v>6.71</v>
      </c>
      <c r="Q202" s="11" t="s">
        <v>8312</v>
      </c>
      <c r="R202" s="15">
        <f t="shared" si="19"/>
        <v>41660.792557870373</v>
      </c>
      <c r="S202" s="15">
        <f t="shared" si="20"/>
        <v>41700.792557870373</v>
      </c>
      <c r="U202" t="str">
        <f t="shared" si="21"/>
        <v>video games</v>
      </c>
    </row>
    <row r="203" spans="1:21" ht="45" x14ac:dyDescent="0.25">
      <c r="A203">
        <v>1101</v>
      </c>
      <c r="B203" s="9" t="s">
        <v>1102</v>
      </c>
      <c r="C203" s="3" t="s">
        <v>5211</v>
      </c>
      <c r="D203" s="5">
        <v>100000</v>
      </c>
      <c r="E203" s="7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7"/>
        <v>0</v>
      </c>
      <c r="P203">
        <f t="shared" si="18"/>
        <v>6.83</v>
      </c>
      <c r="Q203" s="11" t="s">
        <v>8312</v>
      </c>
      <c r="R203" s="15">
        <f t="shared" si="19"/>
        <v>42538.77243055556</v>
      </c>
      <c r="S203" s="15">
        <f t="shared" si="20"/>
        <v>42565.758333333331</v>
      </c>
      <c r="U203" t="str">
        <f t="shared" si="21"/>
        <v>video games</v>
      </c>
    </row>
    <row r="204" spans="1:21" ht="45" x14ac:dyDescent="0.25">
      <c r="A204">
        <v>3853</v>
      </c>
      <c r="B204" s="9" t="s">
        <v>3850</v>
      </c>
      <c r="C204" s="3" t="s">
        <v>7962</v>
      </c>
      <c r="D204" s="5">
        <v>100000</v>
      </c>
      <c r="E204" s="7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7"/>
        <v>0</v>
      </c>
      <c r="P204">
        <f t="shared" si="18"/>
        <v>13</v>
      </c>
      <c r="Q204" s="11" t="s">
        <v>8309</v>
      </c>
      <c r="R204" s="15">
        <f t="shared" si="19"/>
        <v>41848.84002314815</v>
      </c>
      <c r="S204" s="15">
        <f t="shared" si="20"/>
        <v>41883.84002314815</v>
      </c>
      <c r="U204" t="str">
        <f t="shared" si="21"/>
        <v>plays</v>
      </c>
    </row>
    <row r="205" spans="1:21" ht="45" x14ac:dyDescent="0.25">
      <c r="A205">
        <v>3094</v>
      </c>
      <c r="B205" s="9" t="s">
        <v>3094</v>
      </c>
      <c r="C205" s="3" t="s">
        <v>7204</v>
      </c>
      <c r="D205" s="5">
        <v>100000</v>
      </c>
      <c r="E205" s="7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7"/>
        <v>0</v>
      </c>
      <c r="P205">
        <f t="shared" si="18"/>
        <v>25</v>
      </c>
      <c r="Q205" s="11" t="s">
        <v>8309</v>
      </c>
      <c r="R205" s="15">
        <f t="shared" si="19"/>
        <v>42207.795787037037</v>
      </c>
      <c r="S205" s="15">
        <f t="shared" si="20"/>
        <v>42267.795787037037</v>
      </c>
      <c r="U205" t="str">
        <f t="shared" si="21"/>
        <v>spaces</v>
      </c>
    </row>
    <row r="206" spans="1:21" ht="45" x14ac:dyDescent="0.25">
      <c r="A206">
        <v>560</v>
      </c>
      <c r="B206" s="9" t="s">
        <v>561</v>
      </c>
      <c r="C206" s="3" t="s">
        <v>4670</v>
      </c>
      <c r="D206" s="5">
        <v>100000</v>
      </c>
      <c r="E206" s="7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7"/>
        <v>0</v>
      </c>
      <c r="P206">
        <f t="shared" si="18"/>
        <v>4</v>
      </c>
      <c r="Q206" s="11" t="s">
        <v>8311</v>
      </c>
      <c r="R206" s="15">
        <f t="shared" si="19"/>
        <v>41960.771354166667</v>
      </c>
      <c r="S206" s="15">
        <f t="shared" si="20"/>
        <v>41990.771354166667</v>
      </c>
      <c r="U206" t="str">
        <f t="shared" si="21"/>
        <v>web</v>
      </c>
    </row>
    <row r="207" spans="1:21" ht="30" x14ac:dyDescent="0.25">
      <c r="A207">
        <v>2431</v>
      </c>
      <c r="B207" s="9" t="s">
        <v>2432</v>
      </c>
      <c r="C207" s="3" t="s">
        <v>6541</v>
      </c>
      <c r="D207" s="5">
        <v>100000</v>
      </c>
      <c r="E207" s="7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7"/>
        <v>0</v>
      </c>
      <c r="P207">
        <f t="shared" si="18"/>
        <v>1</v>
      </c>
      <c r="Q207" s="11" t="s">
        <v>8315</v>
      </c>
      <c r="R207" s="15">
        <f t="shared" si="19"/>
        <v>42489.099687499998</v>
      </c>
      <c r="S207" s="15">
        <f t="shared" si="20"/>
        <v>42549.099687499998</v>
      </c>
      <c r="U207" t="str">
        <f t="shared" si="21"/>
        <v>food trucks</v>
      </c>
    </row>
    <row r="208" spans="1:21" ht="60" x14ac:dyDescent="0.25">
      <c r="A208">
        <v>1450</v>
      </c>
      <c r="B208" s="9" t="s">
        <v>1451</v>
      </c>
      <c r="C208" s="3" t="s">
        <v>5560</v>
      </c>
      <c r="D208" s="5">
        <v>100000</v>
      </c>
      <c r="E208" s="7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7"/>
        <v>0</v>
      </c>
      <c r="P208">
        <f t="shared" si="18"/>
        <v>1</v>
      </c>
      <c r="Q208" s="11" t="s">
        <v>8310</v>
      </c>
      <c r="R208" s="15">
        <f t="shared" si="19"/>
        <v>42390.171261574069</v>
      </c>
      <c r="S208" s="15">
        <f t="shared" si="20"/>
        <v>42420.171261574069</v>
      </c>
      <c r="U208" t="str">
        <f t="shared" si="21"/>
        <v>translations</v>
      </c>
    </row>
    <row r="209" spans="1:21" ht="60" x14ac:dyDescent="0.25">
      <c r="A209">
        <v>462</v>
      </c>
      <c r="B209" s="9" t="s">
        <v>463</v>
      </c>
      <c r="C209" s="3" t="s">
        <v>4572</v>
      </c>
      <c r="D209" s="5">
        <v>100000</v>
      </c>
      <c r="E209" s="7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7"/>
        <v>0</v>
      </c>
      <c r="P209">
        <f t="shared" si="18"/>
        <v>0</v>
      </c>
      <c r="Q209" s="11" t="s">
        <v>8308</v>
      </c>
      <c r="R209" s="15">
        <f t="shared" si="19"/>
        <v>40705.126631944448</v>
      </c>
      <c r="S209" s="15">
        <f t="shared" si="20"/>
        <v>40765.126631944448</v>
      </c>
      <c r="U209" t="str">
        <f t="shared" si="21"/>
        <v>animation</v>
      </c>
    </row>
    <row r="210" spans="1:21" ht="60" x14ac:dyDescent="0.25">
      <c r="A210">
        <v>582</v>
      </c>
      <c r="B210" s="9" t="s">
        <v>583</v>
      </c>
      <c r="C210" s="3" t="s">
        <v>4692</v>
      </c>
      <c r="D210" s="5">
        <v>100000</v>
      </c>
      <c r="E210" s="7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7"/>
        <v>0</v>
      </c>
      <c r="P210">
        <f t="shared" si="18"/>
        <v>0</v>
      </c>
      <c r="Q210" s="11" t="s">
        <v>8311</v>
      </c>
      <c r="R210" s="15">
        <f t="shared" si="19"/>
        <v>42055.739803240736</v>
      </c>
      <c r="S210" s="15">
        <f t="shared" si="20"/>
        <v>42078.75</v>
      </c>
      <c r="U210" t="str">
        <f t="shared" si="21"/>
        <v>web</v>
      </c>
    </row>
    <row r="211" spans="1:21" ht="60" x14ac:dyDescent="0.25">
      <c r="A211">
        <v>637</v>
      </c>
      <c r="B211" s="9" t="s">
        <v>638</v>
      </c>
      <c r="C211" s="3" t="s">
        <v>4747</v>
      </c>
      <c r="D211" s="5">
        <v>100000</v>
      </c>
      <c r="E211" s="7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7"/>
        <v>0</v>
      </c>
      <c r="P211">
        <f t="shared" si="18"/>
        <v>0</v>
      </c>
      <c r="Q211" s="11" t="s">
        <v>8311</v>
      </c>
      <c r="R211" s="15">
        <f t="shared" si="19"/>
        <v>42762.962013888886</v>
      </c>
      <c r="S211" s="15">
        <f t="shared" si="20"/>
        <v>42791.961111111115</v>
      </c>
      <c r="U211" t="str">
        <f t="shared" si="21"/>
        <v>web</v>
      </c>
    </row>
    <row r="212" spans="1:21" ht="60" x14ac:dyDescent="0.25">
      <c r="A212">
        <v>706</v>
      </c>
      <c r="B212" s="9" t="s">
        <v>707</v>
      </c>
      <c r="C212" s="3" t="s">
        <v>4816</v>
      </c>
      <c r="D212" s="5">
        <v>100000</v>
      </c>
      <c r="E212" s="7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7"/>
        <v>0</v>
      </c>
      <c r="P212">
        <f t="shared" si="18"/>
        <v>0</v>
      </c>
      <c r="Q212" s="11" t="s">
        <v>8311</v>
      </c>
      <c r="R212" s="15">
        <f t="shared" si="19"/>
        <v>42676.995173611111</v>
      </c>
      <c r="S212" s="15">
        <f t="shared" si="20"/>
        <v>42718.777083333334</v>
      </c>
      <c r="U212" t="str">
        <f t="shared" si="21"/>
        <v>wearables</v>
      </c>
    </row>
    <row r="213" spans="1:21" ht="60" x14ac:dyDescent="0.25">
      <c r="A213">
        <v>911</v>
      </c>
      <c r="B213" s="9" t="s">
        <v>912</v>
      </c>
      <c r="C213" s="3" t="s">
        <v>5021</v>
      </c>
      <c r="D213" s="5">
        <v>100000</v>
      </c>
      <c r="E213" s="7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7"/>
        <v>0</v>
      </c>
      <c r="P213">
        <f t="shared" si="18"/>
        <v>0</v>
      </c>
      <c r="Q213" s="11" t="s">
        <v>8313</v>
      </c>
      <c r="R213" s="15">
        <f t="shared" si="19"/>
        <v>41642.005150462966</v>
      </c>
      <c r="S213" s="15">
        <f t="shared" si="20"/>
        <v>41663.005150462966</v>
      </c>
      <c r="U213" t="str">
        <f t="shared" si="21"/>
        <v>jazz</v>
      </c>
    </row>
    <row r="214" spans="1:21" ht="45" x14ac:dyDescent="0.25">
      <c r="A214">
        <v>2511</v>
      </c>
      <c r="B214" s="9" t="s">
        <v>2511</v>
      </c>
      <c r="C214" s="3" t="s">
        <v>6621</v>
      </c>
      <c r="D214" s="5">
        <v>100000</v>
      </c>
      <c r="E214" s="7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7"/>
        <v>0</v>
      </c>
      <c r="P214">
        <f t="shared" si="18"/>
        <v>0</v>
      </c>
      <c r="Q214" s="11" t="s">
        <v>8315</v>
      </c>
      <c r="R214" s="15">
        <f t="shared" si="19"/>
        <v>42371.446909722217</v>
      </c>
      <c r="S214" s="15">
        <f t="shared" si="20"/>
        <v>42401.446909722217</v>
      </c>
      <c r="U214" t="str">
        <f t="shared" si="21"/>
        <v>restaurants</v>
      </c>
    </row>
    <row r="215" spans="1:21" ht="60" x14ac:dyDescent="0.25">
      <c r="A215">
        <v>2520</v>
      </c>
      <c r="B215" s="9" t="s">
        <v>2520</v>
      </c>
      <c r="C215" s="3" t="s">
        <v>6630</v>
      </c>
      <c r="D215" s="5">
        <v>100000</v>
      </c>
      <c r="E215" s="7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7"/>
        <v>0</v>
      </c>
      <c r="P215">
        <f t="shared" si="18"/>
        <v>0</v>
      </c>
      <c r="Q215" s="11" t="s">
        <v>8315</v>
      </c>
      <c r="R215" s="15">
        <f t="shared" si="19"/>
        <v>42612.600520833337</v>
      </c>
      <c r="S215" s="15">
        <f t="shared" si="20"/>
        <v>42658.806249999994</v>
      </c>
      <c r="U215" t="str">
        <f t="shared" si="21"/>
        <v>restaurants</v>
      </c>
    </row>
    <row r="216" spans="1:21" ht="60" x14ac:dyDescent="0.25">
      <c r="A216">
        <v>2561</v>
      </c>
      <c r="B216" s="9" t="s">
        <v>2561</v>
      </c>
      <c r="C216" s="3" t="s">
        <v>6671</v>
      </c>
      <c r="D216" s="5">
        <v>100000</v>
      </c>
      <c r="E216" s="7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7"/>
        <v>0</v>
      </c>
      <c r="P216">
        <f t="shared" si="18"/>
        <v>0</v>
      </c>
      <c r="Q216" s="11" t="s">
        <v>8315</v>
      </c>
      <c r="R216" s="15">
        <f t="shared" si="19"/>
        <v>42260.528807870374</v>
      </c>
      <c r="S216" s="15">
        <f t="shared" si="20"/>
        <v>42290.528807870374</v>
      </c>
      <c r="U216" t="str">
        <f t="shared" si="21"/>
        <v>food trucks</v>
      </c>
    </row>
    <row r="217" spans="1:21" ht="45" x14ac:dyDescent="0.25">
      <c r="A217">
        <v>2780</v>
      </c>
      <c r="B217" s="9" t="s">
        <v>2780</v>
      </c>
      <c r="C217" s="3" t="s">
        <v>6890</v>
      </c>
      <c r="D217" s="5">
        <v>100000</v>
      </c>
      <c r="E217" s="7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7"/>
        <v>0</v>
      </c>
      <c r="P217">
        <f t="shared" si="18"/>
        <v>0</v>
      </c>
      <c r="Q217" s="11" t="s">
        <v>8310</v>
      </c>
      <c r="R217" s="15">
        <f t="shared" si="19"/>
        <v>42774.447777777779</v>
      </c>
      <c r="S217" s="15">
        <f t="shared" si="20"/>
        <v>42804.447777777779</v>
      </c>
      <c r="U217" t="str">
        <f t="shared" si="21"/>
        <v>children's books</v>
      </c>
    </row>
    <row r="218" spans="1:21" ht="60" x14ac:dyDescent="0.25">
      <c r="A218">
        <v>3127</v>
      </c>
      <c r="B218" s="9" t="s">
        <v>3127</v>
      </c>
      <c r="C218" s="3" t="s">
        <v>7237</v>
      </c>
      <c r="D218" s="5">
        <v>100000</v>
      </c>
      <c r="E218" s="7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7"/>
        <v>0</v>
      </c>
      <c r="P218">
        <f t="shared" si="18"/>
        <v>0</v>
      </c>
      <c r="Q218" s="11" t="s">
        <v>8309</v>
      </c>
      <c r="R218" s="15">
        <f t="shared" si="19"/>
        <v>42034.856817129628</v>
      </c>
      <c r="S218" s="15">
        <f t="shared" si="20"/>
        <v>42064.856817129628</v>
      </c>
      <c r="U218" t="str">
        <f t="shared" si="21"/>
        <v>spaces</v>
      </c>
    </row>
    <row r="219" spans="1:21" ht="60" x14ac:dyDescent="0.25">
      <c r="A219">
        <v>3628</v>
      </c>
      <c r="B219" s="9" t="s">
        <v>3626</v>
      </c>
      <c r="C219" s="3" t="s">
        <v>7738</v>
      </c>
      <c r="D219" s="5">
        <v>100000</v>
      </c>
      <c r="E219" s="7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7"/>
        <v>0</v>
      </c>
      <c r="P219">
        <f t="shared" si="18"/>
        <v>0</v>
      </c>
      <c r="Q219" s="11" t="s">
        <v>8309</v>
      </c>
      <c r="R219" s="15">
        <f t="shared" si="19"/>
        <v>42291.833287037036</v>
      </c>
      <c r="S219" s="15">
        <f t="shared" si="20"/>
        <v>42351.874953703707</v>
      </c>
      <c r="U219" t="str">
        <f t="shared" si="21"/>
        <v>musical</v>
      </c>
    </row>
    <row r="220" spans="1:21" ht="60" x14ac:dyDescent="0.25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7"/>
        <v>3</v>
      </c>
      <c r="P220">
        <f t="shared" si="18"/>
        <v>106.8</v>
      </c>
      <c r="Q220" s="11" t="s">
        <v>8311</v>
      </c>
      <c r="R220" s="15">
        <f t="shared" si="19"/>
        <v>42116.54315972222</v>
      </c>
      <c r="S220" s="15">
        <f t="shared" si="20"/>
        <v>42146.541666666672</v>
      </c>
      <c r="U220" t="str">
        <f t="shared" si="21"/>
        <v>gadgets</v>
      </c>
    </row>
    <row r="221" spans="1:21" ht="60" x14ac:dyDescent="0.25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7"/>
        <v>103</v>
      </c>
      <c r="P221">
        <f t="shared" si="18"/>
        <v>227.85</v>
      </c>
      <c r="Q221" s="11" t="s">
        <v>8311</v>
      </c>
      <c r="R221" s="15">
        <f t="shared" si="19"/>
        <v>42081.903587962966</v>
      </c>
      <c r="S221" s="15">
        <f t="shared" si="20"/>
        <v>42111</v>
      </c>
      <c r="U221" t="str">
        <f t="shared" si="21"/>
        <v>hardware</v>
      </c>
    </row>
    <row r="222" spans="1:21" ht="45" x14ac:dyDescent="0.25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7"/>
        <v>0</v>
      </c>
      <c r="P222">
        <f t="shared" si="18"/>
        <v>22.75</v>
      </c>
      <c r="Q222" s="11" t="s">
        <v>8311</v>
      </c>
      <c r="R222" s="15">
        <f t="shared" si="19"/>
        <v>42551.884189814817</v>
      </c>
      <c r="S222" s="15">
        <f t="shared" si="20"/>
        <v>42581.884189814817</v>
      </c>
      <c r="U222" t="str">
        <f t="shared" si="21"/>
        <v>space exploration</v>
      </c>
    </row>
    <row r="223" spans="1:21" ht="45" x14ac:dyDescent="0.25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7"/>
        <v>25</v>
      </c>
      <c r="P223">
        <f t="shared" si="18"/>
        <v>725.03</v>
      </c>
      <c r="Q223" s="11" t="s">
        <v>8308</v>
      </c>
      <c r="R223" s="15">
        <f t="shared" si="19"/>
        <v>42327.490752314814</v>
      </c>
      <c r="S223" s="15">
        <f t="shared" si="20"/>
        <v>42367.490752314814</v>
      </c>
      <c r="U223" t="str">
        <f t="shared" si="21"/>
        <v>animation</v>
      </c>
    </row>
    <row r="224" spans="1:21" ht="45" x14ac:dyDescent="0.25">
      <c r="A224">
        <v>961</v>
      </c>
      <c r="B224" s="9" t="s">
        <v>962</v>
      </c>
      <c r="C224" s="3" t="s">
        <v>5071</v>
      </c>
      <c r="D224" s="5">
        <v>95000</v>
      </c>
      <c r="E224" s="7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7"/>
        <v>42</v>
      </c>
      <c r="P224">
        <f t="shared" si="18"/>
        <v>364.35</v>
      </c>
      <c r="Q224" s="11" t="s">
        <v>8311</v>
      </c>
      <c r="R224" s="15">
        <f t="shared" si="19"/>
        <v>42740.693692129629</v>
      </c>
      <c r="S224" s="15">
        <f t="shared" si="20"/>
        <v>42786.791666666672</v>
      </c>
      <c r="U224" t="str">
        <f t="shared" si="21"/>
        <v>wearables</v>
      </c>
    </row>
    <row r="225" spans="1:21" ht="60" x14ac:dyDescent="0.25">
      <c r="A225">
        <v>2509</v>
      </c>
      <c r="B225" s="9" t="s">
        <v>2509</v>
      </c>
      <c r="C225" s="3" t="s">
        <v>6619</v>
      </c>
      <c r="D225" s="5">
        <v>95000</v>
      </c>
      <c r="E225" s="7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7"/>
        <v>1</v>
      </c>
      <c r="P225">
        <f t="shared" si="18"/>
        <v>35.71</v>
      </c>
      <c r="Q225" s="11" t="s">
        <v>8315</v>
      </c>
      <c r="R225" s="15">
        <f t="shared" si="19"/>
        <v>42058.809594907405</v>
      </c>
      <c r="S225" s="15">
        <f t="shared" si="20"/>
        <v>42114.767928240741</v>
      </c>
      <c r="U225" t="str">
        <f t="shared" si="21"/>
        <v>restaurants</v>
      </c>
    </row>
    <row r="226" spans="1:21" ht="45" x14ac:dyDescent="0.25">
      <c r="A226">
        <v>172</v>
      </c>
      <c r="B226" s="9" t="s">
        <v>174</v>
      </c>
      <c r="C226" s="3" t="s">
        <v>4282</v>
      </c>
      <c r="D226" s="5">
        <v>95000</v>
      </c>
      <c r="E226" s="7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7"/>
        <v>0</v>
      </c>
      <c r="P226">
        <f t="shared" si="18"/>
        <v>0</v>
      </c>
      <c r="Q226" s="11" t="s">
        <v>8308</v>
      </c>
      <c r="R226" s="15">
        <f t="shared" si="19"/>
        <v>42047.394942129627</v>
      </c>
      <c r="S226" s="15">
        <f t="shared" si="20"/>
        <v>42082.353275462956</v>
      </c>
      <c r="U226" t="str">
        <f t="shared" si="21"/>
        <v>drama</v>
      </c>
    </row>
    <row r="227" spans="1:21" ht="60" x14ac:dyDescent="0.25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7"/>
        <v>0</v>
      </c>
      <c r="P227">
        <f t="shared" si="18"/>
        <v>13</v>
      </c>
      <c r="Q227" s="11" t="s">
        <v>8308</v>
      </c>
      <c r="R227" s="15">
        <f t="shared" si="19"/>
        <v>42038.824988425928</v>
      </c>
      <c r="S227" s="15">
        <f t="shared" si="20"/>
        <v>42054.824988425928</v>
      </c>
      <c r="U227" t="str">
        <f t="shared" si="21"/>
        <v>animation</v>
      </c>
    </row>
    <row r="228" spans="1:21" ht="60" x14ac:dyDescent="0.25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7"/>
        <v>0</v>
      </c>
      <c r="P228">
        <f t="shared" si="18"/>
        <v>250</v>
      </c>
      <c r="Q228" s="11" t="s">
        <v>8311</v>
      </c>
      <c r="R228" s="15">
        <f t="shared" si="19"/>
        <v>42702.809201388889</v>
      </c>
      <c r="S228" s="15">
        <f t="shared" si="20"/>
        <v>42732.809201388889</v>
      </c>
      <c r="U228" t="str">
        <f t="shared" si="21"/>
        <v>wearables</v>
      </c>
    </row>
    <row r="229" spans="1:21" ht="60" x14ac:dyDescent="0.25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7"/>
        <v>29</v>
      </c>
      <c r="P229">
        <f t="shared" si="18"/>
        <v>85</v>
      </c>
      <c r="Q229" s="11" t="s">
        <v>8311</v>
      </c>
      <c r="R229" s="15">
        <f t="shared" si="19"/>
        <v>42506.709722222222</v>
      </c>
      <c r="S229" s="15">
        <f t="shared" si="20"/>
        <v>42540.340277777781</v>
      </c>
      <c r="U229" t="str">
        <f t="shared" si="21"/>
        <v>wearables</v>
      </c>
    </row>
    <row r="230" spans="1:21" ht="60" x14ac:dyDescent="0.25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7"/>
        <v>9</v>
      </c>
      <c r="P230">
        <f t="shared" si="18"/>
        <v>65.67</v>
      </c>
      <c r="Q230" s="11" t="s">
        <v>8312</v>
      </c>
      <c r="R230" s="15">
        <f t="shared" si="19"/>
        <v>41417.228043981479</v>
      </c>
      <c r="S230" s="15">
        <f t="shared" si="20"/>
        <v>41462.228043981479</v>
      </c>
      <c r="U230" t="str">
        <f t="shared" si="21"/>
        <v>video games</v>
      </c>
    </row>
    <row r="231" spans="1:21" ht="60" x14ac:dyDescent="0.25">
      <c r="A231">
        <v>3977</v>
      </c>
      <c r="B231" s="9" t="s">
        <v>3974</v>
      </c>
      <c r="C231" s="3" t="s">
        <v>8084</v>
      </c>
      <c r="D231" s="5">
        <v>90000</v>
      </c>
      <c r="E231" s="7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7"/>
        <v>1</v>
      </c>
      <c r="P231">
        <f t="shared" si="18"/>
        <v>217.5</v>
      </c>
      <c r="Q231" s="11" t="s">
        <v>8309</v>
      </c>
      <c r="R231" s="15">
        <f t="shared" si="19"/>
        <v>42543.788564814815</v>
      </c>
      <c r="S231" s="15">
        <f t="shared" si="20"/>
        <v>42573.788564814815</v>
      </c>
      <c r="U231" t="str">
        <f t="shared" si="21"/>
        <v>plays</v>
      </c>
    </row>
    <row r="232" spans="1:21" ht="60" x14ac:dyDescent="0.25">
      <c r="A232">
        <v>1124</v>
      </c>
      <c r="B232" s="9" t="s">
        <v>1125</v>
      </c>
      <c r="C232" s="3" t="s">
        <v>5234</v>
      </c>
      <c r="D232" s="5">
        <v>90000</v>
      </c>
      <c r="E232" s="7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7"/>
        <v>0</v>
      </c>
      <c r="P232">
        <f t="shared" si="18"/>
        <v>60.71</v>
      </c>
      <c r="Q232" s="11" t="s">
        <v>8312</v>
      </c>
      <c r="R232" s="15">
        <f t="shared" si="19"/>
        <v>42094.667256944449</v>
      </c>
      <c r="S232" s="15">
        <f t="shared" si="20"/>
        <v>42124.667256944449</v>
      </c>
      <c r="U232" t="str">
        <f t="shared" si="21"/>
        <v>mobile games</v>
      </c>
    </row>
    <row r="233" spans="1:21" ht="30" x14ac:dyDescent="0.25">
      <c r="A233">
        <v>2582</v>
      </c>
      <c r="B233" s="9" t="s">
        <v>2582</v>
      </c>
      <c r="C233" s="3" t="s">
        <v>6692</v>
      </c>
      <c r="D233" s="5">
        <v>90000</v>
      </c>
      <c r="E233" s="7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7"/>
        <v>0</v>
      </c>
      <c r="P233">
        <f t="shared" si="18"/>
        <v>1</v>
      </c>
      <c r="Q233" s="11" t="s">
        <v>8315</v>
      </c>
      <c r="R233" s="15">
        <f t="shared" si="19"/>
        <v>42642.988819444443</v>
      </c>
      <c r="S233" s="15">
        <f t="shared" si="20"/>
        <v>42672.988819444443</v>
      </c>
      <c r="U233" t="str">
        <f t="shared" si="21"/>
        <v>food trucks</v>
      </c>
    </row>
    <row r="234" spans="1:21" ht="45" x14ac:dyDescent="0.25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7"/>
        <v>260</v>
      </c>
      <c r="P234">
        <f t="shared" si="18"/>
        <v>180.75</v>
      </c>
      <c r="Q234" s="11" t="s">
        <v>8311</v>
      </c>
      <c r="R234" s="15">
        <f t="shared" si="19"/>
        <v>42452.272824074069</v>
      </c>
      <c r="S234" s="15">
        <f t="shared" si="20"/>
        <v>42482.272824074069</v>
      </c>
      <c r="U234" t="str">
        <f t="shared" si="21"/>
        <v>hardware</v>
      </c>
    </row>
    <row r="235" spans="1:21" ht="60" x14ac:dyDescent="0.25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7"/>
        <v>0</v>
      </c>
      <c r="P235">
        <f t="shared" si="18"/>
        <v>38.44</v>
      </c>
      <c r="Q235" s="11" t="s">
        <v>8311</v>
      </c>
      <c r="R235" s="15">
        <f t="shared" si="19"/>
        <v>41963.050127314811</v>
      </c>
      <c r="S235" s="15">
        <f t="shared" si="20"/>
        <v>42022.05</v>
      </c>
      <c r="U235" t="str">
        <f t="shared" si="21"/>
        <v>web</v>
      </c>
    </row>
    <row r="236" spans="1:21" ht="60" x14ac:dyDescent="0.25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7"/>
        <v>0</v>
      </c>
      <c r="P236">
        <f t="shared" si="18"/>
        <v>2.75</v>
      </c>
      <c r="Q236" s="11" t="s">
        <v>8311</v>
      </c>
      <c r="R236" s="15">
        <f t="shared" si="19"/>
        <v>41830.947013888886</v>
      </c>
      <c r="S236" s="15">
        <f t="shared" si="20"/>
        <v>41860.947013888886</v>
      </c>
      <c r="U236" t="str">
        <f t="shared" si="21"/>
        <v>wearables</v>
      </c>
    </row>
    <row r="237" spans="1:21" ht="45" x14ac:dyDescent="0.25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7"/>
        <v>36</v>
      </c>
      <c r="P237">
        <f t="shared" si="18"/>
        <v>100.23</v>
      </c>
      <c r="Q237" s="11" t="s">
        <v>8312</v>
      </c>
      <c r="R237" s="15">
        <f t="shared" si="19"/>
        <v>41963.759386574078</v>
      </c>
      <c r="S237" s="15">
        <f t="shared" si="20"/>
        <v>42023.354166666672</v>
      </c>
      <c r="U237" t="str">
        <f t="shared" si="21"/>
        <v>video games</v>
      </c>
    </row>
    <row r="238" spans="1:21" ht="45" x14ac:dyDescent="0.25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7"/>
        <v>2</v>
      </c>
      <c r="P238">
        <f t="shared" si="18"/>
        <v>224.43</v>
      </c>
      <c r="Q238" s="11" t="s">
        <v>8311</v>
      </c>
      <c r="R238" s="15">
        <f t="shared" si="19"/>
        <v>42074.935740740737</v>
      </c>
      <c r="S238" s="15">
        <f t="shared" si="20"/>
        <v>42104.935740740737</v>
      </c>
      <c r="U238" t="str">
        <f t="shared" si="21"/>
        <v>web</v>
      </c>
    </row>
    <row r="239" spans="1:21" ht="60" x14ac:dyDescent="0.25">
      <c r="A239">
        <v>2048</v>
      </c>
      <c r="B239" s="9" t="s">
        <v>2049</v>
      </c>
      <c r="C239" s="3" t="s">
        <v>6158</v>
      </c>
      <c r="D239" s="5">
        <v>85000</v>
      </c>
      <c r="E239" s="7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7"/>
        <v>148</v>
      </c>
      <c r="P239">
        <f t="shared" si="18"/>
        <v>91.83</v>
      </c>
      <c r="Q239" s="11" t="s">
        <v>8311</v>
      </c>
      <c r="R239" s="15">
        <f t="shared" si="19"/>
        <v>41387.651516203703</v>
      </c>
      <c r="S239" s="15">
        <f t="shared" si="20"/>
        <v>41417.651516203703</v>
      </c>
      <c r="U239" t="str">
        <f t="shared" si="21"/>
        <v>hardware</v>
      </c>
    </row>
    <row r="240" spans="1:21" ht="60" x14ac:dyDescent="0.25">
      <c r="A240">
        <v>248</v>
      </c>
      <c r="B240" s="9" t="s">
        <v>249</v>
      </c>
      <c r="C240" s="3" t="s">
        <v>4358</v>
      </c>
      <c r="D240" s="5">
        <v>85000</v>
      </c>
      <c r="E240" s="7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7"/>
        <v>101</v>
      </c>
      <c r="P240">
        <f t="shared" si="18"/>
        <v>589.95000000000005</v>
      </c>
      <c r="Q240" s="11" t="s">
        <v>8308</v>
      </c>
      <c r="R240" s="15">
        <f t="shared" si="19"/>
        <v>40870.774409722224</v>
      </c>
      <c r="S240" s="15">
        <f t="shared" si="20"/>
        <v>40915.774409722224</v>
      </c>
      <c r="U240" t="str">
        <f t="shared" si="21"/>
        <v>documentary</v>
      </c>
    </row>
    <row r="241" spans="1:21" ht="45" x14ac:dyDescent="0.25">
      <c r="A241">
        <v>1910</v>
      </c>
      <c r="B241" s="9" t="s">
        <v>1911</v>
      </c>
      <c r="C241" s="3" t="s">
        <v>6020</v>
      </c>
      <c r="D241" s="5">
        <v>85000</v>
      </c>
      <c r="E241" s="7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7"/>
        <v>39</v>
      </c>
      <c r="P241">
        <f t="shared" si="18"/>
        <v>117.49</v>
      </c>
      <c r="Q241" s="11" t="s">
        <v>8311</v>
      </c>
      <c r="R241" s="15">
        <f t="shared" si="19"/>
        <v>42264.963159722218</v>
      </c>
      <c r="S241" s="15">
        <f t="shared" si="20"/>
        <v>42308.947916666672</v>
      </c>
      <c r="U241" t="str">
        <f t="shared" si="21"/>
        <v>gadgets</v>
      </c>
    </row>
    <row r="242" spans="1:21" ht="60" x14ac:dyDescent="0.25">
      <c r="A242">
        <v>1040</v>
      </c>
      <c r="B242" s="9" t="s">
        <v>1041</v>
      </c>
      <c r="C242" s="3" t="s">
        <v>5150</v>
      </c>
      <c r="D242" s="5">
        <v>85000</v>
      </c>
      <c r="E242" s="7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7"/>
        <v>0</v>
      </c>
      <c r="P242">
        <f t="shared" si="18"/>
        <v>250</v>
      </c>
      <c r="Q242" s="11" t="s">
        <v>8316</v>
      </c>
      <c r="R242" s="15">
        <f t="shared" si="19"/>
        <v>42579.708437499998</v>
      </c>
      <c r="S242" s="15">
        <f t="shared" si="20"/>
        <v>42609.708437499998</v>
      </c>
      <c r="U242" t="str">
        <f t="shared" si="21"/>
        <v>audio</v>
      </c>
    </row>
    <row r="243" spans="1:21" ht="30" x14ac:dyDescent="0.25">
      <c r="A243">
        <v>570</v>
      </c>
      <c r="B243" s="9" t="s">
        <v>571</v>
      </c>
      <c r="C243" s="3" t="s">
        <v>4680</v>
      </c>
      <c r="D243" s="5">
        <v>85000</v>
      </c>
      <c r="E243" s="7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7"/>
        <v>0</v>
      </c>
      <c r="P243">
        <f t="shared" si="18"/>
        <v>142</v>
      </c>
      <c r="Q243" s="11" t="s">
        <v>8311</v>
      </c>
      <c r="R243" s="15">
        <f t="shared" si="19"/>
        <v>42388.798252314817</v>
      </c>
      <c r="S243" s="15">
        <f t="shared" si="20"/>
        <v>42418.798252314817</v>
      </c>
      <c r="U243" t="str">
        <f t="shared" si="21"/>
        <v>web</v>
      </c>
    </row>
    <row r="244" spans="1:21" ht="60" x14ac:dyDescent="0.25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7"/>
        <v>0</v>
      </c>
      <c r="P244">
        <f t="shared" si="18"/>
        <v>0</v>
      </c>
      <c r="Q244" s="11" t="s">
        <v>8315</v>
      </c>
      <c r="R244" s="15">
        <f t="shared" si="19"/>
        <v>41986.108726851846</v>
      </c>
      <c r="S244" s="15">
        <f t="shared" si="20"/>
        <v>42016.108726851846</v>
      </c>
      <c r="U244" t="str">
        <f t="shared" si="21"/>
        <v>food trucks</v>
      </c>
    </row>
    <row r="245" spans="1:21" ht="45" x14ac:dyDescent="0.25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7"/>
        <v>10</v>
      </c>
      <c r="P245">
        <f t="shared" si="18"/>
        <v>744.55</v>
      </c>
      <c r="Q245" s="11" t="s">
        <v>8310</v>
      </c>
      <c r="R245" s="15">
        <f t="shared" si="19"/>
        <v>42142.767106481479</v>
      </c>
      <c r="S245" s="15">
        <f t="shared" si="20"/>
        <v>42163.625</v>
      </c>
      <c r="U245" t="str">
        <f t="shared" si="21"/>
        <v>translations</v>
      </c>
    </row>
    <row r="246" spans="1:21" ht="60" x14ac:dyDescent="0.25">
      <c r="A246">
        <v>2035</v>
      </c>
      <c r="B246" s="9" t="s">
        <v>2036</v>
      </c>
      <c r="C246" s="3" t="s">
        <v>6145</v>
      </c>
      <c r="D246" s="5">
        <v>80000</v>
      </c>
      <c r="E246" s="7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7"/>
        <v>211</v>
      </c>
      <c r="P246">
        <f t="shared" si="18"/>
        <v>262.16000000000003</v>
      </c>
      <c r="Q246" s="11" t="s">
        <v>8311</v>
      </c>
      <c r="R246" s="15">
        <f t="shared" si="19"/>
        <v>42311.625081018516</v>
      </c>
      <c r="S246" s="15">
        <f t="shared" si="20"/>
        <v>42357.041666666672</v>
      </c>
      <c r="U246" t="str">
        <f t="shared" si="21"/>
        <v>hardware</v>
      </c>
    </row>
    <row r="247" spans="1:21" ht="60" x14ac:dyDescent="0.25">
      <c r="A247">
        <v>2025</v>
      </c>
      <c r="B247" s="9" t="s">
        <v>2026</v>
      </c>
      <c r="C247" s="3" t="s">
        <v>6135</v>
      </c>
      <c r="D247" s="5">
        <v>80000</v>
      </c>
      <c r="E247" s="7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7"/>
        <v>201</v>
      </c>
      <c r="P247">
        <f t="shared" si="18"/>
        <v>220.74</v>
      </c>
      <c r="Q247" s="11" t="s">
        <v>8311</v>
      </c>
      <c r="R247" s="15">
        <f t="shared" si="19"/>
        <v>42136.184560185182</v>
      </c>
      <c r="S247" s="15">
        <f t="shared" si="20"/>
        <v>42166.184560185182</v>
      </c>
      <c r="U247" t="str">
        <f t="shared" si="21"/>
        <v>hardware</v>
      </c>
    </row>
    <row r="248" spans="1:21" ht="60" x14ac:dyDescent="0.25">
      <c r="A248">
        <v>2690</v>
      </c>
      <c r="B248" s="9" t="s">
        <v>2690</v>
      </c>
      <c r="C248" s="3" t="s">
        <v>6800</v>
      </c>
      <c r="D248" s="5">
        <v>80000</v>
      </c>
      <c r="E248" s="7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7"/>
        <v>11</v>
      </c>
      <c r="P248">
        <f t="shared" si="18"/>
        <v>72.760000000000005</v>
      </c>
      <c r="Q248" s="11" t="s">
        <v>8315</v>
      </c>
      <c r="R248" s="15">
        <f t="shared" si="19"/>
        <v>42113.105046296296</v>
      </c>
      <c r="S248" s="15">
        <f t="shared" si="20"/>
        <v>42158.105046296296</v>
      </c>
      <c r="U248" t="str">
        <f t="shared" si="21"/>
        <v>food trucks</v>
      </c>
    </row>
    <row r="249" spans="1:21" ht="60" x14ac:dyDescent="0.25">
      <c r="A249">
        <v>132</v>
      </c>
      <c r="B249" s="9" t="s">
        <v>134</v>
      </c>
      <c r="C249" s="3" t="s">
        <v>4243</v>
      </c>
      <c r="D249" s="5">
        <v>80000</v>
      </c>
      <c r="E249" s="7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7"/>
        <v>10</v>
      </c>
      <c r="P249">
        <f t="shared" si="18"/>
        <v>94.51</v>
      </c>
      <c r="Q249" s="11" t="s">
        <v>8308</v>
      </c>
      <c r="R249" s="15">
        <f t="shared" si="19"/>
        <v>41905.812581018516</v>
      </c>
      <c r="S249" s="15">
        <f t="shared" si="20"/>
        <v>41950.854247685187</v>
      </c>
      <c r="U249" t="str">
        <f t="shared" si="21"/>
        <v>science fiction</v>
      </c>
    </row>
    <row r="250" spans="1:21" ht="45" x14ac:dyDescent="0.25">
      <c r="A250">
        <v>2122</v>
      </c>
      <c r="B250" s="9" t="s">
        <v>2123</v>
      </c>
      <c r="C250" s="3" t="s">
        <v>6232</v>
      </c>
      <c r="D250" s="5">
        <v>80000</v>
      </c>
      <c r="E250" s="7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7"/>
        <v>0</v>
      </c>
      <c r="P250">
        <f t="shared" si="18"/>
        <v>103.33</v>
      </c>
      <c r="Q250" s="11" t="s">
        <v>8312</v>
      </c>
      <c r="R250" s="15">
        <f t="shared" si="19"/>
        <v>42712.300567129627</v>
      </c>
      <c r="S250" s="15">
        <f t="shared" si="20"/>
        <v>42742.300567129627</v>
      </c>
      <c r="U250" t="str">
        <f t="shared" si="21"/>
        <v>video games</v>
      </c>
    </row>
    <row r="251" spans="1:21" ht="60" x14ac:dyDescent="0.25">
      <c r="A251">
        <v>484</v>
      </c>
      <c r="B251" s="9" t="s">
        <v>485</v>
      </c>
      <c r="C251" s="3" t="s">
        <v>4594</v>
      </c>
      <c r="D251" s="5">
        <v>80000</v>
      </c>
      <c r="E251" s="7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7"/>
        <v>0</v>
      </c>
      <c r="P251">
        <f t="shared" si="18"/>
        <v>13.55</v>
      </c>
      <c r="Q251" s="11" t="s">
        <v>8308</v>
      </c>
      <c r="R251" s="15">
        <f t="shared" si="19"/>
        <v>42272.93949074074</v>
      </c>
      <c r="S251" s="15">
        <f t="shared" si="20"/>
        <v>42313.981157407412</v>
      </c>
      <c r="U251" t="str">
        <f t="shared" si="21"/>
        <v>animation</v>
      </c>
    </row>
    <row r="252" spans="1:21" ht="45" x14ac:dyDescent="0.25">
      <c r="A252">
        <v>1145</v>
      </c>
      <c r="B252" s="9" t="s">
        <v>1146</v>
      </c>
      <c r="C252" s="3" t="s">
        <v>5255</v>
      </c>
      <c r="D252" s="5">
        <v>80000</v>
      </c>
      <c r="E252" s="7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7"/>
        <v>0</v>
      </c>
      <c r="P252">
        <f t="shared" si="18"/>
        <v>100</v>
      </c>
      <c r="Q252" s="11" t="s">
        <v>8315</v>
      </c>
      <c r="R252" s="15">
        <f t="shared" si="19"/>
        <v>41854.747592592597</v>
      </c>
      <c r="S252" s="15">
        <f t="shared" si="20"/>
        <v>41914.747592592597</v>
      </c>
      <c r="U252" t="str">
        <f t="shared" si="21"/>
        <v>food trucks</v>
      </c>
    </row>
    <row r="253" spans="1:21" ht="45" x14ac:dyDescent="0.25">
      <c r="A253">
        <v>2136</v>
      </c>
      <c r="B253" s="9" t="s">
        <v>2137</v>
      </c>
      <c r="C253" s="3" t="s">
        <v>6246</v>
      </c>
      <c r="D253" s="5">
        <v>80000</v>
      </c>
      <c r="E253" s="7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7"/>
        <v>0</v>
      </c>
      <c r="P253">
        <f t="shared" si="18"/>
        <v>11.92</v>
      </c>
      <c r="Q253" s="11" t="s">
        <v>8312</v>
      </c>
      <c r="R253" s="15">
        <f t="shared" si="19"/>
        <v>41536.509097222224</v>
      </c>
      <c r="S253" s="15">
        <f t="shared" si="20"/>
        <v>41566.509097222224</v>
      </c>
      <c r="U253" t="str">
        <f t="shared" si="21"/>
        <v>video games</v>
      </c>
    </row>
    <row r="254" spans="1:21" ht="45" x14ac:dyDescent="0.25">
      <c r="A254">
        <v>576</v>
      </c>
      <c r="B254" s="9" t="s">
        <v>577</v>
      </c>
      <c r="C254" s="3" t="s">
        <v>4686</v>
      </c>
      <c r="D254" s="5">
        <v>80000</v>
      </c>
      <c r="E254" s="7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7"/>
        <v>0</v>
      </c>
      <c r="P254">
        <f t="shared" si="18"/>
        <v>1</v>
      </c>
      <c r="Q254" s="11" t="s">
        <v>8311</v>
      </c>
      <c r="R254" s="15">
        <f t="shared" si="19"/>
        <v>42031.471666666665</v>
      </c>
      <c r="S254" s="15">
        <f t="shared" si="20"/>
        <v>42091.43</v>
      </c>
      <c r="U254" t="str">
        <f t="shared" si="21"/>
        <v>web</v>
      </c>
    </row>
    <row r="255" spans="1:21" ht="45" x14ac:dyDescent="0.25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7"/>
        <v>0</v>
      </c>
      <c r="P255">
        <f t="shared" si="18"/>
        <v>1</v>
      </c>
      <c r="Q255" s="11" t="s">
        <v>8315</v>
      </c>
      <c r="R255" s="15">
        <f t="shared" si="19"/>
        <v>41828.967916666668</v>
      </c>
      <c r="S255" s="15">
        <f t="shared" si="20"/>
        <v>41858.967916666668</v>
      </c>
      <c r="U255" t="str">
        <f t="shared" si="21"/>
        <v>food trucks</v>
      </c>
    </row>
    <row r="256" spans="1:21" ht="60" x14ac:dyDescent="0.25">
      <c r="A256">
        <v>611</v>
      </c>
      <c r="B256" s="9" t="s">
        <v>612</v>
      </c>
      <c r="C256" s="3" t="s">
        <v>4721</v>
      </c>
      <c r="D256" s="5">
        <v>80000</v>
      </c>
      <c r="E256" s="7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7"/>
        <v>0</v>
      </c>
      <c r="P256">
        <f t="shared" si="18"/>
        <v>0</v>
      </c>
      <c r="Q256" s="11" t="s">
        <v>8311</v>
      </c>
      <c r="R256" s="15">
        <f t="shared" si="19"/>
        <v>42328.560613425929</v>
      </c>
      <c r="S256" s="15">
        <f t="shared" si="20"/>
        <v>42388.560613425929</v>
      </c>
      <c r="U256" t="str">
        <f t="shared" si="21"/>
        <v>web</v>
      </c>
    </row>
    <row r="257" spans="1:21" ht="45" x14ac:dyDescent="0.25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7"/>
        <v>0</v>
      </c>
      <c r="P257">
        <f t="shared" si="18"/>
        <v>0</v>
      </c>
      <c r="Q257" s="11" t="s">
        <v>8309</v>
      </c>
      <c r="R257" s="15">
        <f t="shared" si="19"/>
        <v>42438.779131944444</v>
      </c>
      <c r="S257" s="15">
        <f t="shared" si="20"/>
        <v>42498.73746527778</v>
      </c>
      <c r="U257" t="str">
        <f t="shared" si="21"/>
        <v>spaces</v>
      </c>
    </row>
    <row r="258" spans="1:21" ht="60" x14ac:dyDescent="0.25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7"/>
        <v>387</v>
      </c>
      <c r="P258">
        <f t="shared" si="18"/>
        <v>593.94000000000005</v>
      </c>
      <c r="Q258" s="11" t="s">
        <v>8311</v>
      </c>
      <c r="R258" s="15">
        <f t="shared" si="19"/>
        <v>42076.130011574074</v>
      </c>
      <c r="S258" s="15">
        <f t="shared" si="20"/>
        <v>42131.290277777778</v>
      </c>
      <c r="U258" t="str">
        <f t="shared" si="21"/>
        <v>hardware</v>
      </c>
    </row>
    <row r="259" spans="1:21" ht="60" x14ac:dyDescent="0.25">
      <c r="A259">
        <v>280</v>
      </c>
      <c r="B259" s="9" t="s">
        <v>281</v>
      </c>
      <c r="C259" s="3" t="s">
        <v>4390</v>
      </c>
      <c r="D259" s="5">
        <v>75000</v>
      </c>
      <c r="E259" s="7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22">ROUND(E259/D259*100,0)</f>
        <v>156</v>
      </c>
      <c r="P259">
        <f t="shared" ref="P259:P322" si="23">IFERROR(ROUND(E259/L259,2),0)</f>
        <v>54.75</v>
      </c>
      <c r="Q259" s="11" t="s">
        <v>8308</v>
      </c>
      <c r="R259" s="15">
        <f t="shared" ref="R259:R322" si="24">(((J259/60)/60)/24)+DATE(1970,1,1)</f>
        <v>41744.590682870366</v>
      </c>
      <c r="S259" s="15">
        <f t="shared" ref="S259:S322" si="25">(((I259/60)/60)/24)+DATE(1970,1,1)</f>
        <v>41789.590682870366</v>
      </c>
      <c r="U259" t="str">
        <f t="shared" ref="U259:U322" si="26">RIGHT(N259,LEN(N259)-SEARCH("/",N259))</f>
        <v>documentary</v>
      </c>
    </row>
    <row r="260" spans="1:21" ht="60" x14ac:dyDescent="0.25">
      <c r="A260">
        <v>653</v>
      </c>
      <c r="B260" s="9" t="s">
        <v>654</v>
      </c>
      <c r="C260" s="3" t="s">
        <v>4763</v>
      </c>
      <c r="D260" s="5">
        <v>75000</v>
      </c>
      <c r="E260" s="7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22"/>
        <v>141</v>
      </c>
      <c r="P260">
        <f t="shared" si="23"/>
        <v>95.83</v>
      </c>
      <c r="Q260" s="11" t="s">
        <v>8311</v>
      </c>
      <c r="R260" s="15">
        <f t="shared" si="24"/>
        <v>42199.618518518517</v>
      </c>
      <c r="S260" s="15">
        <f t="shared" si="25"/>
        <v>42236.618518518517</v>
      </c>
      <c r="U260" t="str">
        <f t="shared" si="26"/>
        <v>wearables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2"/>
        <v>132</v>
      </c>
      <c r="P261">
        <f t="shared" si="23"/>
        <v>105.05</v>
      </c>
      <c r="Q261" s="11" t="s">
        <v>8308</v>
      </c>
      <c r="R261" s="15">
        <f t="shared" si="24"/>
        <v>42072.738067129627</v>
      </c>
      <c r="S261" s="15">
        <f t="shared" si="25"/>
        <v>42102.738067129627</v>
      </c>
      <c r="U261" t="str">
        <f t="shared" si="26"/>
        <v>documentary</v>
      </c>
    </row>
    <row r="262" spans="1:21" ht="45" x14ac:dyDescent="0.25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2"/>
        <v>104</v>
      </c>
      <c r="P262">
        <f t="shared" si="23"/>
        <v>156.05000000000001</v>
      </c>
      <c r="Q262" s="11" t="s">
        <v>8308</v>
      </c>
      <c r="R262" s="15">
        <f t="shared" si="24"/>
        <v>42278.946620370371</v>
      </c>
      <c r="S262" s="15">
        <f t="shared" si="25"/>
        <v>42309.166666666672</v>
      </c>
      <c r="U262" t="str">
        <f t="shared" si="26"/>
        <v>documentary</v>
      </c>
    </row>
    <row r="263" spans="1:21" ht="60" x14ac:dyDescent="0.25">
      <c r="A263">
        <v>292</v>
      </c>
      <c r="B263" s="9" t="s">
        <v>293</v>
      </c>
      <c r="C263" s="3" t="s">
        <v>4402</v>
      </c>
      <c r="D263" s="5">
        <v>75000</v>
      </c>
      <c r="E263" s="7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22"/>
        <v>102</v>
      </c>
      <c r="P263">
        <f t="shared" si="23"/>
        <v>154.41999999999999</v>
      </c>
      <c r="Q263" s="11" t="s">
        <v>8308</v>
      </c>
      <c r="R263" s="15">
        <f t="shared" si="24"/>
        <v>40812.803229166668</v>
      </c>
      <c r="S263" s="15">
        <f t="shared" si="25"/>
        <v>40845.165972222225</v>
      </c>
      <c r="U263" t="str">
        <f t="shared" si="26"/>
        <v>documentary</v>
      </c>
    </row>
    <row r="264" spans="1:21" ht="45" x14ac:dyDescent="0.25">
      <c r="A264">
        <v>1076</v>
      </c>
      <c r="B264" s="9" t="s">
        <v>1077</v>
      </c>
      <c r="C264" s="3" t="s">
        <v>5186</v>
      </c>
      <c r="D264" s="5">
        <v>75000</v>
      </c>
      <c r="E264" s="7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22"/>
        <v>63</v>
      </c>
      <c r="P264">
        <f t="shared" si="23"/>
        <v>48.28</v>
      </c>
      <c r="Q264" s="11" t="s">
        <v>8312</v>
      </c>
      <c r="R264" s="15">
        <f t="shared" si="24"/>
        <v>41838.377893518518</v>
      </c>
      <c r="S264" s="15">
        <f t="shared" si="25"/>
        <v>41893.377893518518</v>
      </c>
      <c r="U264" t="str">
        <f t="shared" si="26"/>
        <v>video games</v>
      </c>
    </row>
    <row r="265" spans="1:21" ht="30" x14ac:dyDescent="0.25">
      <c r="A265">
        <v>2157</v>
      </c>
      <c r="B265" s="9" t="s">
        <v>2158</v>
      </c>
      <c r="C265" s="3" t="s">
        <v>6267</v>
      </c>
      <c r="D265" s="5">
        <v>75000</v>
      </c>
      <c r="E265" s="7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22"/>
        <v>28</v>
      </c>
      <c r="P265">
        <f t="shared" si="23"/>
        <v>370.95</v>
      </c>
      <c r="Q265" s="11" t="s">
        <v>8312</v>
      </c>
      <c r="R265" s="15">
        <f t="shared" si="24"/>
        <v>42694.98128472222</v>
      </c>
      <c r="S265" s="15">
        <f t="shared" si="25"/>
        <v>42727.332638888889</v>
      </c>
      <c r="U265" t="str">
        <f t="shared" si="26"/>
        <v>video games</v>
      </c>
    </row>
    <row r="266" spans="1:21" ht="60" x14ac:dyDescent="0.25">
      <c r="A266">
        <v>680</v>
      </c>
      <c r="B266" s="9" t="s">
        <v>681</v>
      </c>
      <c r="C266" s="3" t="s">
        <v>4790</v>
      </c>
      <c r="D266" s="5">
        <v>75000</v>
      </c>
      <c r="E266" s="7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22"/>
        <v>26</v>
      </c>
      <c r="P266">
        <f t="shared" si="23"/>
        <v>150.65</v>
      </c>
      <c r="Q266" s="11" t="s">
        <v>8311</v>
      </c>
      <c r="R266" s="15">
        <f t="shared" si="24"/>
        <v>41864.501516203702</v>
      </c>
      <c r="S266" s="15">
        <f t="shared" si="25"/>
        <v>41899.501516203702</v>
      </c>
      <c r="U266" t="str">
        <f t="shared" si="26"/>
        <v>wearables</v>
      </c>
    </row>
    <row r="267" spans="1:21" ht="30" x14ac:dyDescent="0.25">
      <c r="A267">
        <v>3064</v>
      </c>
      <c r="B267" s="9" t="s">
        <v>3064</v>
      </c>
      <c r="C267" s="3" t="s">
        <v>7174</v>
      </c>
      <c r="D267" s="5">
        <v>75000</v>
      </c>
      <c r="E267" s="7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22"/>
        <v>11</v>
      </c>
      <c r="P267">
        <f t="shared" si="23"/>
        <v>117.65</v>
      </c>
      <c r="Q267" s="11" t="s">
        <v>8309</v>
      </c>
      <c r="R267" s="15">
        <f t="shared" si="24"/>
        <v>42299.130162037036</v>
      </c>
      <c r="S267" s="15">
        <f t="shared" si="25"/>
        <v>42330.290972222225</v>
      </c>
      <c r="U267" t="str">
        <f t="shared" si="26"/>
        <v>spaces</v>
      </c>
    </row>
    <row r="268" spans="1:21" ht="60" x14ac:dyDescent="0.25">
      <c r="A268">
        <v>551</v>
      </c>
      <c r="B268" s="9" t="s">
        <v>552</v>
      </c>
      <c r="C268" s="3" t="s">
        <v>4661</v>
      </c>
      <c r="D268" s="5">
        <v>75000</v>
      </c>
      <c r="E268" s="7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22"/>
        <v>5</v>
      </c>
      <c r="P268">
        <f t="shared" si="23"/>
        <v>135.04</v>
      </c>
      <c r="Q268" s="11" t="s">
        <v>8311</v>
      </c>
      <c r="R268" s="15">
        <f t="shared" si="24"/>
        <v>42173.275740740741</v>
      </c>
      <c r="S268" s="15">
        <f t="shared" si="25"/>
        <v>42217.745138888888</v>
      </c>
      <c r="U268" t="str">
        <f t="shared" si="26"/>
        <v>web</v>
      </c>
    </row>
    <row r="269" spans="1:21" ht="60" x14ac:dyDescent="0.25">
      <c r="A269">
        <v>3634</v>
      </c>
      <c r="B269" s="9" t="s">
        <v>3632</v>
      </c>
      <c r="C269" s="3" t="s">
        <v>7744</v>
      </c>
      <c r="D269" s="5">
        <v>75000</v>
      </c>
      <c r="E269" s="7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22"/>
        <v>4</v>
      </c>
      <c r="P269">
        <f t="shared" si="23"/>
        <v>176.94</v>
      </c>
      <c r="Q269" s="11" t="s">
        <v>8309</v>
      </c>
      <c r="R269" s="15">
        <f t="shared" si="24"/>
        <v>42701.166365740741</v>
      </c>
      <c r="S269" s="15">
        <f t="shared" si="25"/>
        <v>42749.165972222225</v>
      </c>
      <c r="U269" t="str">
        <f t="shared" si="26"/>
        <v>musical</v>
      </c>
    </row>
    <row r="270" spans="1:21" ht="60" x14ac:dyDescent="0.25">
      <c r="A270">
        <v>1328</v>
      </c>
      <c r="B270" s="9" t="s">
        <v>1329</v>
      </c>
      <c r="C270" s="3" t="s">
        <v>5438</v>
      </c>
      <c r="D270" s="5">
        <v>75000</v>
      </c>
      <c r="E270" s="7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22"/>
        <v>2</v>
      </c>
      <c r="P270">
        <f t="shared" si="23"/>
        <v>116.53</v>
      </c>
      <c r="Q270" s="11" t="s">
        <v>8311</v>
      </c>
      <c r="R270" s="15">
        <f t="shared" si="24"/>
        <v>42612.642754629633</v>
      </c>
      <c r="S270" s="15">
        <f t="shared" si="25"/>
        <v>42657.642754629633</v>
      </c>
      <c r="U270" t="str">
        <f t="shared" si="26"/>
        <v>wearables</v>
      </c>
    </row>
    <row r="271" spans="1:21" ht="75" x14ac:dyDescent="0.25">
      <c r="A271">
        <v>3788</v>
      </c>
      <c r="B271" s="9" t="s">
        <v>3785</v>
      </c>
      <c r="C271" s="3" t="s">
        <v>7898</v>
      </c>
      <c r="D271" s="5">
        <v>75000</v>
      </c>
      <c r="E271" s="7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22"/>
        <v>1</v>
      </c>
      <c r="P271">
        <f t="shared" si="23"/>
        <v>500</v>
      </c>
      <c r="Q271" s="11" t="s">
        <v>8309</v>
      </c>
      <c r="R271" s="15">
        <f t="shared" si="24"/>
        <v>42333.695821759262</v>
      </c>
      <c r="S271" s="15">
        <f t="shared" si="25"/>
        <v>42361.679166666669</v>
      </c>
      <c r="U271" t="str">
        <f t="shared" si="26"/>
        <v>musical</v>
      </c>
    </row>
    <row r="272" spans="1:21" ht="60" x14ac:dyDescent="0.25">
      <c r="A272">
        <v>563</v>
      </c>
      <c r="B272" s="9" t="s">
        <v>564</v>
      </c>
      <c r="C272" s="3" t="s">
        <v>4673</v>
      </c>
      <c r="D272" s="5">
        <v>75000</v>
      </c>
      <c r="E272" s="7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22"/>
        <v>0</v>
      </c>
      <c r="P272">
        <f t="shared" si="23"/>
        <v>34</v>
      </c>
      <c r="Q272" s="11" t="s">
        <v>8311</v>
      </c>
      <c r="R272" s="15">
        <f t="shared" si="24"/>
        <v>42022.069988425923</v>
      </c>
      <c r="S272" s="15">
        <f t="shared" si="25"/>
        <v>42052.069988425923</v>
      </c>
      <c r="U272" t="str">
        <f t="shared" si="26"/>
        <v>web</v>
      </c>
    </row>
    <row r="273" spans="1:21" ht="60" x14ac:dyDescent="0.25">
      <c r="A273">
        <v>1072</v>
      </c>
      <c r="B273" s="9" t="s">
        <v>1073</v>
      </c>
      <c r="C273" s="3" t="s">
        <v>5182</v>
      </c>
      <c r="D273" s="5">
        <v>75000</v>
      </c>
      <c r="E273" s="7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22"/>
        <v>0</v>
      </c>
      <c r="P273">
        <f t="shared" si="23"/>
        <v>12.75</v>
      </c>
      <c r="Q273" s="11" t="s">
        <v>8312</v>
      </c>
      <c r="R273" s="15">
        <f t="shared" si="24"/>
        <v>41645.832141203704</v>
      </c>
      <c r="S273" s="15">
        <f t="shared" si="25"/>
        <v>41675.832141203704</v>
      </c>
      <c r="U273" t="str">
        <f t="shared" si="26"/>
        <v>video games</v>
      </c>
    </row>
    <row r="274" spans="1:21" ht="60" x14ac:dyDescent="0.25">
      <c r="A274">
        <v>1178</v>
      </c>
      <c r="B274" s="9" t="s">
        <v>1179</v>
      </c>
      <c r="C274" s="3" t="s">
        <v>5288</v>
      </c>
      <c r="D274" s="5">
        <v>75000</v>
      </c>
      <c r="E274" s="7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22"/>
        <v>0</v>
      </c>
      <c r="P274">
        <f t="shared" si="23"/>
        <v>5</v>
      </c>
      <c r="Q274" s="11" t="s">
        <v>8315</v>
      </c>
      <c r="R274" s="15">
        <f t="shared" si="24"/>
        <v>41837.905694444446</v>
      </c>
      <c r="S274" s="15">
        <f t="shared" si="25"/>
        <v>41867.905694444446</v>
      </c>
      <c r="U274" t="str">
        <f t="shared" si="26"/>
        <v>food trucks</v>
      </c>
    </row>
    <row r="275" spans="1:21" ht="45" x14ac:dyDescent="0.25">
      <c r="A275">
        <v>1316</v>
      </c>
      <c r="B275" s="9" t="s">
        <v>1317</v>
      </c>
      <c r="C275" s="3" t="s">
        <v>5426</v>
      </c>
      <c r="D275" s="5">
        <v>75000</v>
      </c>
      <c r="E275" s="7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22"/>
        <v>0</v>
      </c>
      <c r="P275">
        <f t="shared" si="23"/>
        <v>1</v>
      </c>
      <c r="Q275" s="11" t="s">
        <v>8311</v>
      </c>
      <c r="R275" s="15">
        <f t="shared" si="24"/>
        <v>42393.961909722217</v>
      </c>
      <c r="S275" s="15">
        <f t="shared" si="25"/>
        <v>42428.961909722217</v>
      </c>
      <c r="U275" t="str">
        <f t="shared" si="26"/>
        <v>wearables</v>
      </c>
    </row>
    <row r="276" spans="1:21" ht="60" x14ac:dyDescent="0.25">
      <c r="A276">
        <v>623</v>
      </c>
      <c r="B276" s="9" t="s">
        <v>624</v>
      </c>
      <c r="C276" s="3" t="s">
        <v>4733</v>
      </c>
      <c r="D276" s="5">
        <v>75000</v>
      </c>
      <c r="E276" s="7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22"/>
        <v>0</v>
      </c>
      <c r="P276">
        <f t="shared" si="23"/>
        <v>0</v>
      </c>
      <c r="Q276" s="11" t="s">
        <v>8311</v>
      </c>
      <c r="R276" s="15">
        <f t="shared" si="24"/>
        <v>42122.009224537032</v>
      </c>
      <c r="S276" s="15">
        <f t="shared" si="25"/>
        <v>42152.009224537032</v>
      </c>
      <c r="U276" t="str">
        <f t="shared" si="26"/>
        <v>web</v>
      </c>
    </row>
    <row r="277" spans="1:21" ht="60" x14ac:dyDescent="0.25">
      <c r="A277">
        <v>3114</v>
      </c>
      <c r="B277" s="9" t="s">
        <v>3114</v>
      </c>
      <c r="C277" s="3" t="s">
        <v>7224</v>
      </c>
      <c r="D277" s="5">
        <v>75000</v>
      </c>
      <c r="E277" s="7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22"/>
        <v>0</v>
      </c>
      <c r="P277">
        <f t="shared" si="23"/>
        <v>0</v>
      </c>
      <c r="Q277" s="11" t="s">
        <v>8309</v>
      </c>
      <c r="R277" s="15">
        <f t="shared" si="24"/>
        <v>41843.632523148146</v>
      </c>
      <c r="S277" s="15">
        <f t="shared" si="25"/>
        <v>41903.632523148146</v>
      </c>
      <c r="U277" t="str">
        <f t="shared" si="26"/>
        <v>spaces</v>
      </c>
    </row>
    <row r="278" spans="1:21" ht="45" x14ac:dyDescent="0.25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2"/>
        <v>0</v>
      </c>
      <c r="P278">
        <f t="shared" si="23"/>
        <v>0</v>
      </c>
      <c r="Q278" s="11" t="s">
        <v>8309</v>
      </c>
      <c r="R278" s="15">
        <f t="shared" si="24"/>
        <v>42495.722187499996</v>
      </c>
      <c r="S278" s="15">
        <f t="shared" si="25"/>
        <v>42525.722187499996</v>
      </c>
      <c r="U278" t="str">
        <f t="shared" si="26"/>
        <v>plays</v>
      </c>
    </row>
    <row r="279" spans="1:21" ht="45" x14ac:dyDescent="0.25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2"/>
        <v>0</v>
      </c>
      <c r="P279">
        <f t="shared" si="23"/>
        <v>71.67</v>
      </c>
      <c r="Q279" s="11" t="s">
        <v>8308</v>
      </c>
      <c r="R279" s="15">
        <f t="shared" si="24"/>
        <v>40882.481666666667</v>
      </c>
      <c r="S279" s="15">
        <f t="shared" si="25"/>
        <v>40913.481249999997</v>
      </c>
      <c r="U279" t="str">
        <f t="shared" si="26"/>
        <v>animation</v>
      </c>
    </row>
    <row r="280" spans="1:21" ht="45" x14ac:dyDescent="0.25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2"/>
        <v>0</v>
      </c>
      <c r="P280">
        <f t="shared" si="23"/>
        <v>0</v>
      </c>
      <c r="Q280" s="11" t="s">
        <v>8308</v>
      </c>
      <c r="R280" s="15">
        <f t="shared" si="24"/>
        <v>42491.80768518518</v>
      </c>
      <c r="S280" s="15">
        <f t="shared" si="25"/>
        <v>42521.729861111111</v>
      </c>
      <c r="U280" t="str">
        <f t="shared" si="26"/>
        <v>science fiction</v>
      </c>
    </row>
    <row r="281" spans="1:21" ht="60" x14ac:dyDescent="0.25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2"/>
        <v>111</v>
      </c>
      <c r="P281">
        <f t="shared" si="23"/>
        <v>226.21</v>
      </c>
      <c r="Q281" s="11" t="s">
        <v>8311</v>
      </c>
      <c r="R281" s="15">
        <f t="shared" si="24"/>
        <v>42467.581388888888</v>
      </c>
      <c r="S281" s="15">
        <f t="shared" si="25"/>
        <v>42497.581388888888</v>
      </c>
      <c r="U281" t="str">
        <f t="shared" si="26"/>
        <v>hardware</v>
      </c>
    </row>
    <row r="282" spans="1:21" ht="60" x14ac:dyDescent="0.25">
      <c r="A282">
        <v>1960</v>
      </c>
      <c r="B282" s="9" t="s">
        <v>1961</v>
      </c>
      <c r="C282" s="3" t="s">
        <v>6070</v>
      </c>
      <c r="D282" s="5">
        <v>70000</v>
      </c>
      <c r="E282" s="7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22"/>
        <v>118</v>
      </c>
      <c r="P282">
        <f t="shared" si="23"/>
        <v>2500.9699999999998</v>
      </c>
      <c r="Q282" s="11" t="s">
        <v>8311</v>
      </c>
      <c r="R282" s="15">
        <f t="shared" si="24"/>
        <v>41964.362743055557</v>
      </c>
      <c r="S282" s="15">
        <f t="shared" si="25"/>
        <v>41994.362743055557</v>
      </c>
      <c r="U282" t="str">
        <f t="shared" si="26"/>
        <v>hardware</v>
      </c>
    </row>
    <row r="283" spans="1:21" ht="45" x14ac:dyDescent="0.25">
      <c r="A283">
        <v>1025</v>
      </c>
      <c r="B283" s="9" t="s">
        <v>1026</v>
      </c>
      <c r="C283" s="3" t="s">
        <v>5135</v>
      </c>
      <c r="D283" s="5">
        <v>70000</v>
      </c>
      <c r="E283" s="7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22"/>
        <v>110</v>
      </c>
      <c r="P283">
        <f t="shared" si="23"/>
        <v>71.849999999999994</v>
      </c>
      <c r="Q283" s="11" t="s">
        <v>8313</v>
      </c>
      <c r="R283" s="15">
        <f t="shared" si="24"/>
        <v>42049.833761574075</v>
      </c>
      <c r="S283" s="15">
        <f t="shared" si="25"/>
        <v>42079.792094907403</v>
      </c>
      <c r="U283" t="str">
        <f t="shared" si="26"/>
        <v>electronic music</v>
      </c>
    </row>
    <row r="284" spans="1:21" ht="45" x14ac:dyDescent="0.25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2"/>
        <v>25</v>
      </c>
      <c r="P284">
        <f t="shared" si="23"/>
        <v>89.6</v>
      </c>
      <c r="Q284" s="11" t="s">
        <v>8311</v>
      </c>
      <c r="R284" s="15">
        <f t="shared" si="24"/>
        <v>42652.964907407411</v>
      </c>
      <c r="S284" s="15">
        <f t="shared" si="25"/>
        <v>42686.208333333328</v>
      </c>
      <c r="U284" t="str">
        <f t="shared" si="26"/>
        <v>wearables</v>
      </c>
    </row>
    <row r="285" spans="1:21" ht="60" x14ac:dyDescent="0.25">
      <c r="A285">
        <v>3798</v>
      </c>
      <c r="B285" s="9" t="s">
        <v>3795</v>
      </c>
      <c r="C285" s="3" t="s">
        <v>7908</v>
      </c>
      <c r="D285" s="5">
        <v>70000</v>
      </c>
      <c r="E285" s="7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22"/>
        <v>1</v>
      </c>
      <c r="P285">
        <f t="shared" si="23"/>
        <v>205</v>
      </c>
      <c r="Q285" s="11" t="s">
        <v>8309</v>
      </c>
      <c r="R285" s="15">
        <f t="shared" si="24"/>
        <v>41831.722777777781</v>
      </c>
      <c r="S285" s="15">
        <f t="shared" si="25"/>
        <v>41861.722777777781</v>
      </c>
      <c r="U285" t="str">
        <f t="shared" si="26"/>
        <v>musical</v>
      </c>
    </row>
    <row r="286" spans="1:21" ht="60" x14ac:dyDescent="0.25">
      <c r="A286">
        <v>2684</v>
      </c>
      <c r="B286" s="9" t="s">
        <v>2684</v>
      </c>
      <c r="C286" s="3" t="s">
        <v>6794</v>
      </c>
      <c r="D286" s="5">
        <v>70000</v>
      </c>
      <c r="E286" s="7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22"/>
        <v>1</v>
      </c>
      <c r="P286">
        <f t="shared" si="23"/>
        <v>200</v>
      </c>
      <c r="Q286" s="11" t="s">
        <v>8315</v>
      </c>
      <c r="R286" s="15">
        <f t="shared" si="24"/>
        <v>41820.914641203701</v>
      </c>
      <c r="S286" s="15">
        <f t="shared" si="25"/>
        <v>41860.914641203701</v>
      </c>
      <c r="U286" t="str">
        <f t="shared" si="26"/>
        <v>food trucks</v>
      </c>
    </row>
    <row r="287" spans="1:21" ht="60" x14ac:dyDescent="0.25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2"/>
        <v>0</v>
      </c>
      <c r="P287">
        <f t="shared" si="23"/>
        <v>54</v>
      </c>
      <c r="Q287" s="11" t="s">
        <v>8311</v>
      </c>
      <c r="R287" s="15">
        <f t="shared" si="24"/>
        <v>42360.932152777779</v>
      </c>
      <c r="S287" s="15">
        <f t="shared" si="25"/>
        <v>42420.932152777779</v>
      </c>
      <c r="U287" t="str">
        <f t="shared" si="26"/>
        <v>web</v>
      </c>
    </row>
    <row r="288" spans="1:21" ht="60" x14ac:dyDescent="0.25">
      <c r="A288">
        <v>120</v>
      </c>
      <c r="B288" s="9" t="s">
        <v>122</v>
      </c>
      <c r="C288" s="3" t="s">
        <v>4231</v>
      </c>
      <c r="D288" s="5">
        <v>70000</v>
      </c>
      <c r="E288" s="7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22"/>
        <v>0</v>
      </c>
      <c r="P288">
        <f t="shared" si="23"/>
        <v>10</v>
      </c>
      <c r="Q288" s="11" t="s">
        <v>8308</v>
      </c>
      <c r="R288" s="15">
        <f t="shared" si="24"/>
        <v>42616.049849537041</v>
      </c>
      <c r="S288" s="15">
        <f t="shared" si="25"/>
        <v>42646.049849537041</v>
      </c>
      <c r="U288" t="str">
        <f t="shared" si="26"/>
        <v>science fiction</v>
      </c>
    </row>
    <row r="289" spans="1:21" ht="45" x14ac:dyDescent="0.25">
      <c r="A289">
        <v>602</v>
      </c>
      <c r="B289" s="9" t="s">
        <v>603</v>
      </c>
      <c r="C289" s="3" t="s">
        <v>4712</v>
      </c>
      <c r="D289" s="5">
        <v>70000</v>
      </c>
      <c r="E289" s="7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22"/>
        <v>0</v>
      </c>
      <c r="P289">
        <f t="shared" si="23"/>
        <v>0</v>
      </c>
      <c r="Q289" s="11" t="s">
        <v>8311</v>
      </c>
      <c r="R289" s="15">
        <f t="shared" si="24"/>
        <v>42143.79415509259</v>
      </c>
      <c r="S289" s="15">
        <f t="shared" si="25"/>
        <v>42173.79415509259</v>
      </c>
      <c r="U289" t="str">
        <f t="shared" si="26"/>
        <v>web</v>
      </c>
    </row>
    <row r="290" spans="1:21" ht="60" x14ac:dyDescent="0.25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2"/>
        <v>182</v>
      </c>
      <c r="P290">
        <f t="shared" si="23"/>
        <v>81.75</v>
      </c>
      <c r="Q290" s="11" t="s">
        <v>8308</v>
      </c>
      <c r="R290" s="15">
        <f t="shared" si="24"/>
        <v>41674.063078703701</v>
      </c>
      <c r="S290" s="15">
        <f t="shared" si="25"/>
        <v>41705.957638888889</v>
      </c>
      <c r="U290" t="str">
        <f t="shared" si="26"/>
        <v>documentary</v>
      </c>
    </row>
    <row r="291" spans="1:21" ht="60" x14ac:dyDescent="0.25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2"/>
        <v>79</v>
      </c>
      <c r="P291">
        <f t="shared" si="23"/>
        <v>117.7</v>
      </c>
      <c r="Q291" s="11" t="s">
        <v>8311</v>
      </c>
      <c r="R291" s="15">
        <f t="shared" si="24"/>
        <v>42696.663506944446</v>
      </c>
      <c r="S291" s="15">
        <f t="shared" si="25"/>
        <v>42736.663506944446</v>
      </c>
      <c r="U291" t="str">
        <f t="shared" si="26"/>
        <v>wearables</v>
      </c>
    </row>
    <row r="292" spans="1:21" ht="45" x14ac:dyDescent="0.25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2"/>
        <v>0</v>
      </c>
      <c r="P292">
        <f t="shared" si="23"/>
        <v>3</v>
      </c>
      <c r="Q292" s="11" t="s">
        <v>8312</v>
      </c>
      <c r="R292" s="15">
        <f t="shared" si="24"/>
        <v>42002.926990740743</v>
      </c>
      <c r="S292" s="15">
        <f t="shared" si="25"/>
        <v>42032.926990740743</v>
      </c>
      <c r="U292" t="str">
        <f t="shared" si="26"/>
        <v>video games</v>
      </c>
    </row>
    <row r="293" spans="1:21" ht="45" x14ac:dyDescent="0.25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2"/>
        <v>5</v>
      </c>
      <c r="P293">
        <f t="shared" si="23"/>
        <v>136.09</v>
      </c>
      <c r="Q293" s="11" t="s">
        <v>8308</v>
      </c>
      <c r="R293" s="15">
        <f t="shared" si="24"/>
        <v>40858.762141203704</v>
      </c>
      <c r="S293" s="15">
        <f t="shared" si="25"/>
        <v>40900.762141203704</v>
      </c>
      <c r="U293" t="str">
        <f t="shared" si="26"/>
        <v>animation</v>
      </c>
    </row>
    <row r="294" spans="1:21" ht="60" x14ac:dyDescent="0.25">
      <c r="A294">
        <v>2620</v>
      </c>
      <c r="B294" s="9" t="s">
        <v>2620</v>
      </c>
      <c r="C294" s="3" t="s">
        <v>6730</v>
      </c>
      <c r="D294" s="5">
        <v>65000</v>
      </c>
      <c r="E294" s="7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22"/>
        <v>144</v>
      </c>
      <c r="P294">
        <f t="shared" si="23"/>
        <v>74.64</v>
      </c>
      <c r="Q294" s="11" t="s">
        <v>8311</v>
      </c>
      <c r="R294" s="15">
        <f t="shared" si="24"/>
        <v>42251.16715277778</v>
      </c>
      <c r="S294" s="15">
        <f t="shared" si="25"/>
        <v>42288.041666666672</v>
      </c>
      <c r="U294" t="str">
        <f t="shared" si="26"/>
        <v>space exploration</v>
      </c>
    </row>
    <row r="295" spans="1:21" ht="60" x14ac:dyDescent="0.25">
      <c r="A295">
        <v>277</v>
      </c>
      <c r="B295" s="9" t="s">
        <v>278</v>
      </c>
      <c r="C295" s="3" t="s">
        <v>4387</v>
      </c>
      <c r="D295" s="5">
        <v>65000</v>
      </c>
      <c r="E295" s="7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22"/>
        <v>110</v>
      </c>
      <c r="P295">
        <f t="shared" si="23"/>
        <v>75.44</v>
      </c>
      <c r="Q295" s="11" t="s">
        <v>8308</v>
      </c>
      <c r="R295" s="15">
        <f t="shared" si="24"/>
        <v>42117.891423611116</v>
      </c>
      <c r="S295" s="15">
        <f t="shared" si="25"/>
        <v>42147.891423611116</v>
      </c>
      <c r="U295" t="str">
        <f t="shared" si="26"/>
        <v>documentary</v>
      </c>
    </row>
    <row r="296" spans="1:21" ht="60" x14ac:dyDescent="0.25">
      <c r="A296">
        <v>2018</v>
      </c>
      <c r="B296" s="9" t="s">
        <v>2019</v>
      </c>
      <c r="C296" s="3" t="s">
        <v>6128</v>
      </c>
      <c r="D296" s="5">
        <v>65000</v>
      </c>
      <c r="E296" s="7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22"/>
        <v>102</v>
      </c>
      <c r="P296">
        <f t="shared" si="23"/>
        <v>147.68</v>
      </c>
      <c r="Q296" s="11" t="s">
        <v>8311</v>
      </c>
      <c r="R296" s="15">
        <f t="shared" si="24"/>
        <v>42199.365844907406</v>
      </c>
      <c r="S296" s="15">
        <f t="shared" si="25"/>
        <v>42229.365844907406</v>
      </c>
      <c r="U296" t="str">
        <f t="shared" si="26"/>
        <v>hardware</v>
      </c>
    </row>
    <row r="297" spans="1:21" ht="60" x14ac:dyDescent="0.25">
      <c r="A297">
        <v>1681</v>
      </c>
      <c r="B297" s="9" t="s">
        <v>1682</v>
      </c>
      <c r="C297" s="3" t="s">
        <v>5791</v>
      </c>
      <c r="D297" s="5">
        <v>65000</v>
      </c>
      <c r="E297" s="7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22"/>
        <v>101</v>
      </c>
      <c r="P297">
        <f t="shared" si="23"/>
        <v>74.58</v>
      </c>
      <c r="Q297" s="11" t="s">
        <v>8313</v>
      </c>
      <c r="R297" s="15">
        <f t="shared" si="24"/>
        <v>42774.121342592596</v>
      </c>
      <c r="S297" s="15">
        <f t="shared" si="25"/>
        <v>42823.083333333328</v>
      </c>
      <c r="U297" t="str">
        <f t="shared" si="26"/>
        <v>faith</v>
      </c>
    </row>
    <row r="298" spans="1:21" ht="60" x14ac:dyDescent="0.25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2"/>
        <v>1</v>
      </c>
      <c r="P298">
        <f t="shared" si="23"/>
        <v>112.57</v>
      </c>
      <c r="Q298" s="11" t="s">
        <v>8311</v>
      </c>
      <c r="R298" s="15">
        <f t="shared" si="24"/>
        <v>42191.70175925926</v>
      </c>
      <c r="S298" s="15">
        <f t="shared" si="25"/>
        <v>42221.70175925926</v>
      </c>
      <c r="U298" t="str">
        <f t="shared" si="26"/>
        <v>web</v>
      </c>
    </row>
    <row r="299" spans="1:21" ht="45" x14ac:dyDescent="0.25">
      <c r="A299">
        <v>3088</v>
      </c>
      <c r="B299" s="9" t="s">
        <v>3088</v>
      </c>
      <c r="C299" s="3" t="s">
        <v>7198</v>
      </c>
      <c r="D299" s="5">
        <v>65000</v>
      </c>
      <c r="E299" s="7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22"/>
        <v>0</v>
      </c>
      <c r="P299">
        <f t="shared" si="23"/>
        <v>42</v>
      </c>
      <c r="Q299" s="11" t="s">
        <v>8309</v>
      </c>
      <c r="R299" s="15">
        <f t="shared" si="24"/>
        <v>41981.57230324074</v>
      </c>
      <c r="S299" s="15">
        <f t="shared" si="25"/>
        <v>42012.570138888885</v>
      </c>
      <c r="U299" t="str">
        <f t="shared" si="26"/>
        <v>spaces</v>
      </c>
    </row>
    <row r="300" spans="1:21" ht="60" x14ac:dyDescent="0.25">
      <c r="A300">
        <v>455</v>
      </c>
      <c r="B300" s="9" t="s">
        <v>456</v>
      </c>
      <c r="C300" s="3" t="s">
        <v>4565</v>
      </c>
      <c r="D300" s="5">
        <v>65000</v>
      </c>
      <c r="E300" s="7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22"/>
        <v>0</v>
      </c>
      <c r="P300">
        <f t="shared" si="23"/>
        <v>22.5</v>
      </c>
      <c r="Q300" s="11" t="s">
        <v>8308</v>
      </c>
      <c r="R300" s="15">
        <f t="shared" si="24"/>
        <v>40971.002569444441</v>
      </c>
      <c r="S300" s="15">
        <f t="shared" si="25"/>
        <v>41016.021527777775</v>
      </c>
      <c r="U300" t="str">
        <f t="shared" si="26"/>
        <v>animation</v>
      </c>
    </row>
    <row r="301" spans="1:21" ht="30" x14ac:dyDescent="0.25">
      <c r="A301">
        <v>2691</v>
      </c>
      <c r="B301" s="9" t="s">
        <v>2691</v>
      </c>
      <c r="C301" s="3" t="s">
        <v>6801</v>
      </c>
      <c r="D301" s="5">
        <v>65000</v>
      </c>
      <c r="E301" s="7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22"/>
        <v>0</v>
      </c>
      <c r="P301">
        <f t="shared" si="23"/>
        <v>17.5</v>
      </c>
      <c r="Q301" s="11" t="s">
        <v>8315</v>
      </c>
      <c r="R301" s="15">
        <f t="shared" si="24"/>
        <v>42089.724039351851</v>
      </c>
      <c r="S301" s="15">
        <f t="shared" si="25"/>
        <v>42134.724039351851</v>
      </c>
      <c r="U301" t="str">
        <f t="shared" si="26"/>
        <v>food trucks</v>
      </c>
    </row>
    <row r="302" spans="1:21" ht="60" x14ac:dyDescent="0.25">
      <c r="A302">
        <v>1956</v>
      </c>
      <c r="B302" s="9" t="s">
        <v>1957</v>
      </c>
      <c r="C302" s="3" t="s">
        <v>6066</v>
      </c>
      <c r="D302" s="5">
        <v>60000</v>
      </c>
      <c r="E302" s="7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22"/>
        <v>294</v>
      </c>
      <c r="P302">
        <f t="shared" si="23"/>
        <v>483.34</v>
      </c>
      <c r="Q302" s="11" t="s">
        <v>8311</v>
      </c>
      <c r="R302" s="15">
        <f t="shared" si="24"/>
        <v>42067.923668981486</v>
      </c>
      <c r="S302" s="15">
        <f t="shared" si="25"/>
        <v>42112.882002314815</v>
      </c>
      <c r="U302" t="str">
        <f t="shared" si="26"/>
        <v>hardware</v>
      </c>
    </row>
    <row r="303" spans="1:21" ht="30" x14ac:dyDescent="0.25">
      <c r="A303">
        <v>2710</v>
      </c>
      <c r="B303" s="9" t="s">
        <v>2710</v>
      </c>
      <c r="C303" s="3" t="s">
        <v>6820</v>
      </c>
      <c r="D303" s="5">
        <v>60000</v>
      </c>
      <c r="E303" s="7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22"/>
        <v>154</v>
      </c>
      <c r="P303">
        <f t="shared" si="23"/>
        <v>84.87</v>
      </c>
      <c r="Q303" s="11" t="s">
        <v>8309</v>
      </c>
      <c r="R303" s="15">
        <f t="shared" si="24"/>
        <v>41828.229490740741</v>
      </c>
      <c r="S303" s="15">
        <f t="shared" si="25"/>
        <v>41860.083333333336</v>
      </c>
      <c r="U303" t="str">
        <f t="shared" si="26"/>
        <v>spaces</v>
      </c>
    </row>
    <row r="304" spans="1:21" ht="45" x14ac:dyDescent="0.25">
      <c r="A304">
        <v>998</v>
      </c>
      <c r="B304" s="9" t="s">
        <v>999</v>
      </c>
      <c r="C304" s="3" t="s">
        <v>5108</v>
      </c>
      <c r="D304" s="5">
        <v>60000</v>
      </c>
      <c r="E304" s="7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22"/>
        <v>59</v>
      </c>
      <c r="P304">
        <f t="shared" si="23"/>
        <v>153.43</v>
      </c>
      <c r="Q304" s="11" t="s">
        <v>8311</v>
      </c>
      <c r="R304" s="15">
        <f t="shared" si="24"/>
        <v>42282.168993055559</v>
      </c>
      <c r="S304" s="15">
        <f t="shared" si="25"/>
        <v>42327.210659722223</v>
      </c>
      <c r="U304" t="str">
        <f t="shared" si="26"/>
        <v>wearables</v>
      </c>
    </row>
    <row r="305" spans="1:21" ht="60" x14ac:dyDescent="0.25">
      <c r="A305">
        <v>613</v>
      </c>
      <c r="B305" s="9" t="s">
        <v>614</v>
      </c>
      <c r="C305" s="3" t="s">
        <v>4723</v>
      </c>
      <c r="D305" s="5">
        <v>60000</v>
      </c>
      <c r="E305" s="7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22"/>
        <v>21</v>
      </c>
      <c r="P305">
        <f t="shared" si="23"/>
        <v>105.93</v>
      </c>
      <c r="Q305" s="11" t="s">
        <v>8311</v>
      </c>
      <c r="R305" s="15">
        <f t="shared" si="24"/>
        <v>42247.496759259258</v>
      </c>
      <c r="S305" s="15">
        <f t="shared" si="25"/>
        <v>42278.207638888889</v>
      </c>
      <c r="U305" t="str">
        <f t="shared" si="26"/>
        <v>web</v>
      </c>
    </row>
    <row r="306" spans="1:21" ht="60" x14ac:dyDescent="0.25">
      <c r="A306">
        <v>2696</v>
      </c>
      <c r="B306" s="9" t="s">
        <v>2696</v>
      </c>
      <c r="C306" s="3" t="s">
        <v>6806</v>
      </c>
      <c r="D306" s="5">
        <v>60000</v>
      </c>
      <c r="E306" s="7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22"/>
        <v>6</v>
      </c>
      <c r="P306">
        <f t="shared" si="23"/>
        <v>89.21</v>
      </c>
      <c r="Q306" s="11" t="s">
        <v>8315</v>
      </c>
      <c r="R306" s="15">
        <f t="shared" si="24"/>
        <v>41964.844444444447</v>
      </c>
      <c r="S306" s="15">
        <f t="shared" si="25"/>
        <v>41998.844444444447</v>
      </c>
      <c r="U306" t="str">
        <f t="shared" si="26"/>
        <v>food trucks</v>
      </c>
    </row>
    <row r="307" spans="1:21" ht="45" x14ac:dyDescent="0.25">
      <c r="A307">
        <v>1179</v>
      </c>
      <c r="B307" s="9" t="s">
        <v>1180</v>
      </c>
      <c r="C307" s="3" t="s">
        <v>5289</v>
      </c>
      <c r="D307" s="5">
        <v>60000</v>
      </c>
      <c r="E307" s="7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22"/>
        <v>5</v>
      </c>
      <c r="P307">
        <f t="shared" si="23"/>
        <v>640</v>
      </c>
      <c r="Q307" s="11" t="s">
        <v>8315</v>
      </c>
      <c r="R307" s="15">
        <f t="shared" si="24"/>
        <v>42275.720219907409</v>
      </c>
      <c r="S307" s="15">
        <f t="shared" si="25"/>
        <v>42305.720219907409</v>
      </c>
      <c r="U307" t="str">
        <f t="shared" si="26"/>
        <v>food trucks</v>
      </c>
    </row>
    <row r="308" spans="1:21" ht="60" x14ac:dyDescent="0.25">
      <c r="A308">
        <v>1104</v>
      </c>
      <c r="B308" s="9" t="s">
        <v>1105</v>
      </c>
      <c r="C308" s="3" t="s">
        <v>5214</v>
      </c>
      <c r="D308" s="5">
        <v>60000</v>
      </c>
      <c r="E308" s="7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22"/>
        <v>5</v>
      </c>
      <c r="P308">
        <f t="shared" si="23"/>
        <v>80.3</v>
      </c>
      <c r="Q308" s="11" t="s">
        <v>8312</v>
      </c>
      <c r="R308" s="15">
        <f t="shared" si="24"/>
        <v>41771.40996527778</v>
      </c>
      <c r="S308" s="15">
        <f t="shared" si="25"/>
        <v>41801.40996527778</v>
      </c>
      <c r="U308" t="str">
        <f t="shared" si="26"/>
        <v>video games</v>
      </c>
    </row>
    <row r="309" spans="1:21" x14ac:dyDescent="0.25">
      <c r="A309">
        <v>1590</v>
      </c>
      <c r="B309" s="9" t="s">
        <v>1591</v>
      </c>
      <c r="C309" s="3" t="s">
        <v>5700</v>
      </c>
      <c r="D309" s="5">
        <v>60000</v>
      </c>
      <c r="E309" s="7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22"/>
        <v>2</v>
      </c>
      <c r="P309">
        <f t="shared" si="23"/>
        <v>510</v>
      </c>
      <c r="Q309" s="11" t="s">
        <v>8314</v>
      </c>
      <c r="R309" s="15">
        <f t="shared" si="24"/>
        <v>42240.857222222221</v>
      </c>
      <c r="S309" s="15">
        <f t="shared" si="25"/>
        <v>42270.857222222221</v>
      </c>
      <c r="U309" t="str">
        <f t="shared" si="26"/>
        <v>places</v>
      </c>
    </row>
    <row r="310" spans="1:21" ht="45" x14ac:dyDescent="0.25">
      <c r="A310">
        <v>1167</v>
      </c>
      <c r="B310" s="9" t="s">
        <v>1168</v>
      </c>
      <c r="C310" s="3" t="s">
        <v>5277</v>
      </c>
      <c r="D310" s="5">
        <v>60000</v>
      </c>
      <c r="E310" s="7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22"/>
        <v>2</v>
      </c>
      <c r="P310">
        <f t="shared" si="23"/>
        <v>61.19</v>
      </c>
      <c r="Q310" s="11" t="s">
        <v>8315</v>
      </c>
      <c r="R310" s="15">
        <f t="shared" si="24"/>
        <v>41863.734895833331</v>
      </c>
      <c r="S310" s="15">
        <f t="shared" si="25"/>
        <v>41894.734895833331</v>
      </c>
      <c r="U310" t="str">
        <f t="shared" si="26"/>
        <v>food trucks</v>
      </c>
    </row>
    <row r="311" spans="1:21" ht="45" x14ac:dyDescent="0.25">
      <c r="A311">
        <v>2125</v>
      </c>
      <c r="B311" s="9" t="s">
        <v>2126</v>
      </c>
      <c r="C311" s="3" t="s">
        <v>6235</v>
      </c>
      <c r="D311" s="5">
        <v>60000</v>
      </c>
      <c r="E311" s="7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22"/>
        <v>1</v>
      </c>
      <c r="P311">
        <f t="shared" si="23"/>
        <v>31.56</v>
      </c>
      <c r="Q311" s="11" t="s">
        <v>8312</v>
      </c>
      <c r="R311" s="15">
        <f t="shared" si="24"/>
        <v>42191.023530092592</v>
      </c>
      <c r="S311" s="15">
        <f t="shared" si="25"/>
        <v>42221.023530092592</v>
      </c>
      <c r="U311" t="str">
        <f t="shared" si="26"/>
        <v>video games</v>
      </c>
    </row>
    <row r="312" spans="1:21" ht="60" x14ac:dyDescent="0.25">
      <c r="A312">
        <v>695</v>
      </c>
      <c r="B312" s="9" t="s">
        <v>696</v>
      </c>
      <c r="C312" s="3" t="s">
        <v>4805</v>
      </c>
      <c r="D312" s="5">
        <v>60000</v>
      </c>
      <c r="E312" s="7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22"/>
        <v>1</v>
      </c>
      <c r="P312">
        <f t="shared" si="23"/>
        <v>90.86</v>
      </c>
      <c r="Q312" s="11" t="s">
        <v>8311</v>
      </c>
      <c r="R312" s="15">
        <f t="shared" si="24"/>
        <v>41913.521064814813</v>
      </c>
      <c r="S312" s="15">
        <f t="shared" si="25"/>
        <v>41943.521064814813</v>
      </c>
      <c r="U312" t="str">
        <f t="shared" si="26"/>
        <v>wearables</v>
      </c>
    </row>
    <row r="313" spans="1:21" ht="60" x14ac:dyDescent="0.25">
      <c r="A313">
        <v>2650</v>
      </c>
      <c r="B313" s="9" t="s">
        <v>2650</v>
      </c>
      <c r="C313" s="3" t="s">
        <v>6760</v>
      </c>
      <c r="D313" s="5">
        <v>60000</v>
      </c>
      <c r="E313" s="7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2"/>
        <v>1</v>
      </c>
      <c r="P313">
        <f t="shared" si="23"/>
        <v>71.599999999999994</v>
      </c>
      <c r="Q313" s="11" t="s">
        <v>8311</v>
      </c>
      <c r="R313" s="15">
        <f t="shared" si="24"/>
        <v>42695.624340277776</v>
      </c>
      <c r="S313" s="15">
        <f t="shared" si="25"/>
        <v>42725.624340277776</v>
      </c>
      <c r="U313" t="str">
        <f t="shared" si="26"/>
        <v>space exploration</v>
      </c>
    </row>
    <row r="314" spans="1:21" ht="45" x14ac:dyDescent="0.25">
      <c r="A314">
        <v>2415</v>
      </c>
      <c r="B314" s="9" t="s">
        <v>2416</v>
      </c>
      <c r="C314" s="3" t="s">
        <v>6525</v>
      </c>
      <c r="D314" s="5">
        <v>60000</v>
      </c>
      <c r="E314" s="7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22"/>
        <v>1</v>
      </c>
      <c r="P314">
        <f t="shared" si="23"/>
        <v>55.83</v>
      </c>
      <c r="Q314" s="11" t="s">
        <v>8315</v>
      </c>
      <c r="R314" s="15">
        <f t="shared" si="24"/>
        <v>42536.862800925926</v>
      </c>
      <c r="S314" s="15">
        <f t="shared" si="25"/>
        <v>42566.862800925926</v>
      </c>
      <c r="U314" t="str">
        <f t="shared" si="26"/>
        <v>food trucks</v>
      </c>
    </row>
    <row r="315" spans="1:21" ht="60" x14ac:dyDescent="0.25">
      <c r="A315">
        <v>575</v>
      </c>
      <c r="B315" s="9" t="s">
        <v>576</v>
      </c>
      <c r="C315" s="3" t="s">
        <v>4685</v>
      </c>
      <c r="D315" s="5">
        <v>60000</v>
      </c>
      <c r="E315" s="7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22"/>
        <v>0</v>
      </c>
      <c r="P315">
        <f t="shared" si="23"/>
        <v>64.75</v>
      </c>
      <c r="Q315" s="11" t="s">
        <v>8311</v>
      </c>
      <c r="R315" s="15">
        <f t="shared" si="24"/>
        <v>42138.692627314813</v>
      </c>
      <c r="S315" s="15">
        <f t="shared" si="25"/>
        <v>42168.692627314813</v>
      </c>
      <c r="U315" t="str">
        <f t="shared" si="26"/>
        <v>web</v>
      </c>
    </row>
    <row r="316" spans="1:21" ht="45" x14ac:dyDescent="0.25">
      <c r="A316">
        <v>3909</v>
      </c>
      <c r="B316" s="9" t="s">
        <v>3906</v>
      </c>
      <c r="C316" s="3" t="s">
        <v>8017</v>
      </c>
      <c r="D316" s="5">
        <v>60000</v>
      </c>
      <c r="E316" s="7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22"/>
        <v>0</v>
      </c>
      <c r="P316">
        <f t="shared" si="23"/>
        <v>33.75</v>
      </c>
      <c r="Q316" s="11" t="s">
        <v>8309</v>
      </c>
      <c r="R316" s="15">
        <f t="shared" si="24"/>
        <v>41863.359282407408</v>
      </c>
      <c r="S316" s="15">
        <f t="shared" si="25"/>
        <v>41893.359282407408</v>
      </c>
      <c r="U316" t="str">
        <f t="shared" si="26"/>
        <v>plays</v>
      </c>
    </row>
    <row r="317" spans="1:21" ht="60" x14ac:dyDescent="0.25">
      <c r="A317">
        <v>3918</v>
      </c>
      <c r="B317" s="9" t="s">
        <v>3915</v>
      </c>
      <c r="C317" s="3" t="s">
        <v>8026</v>
      </c>
      <c r="D317" s="5">
        <v>60000</v>
      </c>
      <c r="E317" s="7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22"/>
        <v>0</v>
      </c>
      <c r="P317">
        <f t="shared" si="23"/>
        <v>40</v>
      </c>
      <c r="Q317" s="11" t="s">
        <v>8309</v>
      </c>
      <c r="R317" s="15">
        <f t="shared" si="24"/>
        <v>41843.664618055554</v>
      </c>
      <c r="S317" s="15">
        <f t="shared" si="25"/>
        <v>41855.666666666664</v>
      </c>
      <c r="U317" t="str">
        <f t="shared" si="26"/>
        <v>plays</v>
      </c>
    </row>
    <row r="318" spans="1:21" ht="60" x14ac:dyDescent="0.25">
      <c r="A318">
        <v>3078</v>
      </c>
      <c r="B318" s="9" t="s">
        <v>3078</v>
      </c>
      <c r="C318" s="3" t="s">
        <v>7188</v>
      </c>
      <c r="D318" s="5">
        <v>60000</v>
      </c>
      <c r="E318" s="7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22"/>
        <v>0</v>
      </c>
      <c r="P318">
        <f t="shared" si="23"/>
        <v>23.67</v>
      </c>
      <c r="Q318" s="11" t="s">
        <v>8309</v>
      </c>
      <c r="R318" s="15">
        <f t="shared" si="24"/>
        <v>42031.138831018514</v>
      </c>
      <c r="S318" s="15">
        <f t="shared" si="25"/>
        <v>42061.138831018514</v>
      </c>
      <c r="U318" t="str">
        <f t="shared" si="26"/>
        <v>spaces</v>
      </c>
    </row>
    <row r="319" spans="1:21" ht="60" x14ac:dyDescent="0.25">
      <c r="A319">
        <v>546</v>
      </c>
      <c r="B319" s="9" t="s">
        <v>547</v>
      </c>
      <c r="C319" s="3" t="s">
        <v>4656</v>
      </c>
      <c r="D319" s="5">
        <v>60000</v>
      </c>
      <c r="E319" s="7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22"/>
        <v>0</v>
      </c>
      <c r="P319">
        <f t="shared" si="23"/>
        <v>26</v>
      </c>
      <c r="Q319" s="11" t="s">
        <v>8311</v>
      </c>
      <c r="R319" s="15">
        <f t="shared" si="24"/>
        <v>42249.667997685188</v>
      </c>
      <c r="S319" s="15">
        <f t="shared" si="25"/>
        <v>42294.667997685188</v>
      </c>
      <c r="U319" t="str">
        <f t="shared" si="26"/>
        <v>web</v>
      </c>
    </row>
    <row r="320" spans="1:21" ht="45" x14ac:dyDescent="0.25">
      <c r="A320">
        <v>2346</v>
      </c>
      <c r="B320" s="9" t="s">
        <v>2347</v>
      </c>
      <c r="C320" s="3" t="s">
        <v>6456</v>
      </c>
      <c r="D320" s="5">
        <v>60000</v>
      </c>
      <c r="E320" s="7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22"/>
        <v>0</v>
      </c>
      <c r="P320">
        <f t="shared" si="23"/>
        <v>13</v>
      </c>
      <c r="Q320" s="11" t="s">
        <v>8311</v>
      </c>
      <c r="R320" s="15">
        <f t="shared" si="24"/>
        <v>42615.79896990741</v>
      </c>
      <c r="S320" s="15">
        <f t="shared" si="25"/>
        <v>42660.79896990741</v>
      </c>
      <c r="U320" t="str">
        <f t="shared" si="26"/>
        <v>web</v>
      </c>
    </row>
    <row r="321" spans="1:21" ht="60" x14ac:dyDescent="0.25">
      <c r="A321">
        <v>1162</v>
      </c>
      <c r="B321" s="9" t="s">
        <v>1163</v>
      </c>
      <c r="C321" s="3" t="s">
        <v>5272</v>
      </c>
      <c r="D321" s="5">
        <v>60000</v>
      </c>
      <c r="E321" s="7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22"/>
        <v>0</v>
      </c>
      <c r="P321">
        <f t="shared" si="23"/>
        <v>17.5</v>
      </c>
      <c r="Q321" s="11" t="s">
        <v>8315</v>
      </c>
      <c r="R321" s="15">
        <f t="shared" si="24"/>
        <v>41876.683611111112</v>
      </c>
      <c r="S321" s="15">
        <f t="shared" si="25"/>
        <v>41907.683611111112</v>
      </c>
      <c r="U321" t="str">
        <f t="shared" si="26"/>
        <v>food trucks</v>
      </c>
    </row>
    <row r="322" spans="1:21" ht="45" x14ac:dyDescent="0.25">
      <c r="A322">
        <v>2423</v>
      </c>
      <c r="B322" s="9" t="s">
        <v>2424</v>
      </c>
      <c r="C322" s="3" t="s">
        <v>6533</v>
      </c>
      <c r="D322" s="5">
        <v>60000</v>
      </c>
      <c r="E322" s="7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si="22"/>
        <v>0</v>
      </c>
      <c r="P322">
        <f t="shared" si="23"/>
        <v>8</v>
      </c>
      <c r="Q322" s="11" t="s">
        <v>8315</v>
      </c>
      <c r="R322" s="15">
        <f t="shared" si="24"/>
        <v>41974.704745370371</v>
      </c>
      <c r="S322" s="15">
        <f t="shared" si="25"/>
        <v>42004.704745370371</v>
      </c>
      <c r="U322" t="str">
        <f t="shared" si="26"/>
        <v>food trucks</v>
      </c>
    </row>
    <row r="323" spans="1:21" ht="45" x14ac:dyDescent="0.25">
      <c r="A323">
        <v>445</v>
      </c>
      <c r="B323" s="9" t="s">
        <v>446</v>
      </c>
      <c r="C323" s="3" t="s">
        <v>4555</v>
      </c>
      <c r="D323" s="5">
        <v>60000</v>
      </c>
      <c r="E323" s="7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ref="O323:O386" si="27">ROUND(E323/D323*100,0)</f>
        <v>0</v>
      </c>
      <c r="P323">
        <f t="shared" ref="P323:P386" si="28">IFERROR(ROUND(E323/L323,2),0)</f>
        <v>1</v>
      </c>
      <c r="Q323" s="11" t="s">
        <v>8308</v>
      </c>
      <c r="R323" s="15">
        <f t="shared" ref="R323:R386" si="29">(((J323/60)/60)/24)+DATE(1970,1,1)</f>
        <v>42130.335358796292</v>
      </c>
      <c r="S323" s="15">
        <f t="shared" ref="S323:S386" si="30">(((I323/60)/60)/24)+DATE(1970,1,1)</f>
        <v>42145.335358796292</v>
      </c>
      <c r="U323" t="str">
        <f t="shared" ref="U323:U386" si="31">RIGHT(N323,LEN(N323)-SEARCH("/",N323))</f>
        <v>animation</v>
      </c>
    </row>
    <row r="324" spans="1:21" ht="45" x14ac:dyDescent="0.25">
      <c r="A324">
        <v>496</v>
      </c>
      <c r="B324" s="9" t="s">
        <v>497</v>
      </c>
      <c r="C324" s="3" t="s">
        <v>4606</v>
      </c>
      <c r="D324" s="5">
        <v>60000</v>
      </c>
      <c r="E324" s="7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7"/>
        <v>0</v>
      </c>
      <c r="P324">
        <f t="shared" si="28"/>
        <v>1</v>
      </c>
      <c r="Q324" s="11" t="s">
        <v>8308</v>
      </c>
      <c r="R324" s="15">
        <f t="shared" si="29"/>
        <v>41620.93141203704</v>
      </c>
      <c r="S324" s="15">
        <f t="shared" si="30"/>
        <v>41680.93141203704</v>
      </c>
      <c r="U324" t="str">
        <f t="shared" si="31"/>
        <v>animation</v>
      </c>
    </row>
    <row r="325" spans="1:21" ht="60" x14ac:dyDescent="0.25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7"/>
        <v>109</v>
      </c>
      <c r="P325">
        <f t="shared" si="28"/>
        <v>103.52</v>
      </c>
      <c r="Q325" s="11" t="s">
        <v>8308</v>
      </c>
      <c r="R325" s="15">
        <f t="shared" si="29"/>
        <v>42297.791886574079</v>
      </c>
      <c r="S325" s="15">
        <f t="shared" si="30"/>
        <v>42327.833553240736</v>
      </c>
      <c r="U325" t="str">
        <f t="shared" si="31"/>
        <v>documentary</v>
      </c>
    </row>
    <row r="326" spans="1:21" ht="60" x14ac:dyDescent="0.25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7"/>
        <v>15</v>
      </c>
      <c r="P326">
        <f t="shared" si="28"/>
        <v>93.9</v>
      </c>
      <c r="Q326" s="11" t="s">
        <v>8311</v>
      </c>
      <c r="R326" s="15">
        <f t="shared" si="29"/>
        <v>42556.695706018523</v>
      </c>
      <c r="S326" s="15">
        <f t="shared" si="30"/>
        <v>42616.695706018523</v>
      </c>
      <c r="U326" t="str">
        <f t="shared" si="31"/>
        <v>wearables</v>
      </c>
    </row>
    <row r="327" spans="1:21" ht="45" x14ac:dyDescent="0.25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7"/>
        <v>3</v>
      </c>
      <c r="P327">
        <f t="shared" si="28"/>
        <v>17.989999999999998</v>
      </c>
      <c r="Q327" s="11" t="s">
        <v>8312</v>
      </c>
      <c r="R327" s="15">
        <f t="shared" si="29"/>
        <v>41488.85423611111</v>
      </c>
      <c r="S327" s="15">
        <f t="shared" si="30"/>
        <v>41533.85423611111</v>
      </c>
      <c r="U327" t="str">
        <f t="shared" si="31"/>
        <v>video games</v>
      </c>
    </row>
    <row r="328" spans="1:21" ht="45" x14ac:dyDescent="0.25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7"/>
        <v>46</v>
      </c>
      <c r="P328">
        <f t="shared" si="28"/>
        <v>136.46</v>
      </c>
      <c r="Q328" s="11" t="s">
        <v>8311</v>
      </c>
      <c r="R328" s="15">
        <f t="shared" si="29"/>
        <v>42766.626793981486</v>
      </c>
      <c r="S328" s="15">
        <f t="shared" si="30"/>
        <v>42808.585127314815</v>
      </c>
      <c r="U328" t="str">
        <f t="shared" si="31"/>
        <v>wearables</v>
      </c>
    </row>
    <row r="329" spans="1:21" ht="45" x14ac:dyDescent="0.25">
      <c r="A329">
        <v>2001</v>
      </c>
      <c r="B329" s="9" t="s">
        <v>2002</v>
      </c>
      <c r="C329" s="3" t="s">
        <v>6111</v>
      </c>
      <c r="D329" s="5">
        <v>55000</v>
      </c>
      <c r="E329" s="7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7"/>
        <v>382</v>
      </c>
      <c r="P329">
        <f t="shared" si="28"/>
        <v>128.38999999999999</v>
      </c>
      <c r="Q329" s="11" t="s">
        <v>8311</v>
      </c>
      <c r="R329" s="15">
        <f t="shared" si="29"/>
        <v>42136.209675925929</v>
      </c>
      <c r="S329" s="15">
        <f t="shared" si="30"/>
        <v>42167.833333333328</v>
      </c>
      <c r="U329" t="str">
        <f t="shared" si="31"/>
        <v>hardware</v>
      </c>
    </row>
    <row r="330" spans="1:21" ht="30" x14ac:dyDescent="0.25">
      <c r="A330">
        <v>342</v>
      </c>
      <c r="B330" s="9" t="s">
        <v>343</v>
      </c>
      <c r="C330" s="3" t="s">
        <v>4452</v>
      </c>
      <c r="D330" s="5">
        <v>55000</v>
      </c>
      <c r="E330" s="7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7"/>
        <v>100</v>
      </c>
      <c r="P330">
        <f t="shared" si="28"/>
        <v>169.85</v>
      </c>
      <c r="Q330" s="11" t="s">
        <v>8308</v>
      </c>
      <c r="R330" s="15">
        <f t="shared" si="29"/>
        <v>42459.780844907407</v>
      </c>
      <c r="S330" s="15">
        <f t="shared" si="30"/>
        <v>42489.780844907407</v>
      </c>
      <c r="U330" t="str">
        <f t="shared" si="31"/>
        <v>documentary</v>
      </c>
    </row>
    <row r="331" spans="1:21" ht="60" x14ac:dyDescent="0.25">
      <c r="A331">
        <v>3189</v>
      </c>
      <c r="B331" s="9" t="s">
        <v>3189</v>
      </c>
      <c r="C331" s="3" t="s">
        <v>7299</v>
      </c>
      <c r="D331" s="5">
        <v>55000</v>
      </c>
      <c r="E331" s="7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7"/>
        <v>12</v>
      </c>
      <c r="P331">
        <f t="shared" si="28"/>
        <v>356.84</v>
      </c>
      <c r="Q331" s="11" t="s">
        <v>8309</v>
      </c>
      <c r="R331" s="15">
        <f t="shared" si="29"/>
        <v>42118.346435185187</v>
      </c>
      <c r="S331" s="15">
        <f t="shared" si="30"/>
        <v>42148.346435185187</v>
      </c>
      <c r="U331" t="str">
        <f t="shared" si="31"/>
        <v>musical</v>
      </c>
    </row>
    <row r="332" spans="1:21" ht="60" x14ac:dyDescent="0.25">
      <c r="A332">
        <v>471</v>
      </c>
      <c r="B332" s="9" t="s">
        <v>472</v>
      </c>
      <c r="C332" s="3" t="s">
        <v>4581</v>
      </c>
      <c r="D332" s="5">
        <v>55000</v>
      </c>
      <c r="E332" s="7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7"/>
        <v>12</v>
      </c>
      <c r="P332">
        <f t="shared" si="28"/>
        <v>38.479999999999997</v>
      </c>
      <c r="Q332" s="11" t="s">
        <v>8308</v>
      </c>
      <c r="R332" s="15">
        <f t="shared" si="29"/>
        <v>41703.721979166665</v>
      </c>
      <c r="S332" s="15">
        <f t="shared" si="30"/>
        <v>41748.680312500001</v>
      </c>
      <c r="U332" t="str">
        <f t="shared" si="31"/>
        <v>animation</v>
      </c>
    </row>
    <row r="333" spans="1:21" ht="45" x14ac:dyDescent="0.25">
      <c r="A333">
        <v>463</v>
      </c>
      <c r="B333" s="9" t="s">
        <v>464</v>
      </c>
      <c r="C333" s="3" t="s">
        <v>4573</v>
      </c>
      <c r="D333" s="5">
        <v>55000</v>
      </c>
      <c r="E333" s="7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7"/>
        <v>2</v>
      </c>
      <c r="P333">
        <f t="shared" si="28"/>
        <v>113.64</v>
      </c>
      <c r="Q333" s="11" t="s">
        <v>8308</v>
      </c>
      <c r="R333" s="15">
        <f t="shared" si="29"/>
        <v>40750.710104166668</v>
      </c>
      <c r="S333" s="15">
        <f t="shared" si="30"/>
        <v>40810.710104166668</v>
      </c>
      <c r="U333" t="str">
        <f t="shared" si="31"/>
        <v>animation</v>
      </c>
    </row>
    <row r="334" spans="1:21" ht="45" x14ac:dyDescent="0.25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7"/>
        <v>1</v>
      </c>
      <c r="P334">
        <f t="shared" si="28"/>
        <v>120.25</v>
      </c>
      <c r="Q334" s="11" t="s">
        <v>8311</v>
      </c>
      <c r="R334" s="15">
        <f t="shared" si="29"/>
        <v>42726.192916666667</v>
      </c>
      <c r="S334" s="15">
        <f t="shared" si="30"/>
        <v>42786.192916666667</v>
      </c>
      <c r="U334" t="str">
        <f t="shared" si="31"/>
        <v>wearables</v>
      </c>
    </row>
    <row r="335" spans="1:21" ht="60" x14ac:dyDescent="0.25">
      <c r="A335">
        <v>123</v>
      </c>
      <c r="B335" s="9" t="s">
        <v>125</v>
      </c>
      <c r="C335" s="3" t="s">
        <v>4234</v>
      </c>
      <c r="D335" s="5">
        <v>55000</v>
      </c>
      <c r="E335" s="7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7"/>
        <v>0</v>
      </c>
      <c r="P335">
        <f t="shared" si="28"/>
        <v>25.17</v>
      </c>
      <c r="Q335" s="11" t="s">
        <v>8308</v>
      </c>
      <c r="R335" s="15">
        <f t="shared" si="29"/>
        <v>41904.781990740739</v>
      </c>
      <c r="S335" s="15">
        <f t="shared" si="30"/>
        <v>41940.916666666664</v>
      </c>
      <c r="U335" t="str">
        <f t="shared" si="31"/>
        <v>science fiction</v>
      </c>
    </row>
    <row r="336" spans="1:21" ht="60" x14ac:dyDescent="0.25">
      <c r="A336">
        <v>137</v>
      </c>
      <c r="B336" s="9" t="s">
        <v>139</v>
      </c>
      <c r="C336" s="3" t="s">
        <v>4247</v>
      </c>
      <c r="D336" s="5">
        <v>55000</v>
      </c>
      <c r="E336" s="7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7"/>
        <v>0</v>
      </c>
      <c r="P336">
        <f t="shared" si="28"/>
        <v>0</v>
      </c>
      <c r="Q336" s="11" t="s">
        <v>8308</v>
      </c>
      <c r="R336" s="15">
        <f t="shared" si="29"/>
        <v>42239.573993055557</v>
      </c>
      <c r="S336" s="15">
        <f t="shared" si="30"/>
        <v>42289.573993055557</v>
      </c>
      <c r="U336" t="str">
        <f t="shared" si="31"/>
        <v>science fiction</v>
      </c>
    </row>
    <row r="337" spans="1:21" ht="60" x14ac:dyDescent="0.25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7"/>
        <v>6</v>
      </c>
      <c r="P337">
        <f t="shared" si="28"/>
        <v>113.57</v>
      </c>
      <c r="Q337" s="11" t="s">
        <v>8312</v>
      </c>
      <c r="R337" s="15">
        <f t="shared" si="29"/>
        <v>41613.172974537039</v>
      </c>
      <c r="S337" s="15">
        <f t="shared" si="30"/>
        <v>41643.172974537039</v>
      </c>
      <c r="U337" t="str">
        <f t="shared" si="31"/>
        <v>video games</v>
      </c>
    </row>
    <row r="338" spans="1:21" ht="45" x14ac:dyDescent="0.25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7"/>
        <v>0</v>
      </c>
      <c r="P338">
        <f t="shared" si="28"/>
        <v>1.54</v>
      </c>
      <c r="Q338" s="11" t="s">
        <v>8314</v>
      </c>
      <c r="R338" s="15">
        <f t="shared" si="29"/>
        <v>41876.433680555558</v>
      </c>
      <c r="S338" s="15">
        <f t="shared" si="30"/>
        <v>41936.166666666664</v>
      </c>
      <c r="U338" t="str">
        <f t="shared" si="31"/>
        <v>photobooks</v>
      </c>
    </row>
    <row r="339" spans="1:21" ht="45" x14ac:dyDescent="0.25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7"/>
        <v>166</v>
      </c>
      <c r="P339">
        <f t="shared" si="28"/>
        <v>97.73</v>
      </c>
      <c r="Q339" s="11" t="s">
        <v>8314</v>
      </c>
      <c r="R339" s="15">
        <f t="shared" si="29"/>
        <v>42163.583599537036</v>
      </c>
      <c r="S339" s="15">
        <f t="shared" si="30"/>
        <v>42193.583599537036</v>
      </c>
      <c r="U339" t="str">
        <f t="shared" si="31"/>
        <v>photobooks</v>
      </c>
    </row>
    <row r="340" spans="1:21" ht="45" x14ac:dyDescent="0.25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7"/>
        <v>12</v>
      </c>
      <c r="P340">
        <f t="shared" si="28"/>
        <v>83.94</v>
      </c>
      <c r="Q340" s="11" t="s">
        <v>8311</v>
      </c>
      <c r="R340" s="15">
        <f t="shared" si="29"/>
        <v>41771.651932870373</v>
      </c>
      <c r="S340" s="15">
        <f t="shared" si="30"/>
        <v>41803.166666666664</v>
      </c>
      <c r="U340" t="str">
        <f t="shared" si="31"/>
        <v>space exploration</v>
      </c>
    </row>
    <row r="341" spans="1:21" ht="60" x14ac:dyDescent="0.25">
      <c r="A341">
        <v>1478</v>
      </c>
      <c r="B341" s="9" t="s">
        <v>1479</v>
      </c>
      <c r="C341" s="3" t="s">
        <v>5588</v>
      </c>
      <c r="D341" s="5">
        <v>50000</v>
      </c>
      <c r="E341" s="7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7"/>
        <v>1182</v>
      </c>
      <c r="P341">
        <f t="shared" si="28"/>
        <v>29.19</v>
      </c>
      <c r="Q341" s="11" t="s">
        <v>8310</v>
      </c>
      <c r="R341" s="15">
        <f t="shared" si="29"/>
        <v>41394.871678240743</v>
      </c>
      <c r="S341" s="15">
        <f t="shared" si="30"/>
        <v>41408.871678240743</v>
      </c>
      <c r="U341" t="str">
        <f t="shared" si="31"/>
        <v>radio &amp; podcasts</v>
      </c>
    </row>
    <row r="342" spans="1:21" ht="60" x14ac:dyDescent="0.25">
      <c r="A342">
        <v>1978</v>
      </c>
      <c r="B342" s="9" t="s">
        <v>1979</v>
      </c>
      <c r="C342" s="3" t="s">
        <v>6088</v>
      </c>
      <c r="D342" s="5">
        <v>50000</v>
      </c>
      <c r="E342" s="7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7"/>
        <v>1027</v>
      </c>
      <c r="P342">
        <f t="shared" si="28"/>
        <v>1323.25</v>
      </c>
      <c r="Q342" s="11" t="s">
        <v>8311</v>
      </c>
      <c r="R342" s="15">
        <f t="shared" si="29"/>
        <v>41039.225601851853</v>
      </c>
      <c r="S342" s="15">
        <f t="shared" si="30"/>
        <v>41072.291666666664</v>
      </c>
      <c r="U342" t="str">
        <f t="shared" si="31"/>
        <v>hardware</v>
      </c>
    </row>
    <row r="343" spans="1:21" ht="45" x14ac:dyDescent="0.25">
      <c r="A343">
        <v>2011</v>
      </c>
      <c r="B343" s="9" t="s">
        <v>2012</v>
      </c>
      <c r="C343" s="3" t="s">
        <v>6121</v>
      </c>
      <c r="D343" s="5">
        <v>50000</v>
      </c>
      <c r="E343" s="7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7"/>
        <v>820</v>
      </c>
      <c r="P343">
        <f t="shared" si="28"/>
        <v>422.02</v>
      </c>
      <c r="Q343" s="11" t="s">
        <v>8311</v>
      </c>
      <c r="R343" s="15">
        <f t="shared" si="29"/>
        <v>42347.358483796299</v>
      </c>
      <c r="S343" s="15">
        <f t="shared" si="30"/>
        <v>42380.958333333328</v>
      </c>
      <c r="U343" t="str">
        <f t="shared" si="31"/>
        <v>hardware</v>
      </c>
    </row>
    <row r="344" spans="1:21" ht="30" x14ac:dyDescent="0.25">
      <c r="A344">
        <v>1954</v>
      </c>
      <c r="B344" s="9" t="s">
        <v>1955</v>
      </c>
      <c r="C344" s="3" t="s">
        <v>6064</v>
      </c>
      <c r="D344" s="5">
        <v>50000</v>
      </c>
      <c r="E344" s="7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7"/>
        <v>699</v>
      </c>
      <c r="P344">
        <f t="shared" si="28"/>
        <v>842.11</v>
      </c>
      <c r="Q344" s="11" t="s">
        <v>8311</v>
      </c>
      <c r="R344" s="15">
        <f t="shared" si="29"/>
        <v>42394.580740740741</v>
      </c>
      <c r="S344" s="15">
        <f t="shared" si="30"/>
        <v>42441.208333333328</v>
      </c>
      <c r="U344" t="str">
        <f t="shared" si="31"/>
        <v>hardware</v>
      </c>
    </row>
    <row r="345" spans="1:21" ht="45" x14ac:dyDescent="0.25">
      <c r="A345">
        <v>1977</v>
      </c>
      <c r="B345" s="9" t="s">
        <v>1978</v>
      </c>
      <c r="C345" s="3" t="s">
        <v>6087</v>
      </c>
      <c r="D345" s="5">
        <v>50000</v>
      </c>
      <c r="E345" s="7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7"/>
        <v>402</v>
      </c>
      <c r="P345">
        <f t="shared" si="28"/>
        <v>245.02</v>
      </c>
      <c r="Q345" s="11" t="s">
        <v>8311</v>
      </c>
      <c r="R345" s="15">
        <f t="shared" si="29"/>
        <v>42311.216898148152</v>
      </c>
      <c r="S345" s="15">
        <f t="shared" si="30"/>
        <v>42357.332638888889</v>
      </c>
      <c r="U345" t="str">
        <f t="shared" si="31"/>
        <v>hardware</v>
      </c>
    </row>
    <row r="346" spans="1:21" ht="30" x14ac:dyDescent="0.25">
      <c r="A346">
        <v>1980</v>
      </c>
      <c r="B346" s="9" t="s">
        <v>1981</v>
      </c>
      <c r="C346" s="3" t="s">
        <v>6090</v>
      </c>
      <c r="D346" s="5">
        <v>50000</v>
      </c>
      <c r="E346" s="7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7"/>
        <v>355</v>
      </c>
      <c r="P346">
        <f t="shared" si="28"/>
        <v>91.21</v>
      </c>
      <c r="Q346" s="11" t="s">
        <v>8311</v>
      </c>
      <c r="R346" s="15">
        <f t="shared" si="29"/>
        <v>42423.542384259257</v>
      </c>
      <c r="S346" s="15">
        <f t="shared" si="30"/>
        <v>42463.500717592593</v>
      </c>
      <c r="U346" t="str">
        <f t="shared" si="31"/>
        <v>hardware</v>
      </c>
    </row>
    <row r="347" spans="1:21" ht="60" x14ac:dyDescent="0.25">
      <c r="A347">
        <v>2052</v>
      </c>
      <c r="B347" s="9" t="s">
        <v>2053</v>
      </c>
      <c r="C347" s="3" t="s">
        <v>6162</v>
      </c>
      <c r="D347" s="5">
        <v>50000</v>
      </c>
      <c r="E347" s="7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7"/>
        <v>353</v>
      </c>
      <c r="P347">
        <f t="shared" si="28"/>
        <v>326.29000000000002</v>
      </c>
      <c r="Q347" s="11" t="s">
        <v>8311</v>
      </c>
      <c r="R347" s="15">
        <f t="shared" si="29"/>
        <v>42375.08394675926</v>
      </c>
      <c r="S347" s="15">
        <f t="shared" si="30"/>
        <v>42420.08394675926</v>
      </c>
      <c r="U347" t="str">
        <f t="shared" si="31"/>
        <v>hardware</v>
      </c>
    </row>
    <row r="348" spans="1:21" ht="60" x14ac:dyDescent="0.25">
      <c r="A348">
        <v>2009</v>
      </c>
      <c r="B348" s="9" t="s">
        <v>2010</v>
      </c>
      <c r="C348" s="3" t="s">
        <v>6119</v>
      </c>
      <c r="D348" s="5">
        <v>50000</v>
      </c>
      <c r="E348" s="7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7"/>
        <v>305</v>
      </c>
      <c r="P348">
        <f t="shared" si="28"/>
        <v>383.36</v>
      </c>
      <c r="Q348" s="11" t="s">
        <v>8311</v>
      </c>
      <c r="R348" s="15">
        <f t="shared" si="29"/>
        <v>42661.323414351849</v>
      </c>
      <c r="S348" s="15">
        <f t="shared" si="30"/>
        <v>42697.365081018521</v>
      </c>
      <c r="U348" t="str">
        <f t="shared" si="31"/>
        <v>hardware</v>
      </c>
    </row>
    <row r="349" spans="1:21" ht="30" x14ac:dyDescent="0.25">
      <c r="A349">
        <v>1968</v>
      </c>
      <c r="B349" s="9" t="s">
        <v>1969</v>
      </c>
      <c r="C349" s="3" t="s">
        <v>6078</v>
      </c>
      <c r="D349" s="5">
        <v>50000</v>
      </c>
      <c r="E349" s="7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7"/>
        <v>285</v>
      </c>
      <c r="P349">
        <f t="shared" si="28"/>
        <v>279.38</v>
      </c>
      <c r="Q349" s="11" t="s">
        <v>8311</v>
      </c>
      <c r="R349" s="15">
        <f t="shared" si="29"/>
        <v>42676.586979166663</v>
      </c>
      <c r="S349" s="15">
        <f t="shared" si="30"/>
        <v>42707.628645833334</v>
      </c>
      <c r="U349" t="str">
        <f t="shared" si="31"/>
        <v>hardware</v>
      </c>
    </row>
    <row r="350" spans="1:21" ht="60" x14ac:dyDescent="0.25">
      <c r="A350">
        <v>2006</v>
      </c>
      <c r="B350" s="9" t="s">
        <v>2007</v>
      </c>
      <c r="C350" s="3" t="s">
        <v>6116</v>
      </c>
      <c r="D350" s="5">
        <v>50000</v>
      </c>
      <c r="E350" s="7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7"/>
        <v>248</v>
      </c>
      <c r="P350">
        <f t="shared" si="28"/>
        <v>408.98</v>
      </c>
      <c r="Q350" s="11" t="s">
        <v>8311</v>
      </c>
      <c r="R350" s="15">
        <f t="shared" si="29"/>
        <v>41941.500520833331</v>
      </c>
      <c r="S350" s="15">
        <f t="shared" si="30"/>
        <v>41976.542187500003</v>
      </c>
      <c r="U350" t="str">
        <f t="shared" si="31"/>
        <v>hardware</v>
      </c>
    </row>
    <row r="351" spans="1:21" ht="60" x14ac:dyDescent="0.25">
      <c r="A351">
        <v>2004</v>
      </c>
      <c r="B351" s="9" t="s">
        <v>2005</v>
      </c>
      <c r="C351" s="3" t="s">
        <v>6114</v>
      </c>
      <c r="D351" s="5">
        <v>50000</v>
      </c>
      <c r="E351" s="7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7"/>
        <v>234</v>
      </c>
      <c r="P351">
        <f t="shared" si="28"/>
        <v>331.1</v>
      </c>
      <c r="Q351" s="11" t="s">
        <v>8311</v>
      </c>
      <c r="R351" s="15">
        <f t="shared" si="29"/>
        <v>41800.604895833334</v>
      </c>
      <c r="S351" s="15">
        <f t="shared" si="30"/>
        <v>41830.604895833334</v>
      </c>
      <c r="U351" t="str">
        <f t="shared" si="31"/>
        <v>hardware</v>
      </c>
    </row>
    <row r="352" spans="1:21" ht="45" x14ac:dyDescent="0.25">
      <c r="A352">
        <v>2002</v>
      </c>
      <c r="B352" s="9" t="s">
        <v>2003</v>
      </c>
      <c r="C352" s="3" t="s">
        <v>6112</v>
      </c>
      <c r="D352" s="5">
        <v>50000</v>
      </c>
      <c r="E352" s="7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7"/>
        <v>217</v>
      </c>
      <c r="P352">
        <f t="shared" si="28"/>
        <v>78.83</v>
      </c>
      <c r="Q352" s="11" t="s">
        <v>8311</v>
      </c>
      <c r="R352" s="15">
        <f t="shared" si="29"/>
        <v>42728.71230324074</v>
      </c>
      <c r="S352" s="15">
        <f t="shared" si="30"/>
        <v>42758.71230324074</v>
      </c>
      <c r="U352" t="str">
        <f t="shared" si="31"/>
        <v>hardware</v>
      </c>
    </row>
    <row r="353" spans="1:21" ht="60" x14ac:dyDescent="0.25">
      <c r="A353">
        <v>1951</v>
      </c>
      <c r="B353" s="9" t="s">
        <v>1952</v>
      </c>
      <c r="C353" s="3" t="s">
        <v>6061</v>
      </c>
      <c r="D353" s="5">
        <v>50000</v>
      </c>
      <c r="E353" s="7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7"/>
        <v>212</v>
      </c>
      <c r="P353">
        <f t="shared" si="28"/>
        <v>127.36</v>
      </c>
      <c r="Q353" s="11" t="s">
        <v>8311</v>
      </c>
      <c r="R353" s="15">
        <f t="shared" si="29"/>
        <v>42651.420567129629</v>
      </c>
      <c r="S353" s="15">
        <f t="shared" si="30"/>
        <v>42681.462233796294</v>
      </c>
      <c r="U353" t="str">
        <f t="shared" si="31"/>
        <v>hardware</v>
      </c>
    </row>
    <row r="354" spans="1:21" ht="45" x14ac:dyDescent="0.25">
      <c r="A354">
        <v>2056</v>
      </c>
      <c r="B354" s="9" t="s">
        <v>2057</v>
      </c>
      <c r="C354" s="3" t="s">
        <v>6166</v>
      </c>
      <c r="D354" s="5">
        <v>50000</v>
      </c>
      <c r="E354" s="7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7"/>
        <v>153</v>
      </c>
      <c r="P354">
        <f t="shared" si="28"/>
        <v>138.49</v>
      </c>
      <c r="Q354" s="11" t="s">
        <v>8311</v>
      </c>
      <c r="R354" s="15">
        <f t="shared" si="29"/>
        <v>41351.76090277778</v>
      </c>
      <c r="S354" s="15">
        <f t="shared" si="30"/>
        <v>41381.76090277778</v>
      </c>
      <c r="U354" t="str">
        <f t="shared" si="31"/>
        <v>hardware</v>
      </c>
    </row>
    <row r="355" spans="1:21" ht="60" x14ac:dyDescent="0.25">
      <c r="A355">
        <v>295</v>
      </c>
      <c r="B355" s="9" t="s">
        <v>296</v>
      </c>
      <c r="C355" s="3" t="s">
        <v>4405</v>
      </c>
      <c r="D355" s="5">
        <v>50000</v>
      </c>
      <c r="E355" s="7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7"/>
        <v>133</v>
      </c>
      <c r="P355">
        <f t="shared" si="28"/>
        <v>100.08</v>
      </c>
      <c r="Q355" s="11" t="s">
        <v>8308</v>
      </c>
      <c r="R355" s="15">
        <f t="shared" si="29"/>
        <v>41519.004733796297</v>
      </c>
      <c r="S355" s="15">
        <f t="shared" si="30"/>
        <v>41579</v>
      </c>
      <c r="U355" t="str">
        <f t="shared" si="31"/>
        <v>documentary</v>
      </c>
    </row>
    <row r="356" spans="1:21" ht="45" x14ac:dyDescent="0.25">
      <c r="A356">
        <v>1748</v>
      </c>
      <c r="B356" s="9" t="s">
        <v>1749</v>
      </c>
      <c r="C356" s="3" t="s">
        <v>5858</v>
      </c>
      <c r="D356" s="5">
        <v>50000</v>
      </c>
      <c r="E356" s="7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7"/>
        <v>130</v>
      </c>
      <c r="P356">
        <f t="shared" si="28"/>
        <v>358.97</v>
      </c>
      <c r="Q356" s="11" t="s">
        <v>8314</v>
      </c>
      <c r="R356" s="15">
        <f t="shared" si="29"/>
        <v>42219.950729166667</v>
      </c>
      <c r="S356" s="15">
        <f t="shared" si="30"/>
        <v>42249.950729166667</v>
      </c>
      <c r="U356" t="str">
        <f t="shared" si="31"/>
        <v>photobooks</v>
      </c>
    </row>
    <row r="357" spans="1:21" ht="60" x14ac:dyDescent="0.25">
      <c r="A357">
        <v>2069</v>
      </c>
      <c r="B357" s="9" t="s">
        <v>2070</v>
      </c>
      <c r="C357" s="3" t="s">
        <v>6179</v>
      </c>
      <c r="D357" s="5">
        <v>50000</v>
      </c>
      <c r="E357" s="7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7"/>
        <v>128</v>
      </c>
      <c r="P357">
        <f t="shared" si="28"/>
        <v>244.12</v>
      </c>
      <c r="Q357" s="11" t="s">
        <v>8311</v>
      </c>
      <c r="R357" s="15">
        <f t="shared" si="29"/>
        <v>42340.972118055557</v>
      </c>
      <c r="S357" s="15">
        <f t="shared" si="30"/>
        <v>42371.972118055557</v>
      </c>
      <c r="U357" t="str">
        <f t="shared" si="31"/>
        <v>hardware</v>
      </c>
    </row>
    <row r="358" spans="1:21" ht="45" x14ac:dyDescent="0.25">
      <c r="A358">
        <v>2031</v>
      </c>
      <c r="B358" s="9" t="s">
        <v>2032</v>
      </c>
      <c r="C358" s="3" t="s">
        <v>6141</v>
      </c>
      <c r="D358" s="5">
        <v>50000</v>
      </c>
      <c r="E358" s="7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7"/>
        <v>120</v>
      </c>
      <c r="P358">
        <f t="shared" si="28"/>
        <v>118.45</v>
      </c>
      <c r="Q358" s="11" t="s">
        <v>8311</v>
      </c>
      <c r="R358" s="15">
        <f t="shared" si="29"/>
        <v>41975.329317129625</v>
      </c>
      <c r="S358" s="15">
        <f t="shared" si="30"/>
        <v>42013.041666666672</v>
      </c>
      <c r="U358" t="str">
        <f t="shared" si="31"/>
        <v>hardware</v>
      </c>
    </row>
    <row r="359" spans="1:21" x14ac:dyDescent="0.25">
      <c r="A359">
        <v>2049</v>
      </c>
      <c r="B359" s="9" t="s">
        <v>2050</v>
      </c>
      <c r="C359" s="3" t="s">
        <v>6159</v>
      </c>
      <c r="D359" s="5">
        <v>50000</v>
      </c>
      <c r="E359" s="7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7"/>
        <v>120</v>
      </c>
      <c r="P359">
        <f t="shared" si="28"/>
        <v>80.989999999999995</v>
      </c>
      <c r="Q359" s="11" t="s">
        <v>8311</v>
      </c>
      <c r="R359" s="15">
        <f t="shared" si="29"/>
        <v>41575.527349537035</v>
      </c>
      <c r="S359" s="15">
        <f t="shared" si="30"/>
        <v>41610.957638888889</v>
      </c>
      <c r="U359" t="str">
        <f t="shared" si="31"/>
        <v>hardware</v>
      </c>
    </row>
    <row r="360" spans="1:21" ht="60" x14ac:dyDescent="0.25">
      <c r="A360">
        <v>1480</v>
      </c>
      <c r="B360" s="9" t="s">
        <v>1481</v>
      </c>
      <c r="C360" s="3" t="s">
        <v>5590</v>
      </c>
      <c r="D360" s="5">
        <v>50000</v>
      </c>
      <c r="E360" s="7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7"/>
        <v>117</v>
      </c>
      <c r="P360">
        <f t="shared" si="28"/>
        <v>92.16</v>
      </c>
      <c r="Q360" s="11" t="s">
        <v>8310</v>
      </c>
      <c r="R360" s="15">
        <f t="shared" si="29"/>
        <v>41464.934016203704</v>
      </c>
      <c r="S360" s="15">
        <f t="shared" si="30"/>
        <v>41481.708333333336</v>
      </c>
      <c r="U360" t="str">
        <f t="shared" si="31"/>
        <v>radio &amp; podcasts</v>
      </c>
    </row>
    <row r="361" spans="1:21" ht="45" x14ac:dyDescent="0.25">
      <c r="A361">
        <v>2077</v>
      </c>
      <c r="B361" s="9" t="s">
        <v>2078</v>
      </c>
      <c r="C361" s="3" t="s">
        <v>6187</v>
      </c>
      <c r="D361" s="5">
        <v>50000</v>
      </c>
      <c r="E361" s="7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7"/>
        <v>116</v>
      </c>
      <c r="P361">
        <f t="shared" si="28"/>
        <v>307.2</v>
      </c>
      <c r="Q361" s="11" t="s">
        <v>8311</v>
      </c>
      <c r="R361" s="15">
        <f t="shared" si="29"/>
        <v>42103.042546296296</v>
      </c>
      <c r="S361" s="15">
        <f t="shared" si="30"/>
        <v>42160.875</v>
      </c>
      <c r="U361" t="str">
        <f t="shared" si="31"/>
        <v>hardware</v>
      </c>
    </row>
    <row r="362" spans="1:21" ht="45" x14ac:dyDescent="0.25">
      <c r="A362">
        <v>393</v>
      </c>
      <c r="B362" s="9" t="s">
        <v>394</v>
      </c>
      <c r="C362" s="3" t="s">
        <v>4503</v>
      </c>
      <c r="D362" s="5">
        <v>50000</v>
      </c>
      <c r="E362" s="7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7"/>
        <v>110</v>
      </c>
      <c r="P362">
        <f t="shared" si="28"/>
        <v>157.33000000000001</v>
      </c>
      <c r="Q362" s="11" t="s">
        <v>8308</v>
      </c>
      <c r="R362" s="15">
        <f t="shared" si="29"/>
        <v>41526.708935185183</v>
      </c>
      <c r="S362" s="15">
        <f t="shared" si="30"/>
        <v>41557.708935185183</v>
      </c>
      <c r="U362" t="str">
        <f t="shared" si="31"/>
        <v>documentary</v>
      </c>
    </row>
    <row r="363" spans="1:21" ht="60" x14ac:dyDescent="0.25">
      <c r="A363">
        <v>2733</v>
      </c>
      <c r="B363" s="9" t="s">
        <v>2733</v>
      </c>
      <c r="C363" s="3" t="s">
        <v>6843</v>
      </c>
      <c r="D363" s="5">
        <v>50000</v>
      </c>
      <c r="E363" s="7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7"/>
        <v>108</v>
      </c>
      <c r="P363">
        <f t="shared" si="28"/>
        <v>451.84</v>
      </c>
      <c r="Q363" s="11" t="s">
        <v>8311</v>
      </c>
      <c r="R363" s="15">
        <f t="shared" si="29"/>
        <v>42044.272847222222</v>
      </c>
      <c r="S363" s="15">
        <f t="shared" si="30"/>
        <v>42104.231180555551</v>
      </c>
      <c r="U363" t="str">
        <f t="shared" si="31"/>
        <v>hardware</v>
      </c>
    </row>
    <row r="364" spans="1:21" ht="45" x14ac:dyDescent="0.25">
      <c r="A364">
        <v>1949</v>
      </c>
      <c r="B364" s="9" t="s">
        <v>1950</v>
      </c>
      <c r="C364" s="3" t="s">
        <v>6059</v>
      </c>
      <c r="D364" s="5">
        <v>50000</v>
      </c>
      <c r="E364" s="7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7"/>
        <v>106</v>
      </c>
      <c r="P364">
        <f t="shared" si="28"/>
        <v>56.2</v>
      </c>
      <c r="Q364" s="11" t="s">
        <v>8311</v>
      </c>
      <c r="R364" s="15">
        <f t="shared" si="29"/>
        <v>41800.423043981478</v>
      </c>
      <c r="S364" s="15">
        <f t="shared" si="30"/>
        <v>41830.423043981478</v>
      </c>
      <c r="U364" t="str">
        <f t="shared" si="31"/>
        <v>hardware</v>
      </c>
    </row>
    <row r="365" spans="1:21" ht="45" x14ac:dyDescent="0.25">
      <c r="A365">
        <v>325</v>
      </c>
      <c r="B365" s="9" t="s">
        <v>326</v>
      </c>
      <c r="C365" s="3" t="s">
        <v>4435</v>
      </c>
      <c r="D365" s="5">
        <v>50000</v>
      </c>
      <c r="E365" s="7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7"/>
        <v>104</v>
      </c>
      <c r="P365">
        <f t="shared" si="28"/>
        <v>70.92</v>
      </c>
      <c r="Q365" s="11" t="s">
        <v>8308</v>
      </c>
      <c r="R365" s="15">
        <f t="shared" si="29"/>
        <v>42689.187881944439</v>
      </c>
      <c r="S365" s="15">
        <f t="shared" si="30"/>
        <v>42724.187881944439</v>
      </c>
      <c r="U365" t="str">
        <f t="shared" si="31"/>
        <v>documentary</v>
      </c>
    </row>
    <row r="366" spans="1:21" ht="60" x14ac:dyDescent="0.25">
      <c r="A366">
        <v>401</v>
      </c>
      <c r="B366" s="9" t="s">
        <v>402</v>
      </c>
      <c r="C366" s="3" t="s">
        <v>4511</v>
      </c>
      <c r="D366" s="5">
        <v>50000</v>
      </c>
      <c r="E366" s="7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7"/>
        <v>104</v>
      </c>
      <c r="P366">
        <f t="shared" si="28"/>
        <v>711.04</v>
      </c>
      <c r="Q366" s="11" t="s">
        <v>8308</v>
      </c>
      <c r="R366" s="15">
        <f t="shared" si="29"/>
        <v>40732.842245370368</v>
      </c>
      <c r="S366" s="15">
        <f t="shared" si="30"/>
        <v>40762.842245370368</v>
      </c>
      <c r="U366" t="str">
        <f t="shared" si="31"/>
        <v>documentary</v>
      </c>
    </row>
    <row r="367" spans="1:21" ht="60" x14ac:dyDescent="0.25">
      <c r="A367">
        <v>288</v>
      </c>
      <c r="B367" s="9" t="s">
        <v>289</v>
      </c>
      <c r="C367" s="3" t="s">
        <v>4398</v>
      </c>
      <c r="D367" s="5">
        <v>50000</v>
      </c>
      <c r="E367" s="7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7"/>
        <v>103</v>
      </c>
      <c r="P367">
        <f t="shared" si="28"/>
        <v>115.45</v>
      </c>
      <c r="Q367" s="11" t="s">
        <v>8308</v>
      </c>
      <c r="R367" s="15">
        <f t="shared" si="29"/>
        <v>41051.168900462959</v>
      </c>
      <c r="S367" s="15">
        <f t="shared" si="30"/>
        <v>41086.168900462959</v>
      </c>
      <c r="U367" t="str">
        <f t="shared" si="31"/>
        <v>documentary</v>
      </c>
    </row>
    <row r="368" spans="1:21" ht="45" x14ac:dyDescent="0.25">
      <c r="A368">
        <v>358</v>
      </c>
      <c r="B368" s="9" t="s">
        <v>359</v>
      </c>
      <c r="C368" s="3" t="s">
        <v>4468</v>
      </c>
      <c r="D368" s="5">
        <v>50000</v>
      </c>
      <c r="E368" s="7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7"/>
        <v>103</v>
      </c>
      <c r="P368">
        <f t="shared" si="28"/>
        <v>193.05</v>
      </c>
      <c r="Q368" s="11" t="s">
        <v>8308</v>
      </c>
      <c r="R368" s="15">
        <f t="shared" si="29"/>
        <v>42507.860196759255</v>
      </c>
      <c r="S368" s="15">
        <f t="shared" si="30"/>
        <v>42536.625</v>
      </c>
      <c r="U368" t="str">
        <f t="shared" si="31"/>
        <v>documentary</v>
      </c>
    </row>
    <row r="369" spans="1:21" ht="60" x14ac:dyDescent="0.25">
      <c r="A369">
        <v>2998</v>
      </c>
      <c r="B369" s="9" t="s">
        <v>2998</v>
      </c>
      <c r="C369" s="3" t="s">
        <v>7108</v>
      </c>
      <c r="D369" s="5">
        <v>50000</v>
      </c>
      <c r="E369" s="7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7"/>
        <v>103</v>
      </c>
      <c r="P369">
        <f t="shared" si="28"/>
        <v>118.97</v>
      </c>
      <c r="Q369" s="11" t="s">
        <v>8309</v>
      </c>
      <c r="R369" s="15">
        <f t="shared" si="29"/>
        <v>41778.193622685183</v>
      </c>
      <c r="S369" s="15">
        <f t="shared" si="30"/>
        <v>41806.184027777781</v>
      </c>
      <c r="U369" t="str">
        <f t="shared" si="31"/>
        <v>spaces</v>
      </c>
    </row>
    <row r="370" spans="1:21" ht="60" x14ac:dyDescent="0.25">
      <c r="A370">
        <v>1343</v>
      </c>
      <c r="B370" s="9" t="s">
        <v>1344</v>
      </c>
      <c r="C370" s="3" t="s">
        <v>5453</v>
      </c>
      <c r="D370" s="5">
        <v>50000</v>
      </c>
      <c r="E370" s="7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7"/>
        <v>102</v>
      </c>
      <c r="P370">
        <f t="shared" si="28"/>
        <v>158.36000000000001</v>
      </c>
      <c r="Q370" s="11" t="s">
        <v>8311</v>
      </c>
      <c r="R370" s="15">
        <f t="shared" si="29"/>
        <v>42542.526423611111</v>
      </c>
      <c r="S370" s="15">
        <f t="shared" si="30"/>
        <v>42601.165972222225</v>
      </c>
      <c r="U370" t="str">
        <f t="shared" si="31"/>
        <v>wearables</v>
      </c>
    </row>
    <row r="371" spans="1:21" ht="45" x14ac:dyDescent="0.25">
      <c r="A371">
        <v>2709</v>
      </c>
      <c r="B371" s="9" t="s">
        <v>2709</v>
      </c>
      <c r="C371" s="3" t="s">
        <v>6819</v>
      </c>
      <c r="D371" s="5">
        <v>50000</v>
      </c>
      <c r="E371" s="7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7"/>
        <v>102</v>
      </c>
      <c r="P371">
        <f t="shared" si="28"/>
        <v>164.94</v>
      </c>
      <c r="Q371" s="11" t="s">
        <v>8309</v>
      </c>
      <c r="R371" s="15">
        <f t="shared" si="29"/>
        <v>42612.149780092594</v>
      </c>
      <c r="S371" s="15">
        <f t="shared" si="30"/>
        <v>42647.165972222225</v>
      </c>
      <c r="U371" t="str">
        <f t="shared" si="31"/>
        <v>spaces</v>
      </c>
    </row>
    <row r="372" spans="1:21" ht="60" x14ac:dyDescent="0.25">
      <c r="A372">
        <v>2308</v>
      </c>
      <c r="B372" s="9" t="s">
        <v>2309</v>
      </c>
      <c r="C372" s="3" t="s">
        <v>6418</v>
      </c>
      <c r="D372" s="5">
        <v>50000</v>
      </c>
      <c r="E372" s="7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7"/>
        <v>101</v>
      </c>
      <c r="P372">
        <f t="shared" si="28"/>
        <v>82.5</v>
      </c>
      <c r="Q372" s="11" t="s">
        <v>8313</v>
      </c>
      <c r="R372" s="15">
        <f t="shared" si="29"/>
        <v>41851.962916666671</v>
      </c>
      <c r="S372" s="15">
        <f t="shared" si="30"/>
        <v>41880.041666666664</v>
      </c>
      <c r="U372" t="str">
        <f t="shared" si="31"/>
        <v>indie rock</v>
      </c>
    </row>
    <row r="373" spans="1:21" ht="60" x14ac:dyDescent="0.25">
      <c r="A373">
        <v>216</v>
      </c>
      <c r="B373" s="9" t="s">
        <v>218</v>
      </c>
      <c r="C373" s="3" t="s">
        <v>4326</v>
      </c>
      <c r="D373" s="5">
        <v>50000</v>
      </c>
      <c r="E373" s="7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7"/>
        <v>56</v>
      </c>
      <c r="P373">
        <f t="shared" si="28"/>
        <v>331.54</v>
      </c>
      <c r="Q373" s="11" t="s">
        <v>8308</v>
      </c>
      <c r="R373" s="15">
        <f t="shared" si="29"/>
        <v>42066.958761574075</v>
      </c>
      <c r="S373" s="15">
        <f t="shared" si="30"/>
        <v>42116.917094907403</v>
      </c>
      <c r="U373" t="str">
        <f t="shared" si="31"/>
        <v>drama</v>
      </c>
    </row>
    <row r="374" spans="1:21" ht="45" x14ac:dyDescent="0.25">
      <c r="A374">
        <v>1337</v>
      </c>
      <c r="B374" s="9" t="s">
        <v>1338</v>
      </c>
      <c r="C374" s="3" t="s">
        <v>5447</v>
      </c>
      <c r="D374" s="5">
        <v>50000</v>
      </c>
      <c r="E374" s="7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7"/>
        <v>49</v>
      </c>
      <c r="P374">
        <f t="shared" si="28"/>
        <v>176.36</v>
      </c>
      <c r="Q374" s="11" t="s">
        <v>8311</v>
      </c>
      <c r="R374" s="15">
        <f t="shared" si="29"/>
        <v>42767.577303240745</v>
      </c>
      <c r="S374" s="15">
        <f t="shared" si="30"/>
        <v>42797.577303240745</v>
      </c>
      <c r="U374" t="str">
        <f t="shared" si="31"/>
        <v>wearables</v>
      </c>
    </row>
    <row r="375" spans="1:21" ht="45" x14ac:dyDescent="0.25">
      <c r="A375">
        <v>1906</v>
      </c>
      <c r="B375" s="9" t="s">
        <v>1907</v>
      </c>
      <c r="C375" s="3" t="s">
        <v>6016</v>
      </c>
      <c r="D375" s="5">
        <v>50000</v>
      </c>
      <c r="E375" s="7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7"/>
        <v>43</v>
      </c>
      <c r="P375">
        <f t="shared" si="28"/>
        <v>215.96</v>
      </c>
      <c r="Q375" s="11" t="s">
        <v>8311</v>
      </c>
      <c r="R375" s="15">
        <f t="shared" si="29"/>
        <v>42514.671099537038</v>
      </c>
      <c r="S375" s="15">
        <f t="shared" si="30"/>
        <v>42544.671099537038</v>
      </c>
      <c r="U375" t="str">
        <f t="shared" si="31"/>
        <v>gadgets</v>
      </c>
    </row>
    <row r="376" spans="1:21" ht="60" x14ac:dyDescent="0.25">
      <c r="A376">
        <v>959</v>
      </c>
      <c r="B376" s="9" t="s">
        <v>960</v>
      </c>
      <c r="C376" s="3" t="s">
        <v>5069</v>
      </c>
      <c r="D376" s="5">
        <v>50000</v>
      </c>
      <c r="E376" s="7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7"/>
        <v>39</v>
      </c>
      <c r="P376">
        <f t="shared" si="28"/>
        <v>113.63</v>
      </c>
      <c r="Q376" s="11" t="s">
        <v>8311</v>
      </c>
      <c r="R376" s="15">
        <f t="shared" si="29"/>
        <v>41993.174363425926</v>
      </c>
      <c r="S376" s="15">
        <f t="shared" si="30"/>
        <v>42023.174363425926</v>
      </c>
      <c r="U376" t="str">
        <f t="shared" si="31"/>
        <v>wearables</v>
      </c>
    </row>
    <row r="377" spans="1:21" x14ac:dyDescent="0.25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7"/>
        <v>38</v>
      </c>
      <c r="P377">
        <f t="shared" si="28"/>
        <v>158.63999999999999</v>
      </c>
      <c r="Q377" s="11" t="s">
        <v>8311</v>
      </c>
      <c r="R377" s="15">
        <f t="shared" si="29"/>
        <v>42480.653611111105</v>
      </c>
      <c r="S377" s="15">
        <f t="shared" si="30"/>
        <v>42525.653611111105</v>
      </c>
      <c r="U377" t="str">
        <f t="shared" si="31"/>
        <v>wearables</v>
      </c>
    </row>
    <row r="378" spans="1:21" ht="45" x14ac:dyDescent="0.25">
      <c r="A378">
        <v>2137</v>
      </c>
      <c r="B378" s="9" t="s">
        <v>2138</v>
      </c>
      <c r="C378" s="3" t="s">
        <v>6247</v>
      </c>
      <c r="D378" s="5">
        <v>50000</v>
      </c>
      <c r="E378" s="7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7"/>
        <v>28</v>
      </c>
      <c r="P378">
        <f t="shared" si="28"/>
        <v>26.6</v>
      </c>
      <c r="Q378" s="11" t="s">
        <v>8312</v>
      </c>
      <c r="R378" s="15">
        <f t="shared" si="29"/>
        <v>41948.771168981482</v>
      </c>
      <c r="S378" s="15">
        <f t="shared" si="30"/>
        <v>41978.771168981482</v>
      </c>
      <c r="U378" t="str">
        <f t="shared" si="31"/>
        <v>video games</v>
      </c>
    </row>
    <row r="379" spans="1:21" ht="60" x14ac:dyDescent="0.25">
      <c r="A379">
        <v>545</v>
      </c>
      <c r="B379" s="9" t="s">
        <v>546</v>
      </c>
      <c r="C379" s="3" t="s">
        <v>4655</v>
      </c>
      <c r="D379" s="5">
        <v>50000</v>
      </c>
      <c r="E379" s="7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7"/>
        <v>27</v>
      </c>
      <c r="P379">
        <f t="shared" si="28"/>
        <v>402.71</v>
      </c>
      <c r="Q379" s="11" t="s">
        <v>8311</v>
      </c>
      <c r="R379" s="15">
        <f t="shared" si="29"/>
        <v>42283.592465277776</v>
      </c>
      <c r="S379" s="15">
        <f t="shared" si="30"/>
        <v>42323.634131944447</v>
      </c>
      <c r="U379" t="str">
        <f t="shared" si="31"/>
        <v>web</v>
      </c>
    </row>
    <row r="380" spans="1:21" ht="75" x14ac:dyDescent="0.25">
      <c r="A380">
        <v>677</v>
      </c>
      <c r="B380" s="9" t="s">
        <v>678</v>
      </c>
      <c r="C380" s="3" t="s">
        <v>4787</v>
      </c>
      <c r="D380" s="5">
        <v>50000</v>
      </c>
      <c r="E380" s="7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7"/>
        <v>26</v>
      </c>
      <c r="P380">
        <f t="shared" si="28"/>
        <v>133.25</v>
      </c>
      <c r="Q380" s="11" t="s">
        <v>8311</v>
      </c>
      <c r="R380" s="15">
        <f t="shared" si="29"/>
        <v>42504.403877314813</v>
      </c>
      <c r="S380" s="15">
        <f t="shared" si="30"/>
        <v>42549.403877314813</v>
      </c>
      <c r="U380" t="str">
        <f t="shared" si="31"/>
        <v>wearables</v>
      </c>
    </row>
    <row r="381" spans="1:21" ht="60" x14ac:dyDescent="0.25">
      <c r="A381">
        <v>672</v>
      </c>
      <c r="B381" s="9" t="s">
        <v>673</v>
      </c>
      <c r="C381" s="3" t="s">
        <v>4782</v>
      </c>
      <c r="D381" s="5">
        <v>50000</v>
      </c>
      <c r="E381" s="7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7"/>
        <v>22</v>
      </c>
      <c r="P381">
        <f t="shared" si="28"/>
        <v>50.3</v>
      </c>
      <c r="Q381" s="11" t="s">
        <v>8311</v>
      </c>
      <c r="R381" s="15">
        <f t="shared" si="29"/>
        <v>41974.219490740739</v>
      </c>
      <c r="S381" s="15">
        <f t="shared" si="30"/>
        <v>42005.207638888889</v>
      </c>
      <c r="U381" t="str">
        <f t="shared" si="31"/>
        <v>wearables</v>
      </c>
    </row>
    <row r="382" spans="1:21" ht="60" x14ac:dyDescent="0.25">
      <c r="A382">
        <v>3893</v>
      </c>
      <c r="B382" s="9" t="s">
        <v>3890</v>
      </c>
      <c r="C382" s="3" t="s">
        <v>8001</v>
      </c>
      <c r="D382" s="5">
        <v>50000</v>
      </c>
      <c r="E382" s="7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7"/>
        <v>22</v>
      </c>
      <c r="P382">
        <f t="shared" si="28"/>
        <v>128.27000000000001</v>
      </c>
      <c r="Q382" s="11" t="s">
        <v>8309</v>
      </c>
      <c r="R382" s="15">
        <f t="shared" si="29"/>
        <v>41779.657870370371</v>
      </c>
      <c r="S382" s="15">
        <f t="shared" si="30"/>
        <v>41821.25</v>
      </c>
      <c r="U382" t="str">
        <f t="shared" si="31"/>
        <v>plays</v>
      </c>
    </row>
    <row r="383" spans="1:21" ht="45" x14ac:dyDescent="0.25">
      <c r="A383">
        <v>219</v>
      </c>
      <c r="B383" s="9" t="s">
        <v>221</v>
      </c>
      <c r="C383" s="3" t="s">
        <v>4329</v>
      </c>
      <c r="D383" s="5">
        <v>50000</v>
      </c>
      <c r="E383" s="7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7"/>
        <v>18</v>
      </c>
      <c r="P383">
        <f t="shared" si="28"/>
        <v>115.99</v>
      </c>
      <c r="Q383" s="11" t="s">
        <v>8308</v>
      </c>
      <c r="R383" s="15">
        <f t="shared" si="29"/>
        <v>42429.326678240745</v>
      </c>
      <c r="S383" s="15">
        <f t="shared" si="30"/>
        <v>42461.290972222225</v>
      </c>
      <c r="U383" t="str">
        <f t="shared" si="31"/>
        <v>drama</v>
      </c>
    </row>
    <row r="384" spans="1:21" ht="45" x14ac:dyDescent="0.25">
      <c r="A384">
        <v>513</v>
      </c>
      <c r="B384" s="9" t="s">
        <v>514</v>
      </c>
      <c r="C384" s="3" t="s">
        <v>4623</v>
      </c>
      <c r="D384" s="5">
        <v>50000</v>
      </c>
      <c r="E384" s="7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7"/>
        <v>14</v>
      </c>
      <c r="P384">
        <f t="shared" si="28"/>
        <v>102.38</v>
      </c>
      <c r="Q384" s="11" t="s">
        <v>8308</v>
      </c>
      <c r="R384" s="15">
        <f t="shared" si="29"/>
        <v>42552.653993055559</v>
      </c>
      <c r="S384" s="15">
        <f t="shared" si="30"/>
        <v>42597.291666666672</v>
      </c>
      <c r="U384" t="str">
        <f t="shared" si="31"/>
        <v>animation</v>
      </c>
    </row>
    <row r="385" spans="1:21" ht="45" x14ac:dyDescent="0.25">
      <c r="A385">
        <v>944</v>
      </c>
      <c r="B385" s="9" t="s">
        <v>945</v>
      </c>
      <c r="C385" s="3" t="s">
        <v>5054</v>
      </c>
      <c r="D385" s="5">
        <v>50000</v>
      </c>
      <c r="E385" s="7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7"/>
        <v>13</v>
      </c>
      <c r="P385">
        <f t="shared" si="28"/>
        <v>69.41</v>
      </c>
      <c r="Q385" s="11" t="s">
        <v>8311</v>
      </c>
      <c r="R385" s="15">
        <f t="shared" si="29"/>
        <v>42444.583912037036</v>
      </c>
      <c r="S385" s="15">
        <f t="shared" si="30"/>
        <v>42478.583333333328</v>
      </c>
      <c r="U385" t="str">
        <f t="shared" si="31"/>
        <v>wearables</v>
      </c>
    </row>
    <row r="386" spans="1:21" ht="45" x14ac:dyDescent="0.25">
      <c r="A386">
        <v>987</v>
      </c>
      <c r="B386" s="9" t="s">
        <v>988</v>
      </c>
      <c r="C386" s="3" t="s">
        <v>5097</v>
      </c>
      <c r="D386" s="5">
        <v>50000</v>
      </c>
      <c r="E386" s="7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27"/>
        <v>13</v>
      </c>
      <c r="P386">
        <f t="shared" si="28"/>
        <v>161.22</v>
      </c>
      <c r="Q386" s="11" t="s">
        <v>8311</v>
      </c>
      <c r="R386" s="15">
        <f t="shared" si="29"/>
        <v>41773.294560185182</v>
      </c>
      <c r="S386" s="15">
        <f t="shared" si="30"/>
        <v>41813.294560185182</v>
      </c>
      <c r="U386" t="str">
        <f t="shared" si="31"/>
        <v>wearables</v>
      </c>
    </row>
    <row r="387" spans="1:21" ht="60" x14ac:dyDescent="0.25">
      <c r="A387">
        <v>1009</v>
      </c>
      <c r="B387" s="9" t="s">
        <v>1010</v>
      </c>
      <c r="C387" s="3" t="s">
        <v>5119</v>
      </c>
      <c r="D387" s="5">
        <v>50000</v>
      </c>
      <c r="E387" s="7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ref="O387:O450" si="32">ROUND(E387/D387*100,0)</f>
        <v>13</v>
      </c>
      <c r="P387">
        <f t="shared" ref="P387:P450" si="33">IFERROR(ROUND(E387/L387,2),0)</f>
        <v>65</v>
      </c>
      <c r="Q387" s="11" t="s">
        <v>8311</v>
      </c>
      <c r="R387" s="15">
        <f t="shared" ref="R387:R450" si="34">(((J387/60)/60)/24)+DATE(1970,1,1)</f>
        <v>42510.604699074072</v>
      </c>
      <c r="S387" s="15">
        <f t="shared" ref="S387:S450" si="35">(((I387/60)/60)/24)+DATE(1970,1,1)</f>
        <v>42540.604699074072</v>
      </c>
      <c r="U387" t="str">
        <f t="shared" ref="U387:U450" si="36">RIGHT(N387,LEN(N387)-SEARCH("/",N387))</f>
        <v>wearables</v>
      </c>
    </row>
    <row r="388" spans="1:21" ht="45" x14ac:dyDescent="0.25">
      <c r="A388">
        <v>1180</v>
      </c>
      <c r="B388" s="9" t="s">
        <v>1181</v>
      </c>
      <c r="C388" s="3" t="s">
        <v>5290</v>
      </c>
      <c r="D388" s="5">
        <v>50000</v>
      </c>
      <c r="E388" s="7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32"/>
        <v>12</v>
      </c>
      <c r="P388">
        <f t="shared" si="33"/>
        <v>69.12</v>
      </c>
      <c r="Q388" s="11" t="s">
        <v>8315</v>
      </c>
      <c r="R388" s="15">
        <f t="shared" si="34"/>
        <v>41781.806875000002</v>
      </c>
      <c r="S388" s="15">
        <f t="shared" si="35"/>
        <v>41818.806875000002</v>
      </c>
      <c r="U388" t="str">
        <f t="shared" si="36"/>
        <v>food trucks</v>
      </c>
    </row>
    <row r="389" spans="1:21" ht="30" x14ac:dyDescent="0.25">
      <c r="A389">
        <v>1307</v>
      </c>
      <c r="B389" s="9" t="s">
        <v>1308</v>
      </c>
      <c r="C389" s="3" t="s">
        <v>5417</v>
      </c>
      <c r="D389" s="5">
        <v>50000</v>
      </c>
      <c r="E389" s="7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32"/>
        <v>12</v>
      </c>
      <c r="P389">
        <f t="shared" si="33"/>
        <v>127.93</v>
      </c>
      <c r="Q389" s="11" t="s">
        <v>8311</v>
      </c>
      <c r="R389" s="15">
        <f t="shared" si="34"/>
        <v>42387.503229166665</v>
      </c>
      <c r="S389" s="15">
        <f t="shared" si="35"/>
        <v>42417.503229166665</v>
      </c>
      <c r="U389" t="str">
        <f t="shared" si="36"/>
        <v>wearables</v>
      </c>
    </row>
    <row r="390" spans="1:21" ht="45" x14ac:dyDescent="0.25">
      <c r="A390">
        <v>3146</v>
      </c>
      <c r="B390" s="9" t="s">
        <v>3146</v>
      </c>
      <c r="C390" s="3" t="s">
        <v>7256</v>
      </c>
      <c r="D390" s="5">
        <v>50000</v>
      </c>
      <c r="E390" s="7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32"/>
        <v>11</v>
      </c>
      <c r="P390">
        <f t="shared" si="33"/>
        <v>437.5</v>
      </c>
      <c r="Q390" s="11" t="s">
        <v>8309</v>
      </c>
      <c r="R390" s="15">
        <f t="shared" si="34"/>
        <v>42796.682476851856</v>
      </c>
      <c r="S390" s="15">
        <f t="shared" si="35"/>
        <v>42841.640810185185</v>
      </c>
      <c r="U390" t="str">
        <f t="shared" si="36"/>
        <v>plays</v>
      </c>
    </row>
    <row r="391" spans="1:21" ht="60" x14ac:dyDescent="0.25">
      <c r="A391">
        <v>667</v>
      </c>
      <c r="B391" s="9" t="s">
        <v>668</v>
      </c>
      <c r="C391" s="3" t="s">
        <v>4777</v>
      </c>
      <c r="D391" s="5">
        <v>50000</v>
      </c>
      <c r="E391" s="7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32"/>
        <v>10</v>
      </c>
      <c r="P391">
        <f t="shared" si="33"/>
        <v>178.93</v>
      </c>
      <c r="Q391" s="11" t="s">
        <v>8311</v>
      </c>
      <c r="R391" s="15">
        <f t="shared" si="34"/>
        <v>42632.373414351852</v>
      </c>
      <c r="S391" s="15">
        <f t="shared" si="35"/>
        <v>42672.373414351852</v>
      </c>
      <c r="U391" t="str">
        <f t="shared" si="36"/>
        <v>wearables</v>
      </c>
    </row>
    <row r="392" spans="1:21" ht="60" x14ac:dyDescent="0.25">
      <c r="A392">
        <v>1324</v>
      </c>
      <c r="B392" s="9" t="s">
        <v>1325</v>
      </c>
      <c r="C392" s="3" t="s">
        <v>5434</v>
      </c>
      <c r="D392" s="5">
        <v>50000</v>
      </c>
      <c r="E392" s="7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32"/>
        <v>10</v>
      </c>
      <c r="P392">
        <f t="shared" si="33"/>
        <v>54.67</v>
      </c>
      <c r="Q392" s="11" t="s">
        <v>8311</v>
      </c>
      <c r="R392" s="15">
        <f t="shared" si="34"/>
        <v>42626.633703703701</v>
      </c>
      <c r="S392" s="15">
        <f t="shared" si="35"/>
        <v>42656.633703703701</v>
      </c>
      <c r="U392" t="str">
        <f t="shared" si="36"/>
        <v>wearables</v>
      </c>
    </row>
    <row r="393" spans="1:21" ht="45" x14ac:dyDescent="0.25">
      <c r="A393">
        <v>2600</v>
      </c>
      <c r="B393" s="9" t="s">
        <v>2600</v>
      </c>
      <c r="C393" s="3" t="s">
        <v>6710</v>
      </c>
      <c r="D393" s="5">
        <v>50000</v>
      </c>
      <c r="E393" s="7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32"/>
        <v>7</v>
      </c>
      <c r="P393">
        <f t="shared" si="33"/>
        <v>115.53</v>
      </c>
      <c r="Q393" s="11" t="s">
        <v>8315</v>
      </c>
      <c r="R393" s="15">
        <f t="shared" si="34"/>
        <v>42394.900462962964</v>
      </c>
      <c r="S393" s="15">
        <f t="shared" si="35"/>
        <v>42454.858796296292</v>
      </c>
      <c r="U393" t="str">
        <f t="shared" si="36"/>
        <v>food trucks</v>
      </c>
    </row>
    <row r="394" spans="1:21" ht="30" x14ac:dyDescent="0.25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2"/>
        <v>7</v>
      </c>
      <c r="P394">
        <f t="shared" si="33"/>
        <v>89.65</v>
      </c>
      <c r="Q394" s="11" t="s">
        <v>8311</v>
      </c>
      <c r="R394" s="15">
        <f t="shared" si="34"/>
        <v>41936.647164351853</v>
      </c>
      <c r="S394" s="15">
        <f t="shared" si="35"/>
        <v>41981.688831018517</v>
      </c>
      <c r="U394" t="str">
        <f t="shared" si="36"/>
        <v>wearables</v>
      </c>
    </row>
    <row r="395" spans="1:21" ht="60" x14ac:dyDescent="0.25">
      <c r="A395">
        <v>3139</v>
      </c>
      <c r="B395" s="9" t="s">
        <v>3139</v>
      </c>
      <c r="C395" s="3" t="s">
        <v>7249</v>
      </c>
      <c r="D395" s="5">
        <v>50000</v>
      </c>
      <c r="E395" s="7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32"/>
        <v>5</v>
      </c>
      <c r="P395">
        <f t="shared" si="33"/>
        <v>450</v>
      </c>
      <c r="Q395" s="11" t="s">
        <v>8309</v>
      </c>
      <c r="R395" s="15">
        <f t="shared" si="34"/>
        <v>42785.270370370374</v>
      </c>
      <c r="S395" s="15">
        <f t="shared" si="35"/>
        <v>42819.189583333333</v>
      </c>
      <c r="U395" t="str">
        <f t="shared" si="36"/>
        <v>plays</v>
      </c>
    </row>
    <row r="396" spans="1:21" ht="45" x14ac:dyDescent="0.25">
      <c r="A396">
        <v>1226</v>
      </c>
      <c r="B396" s="9" t="s">
        <v>1227</v>
      </c>
      <c r="C396" s="3" t="s">
        <v>5336</v>
      </c>
      <c r="D396" s="5">
        <v>50000</v>
      </c>
      <c r="E396" s="7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32"/>
        <v>4</v>
      </c>
      <c r="P396">
        <f t="shared" si="33"/>
        <v>48.43</v>
      </c>
      <c r="Q396" s="11" t="s">
        <v>8313</v>
      </c>
      <c r="R396" s="15">
        <f t="shared" si="34"/>
        <v>41715.874780092592</v>
      </c>
      <c r="S396" s="15">
        <f t="shared" si="35"/>
        <v>41750.041666666664</v>
      </c>
      <c r="U396" t="str">
        <f t="shared" si="36"/>
        <v>world music</v>
      </c>
    </row>
    <row r="397" spans="1:21" ht="60" x14ac:dyDescent="0.25">
      <c r="A397">
        <v>660</v>
      </c>
      <c r="B397" s="9" t="s">
        <v>661</v>
      </c>
      <c r="C397" s="3" t="s">
        <v>4770</v>
      </c>
      <c r="D397" s="5">
        <v>50000</v>
      </c>
      <c r="E397" s="7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32"/>
        <v>3</v>
      </c>
      <c r="P397">
        <f t="shared" si="33"/>
        <v>84.94</v>
      </c>
      <c r="Q397" s="11" t="s">
        <v>8311</v>
      </c>
      <c r="R397" s="15">
        <f t="shared" si="34"/>
        <v>41922.741655092592</v>
      </c>
      <c r="S397" s="15">
        <f t="shared" si="35"/>
        <v>41952.783321759263</v>
      </c>
      <c r="U397" t="str">
        <f t="shared" si="36"/>
        <v>wearables</v>
      </c>
    </row>
    <row r="398" spans="1:21" ht="45" x14ac:dyDescent="0.25">
      <c r="A398">
        <v>2587</v>
      </c>
      <c r="B398" s="9" t="s">
        <v>2587</v>
      </c>
      <c r="C398" s="3" t="s">
        <v>6697</v>
      </c>
      <c r="D398" s="5">
        <v>50000</v>
      </c>
      <c r="E398" s="7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32"/>
        <v>2</v>
      </c>
      <c r="P398">
        <f t="shared" si="33"/>
        <v>202.83</v>
      </c>
      <c r="Q398" s="11" t="s">
        <v>8315</v>
      </c>
      <c r="R398" s="15">
        <f t="shared" si="34"/>
        <v>42338.675381944442</v>
      </c>
      <c r="S398" s="15">
        <f t="shared" si="35"/>
        <v>42368.675381944442</v>
      </c>
      <c r="U398" t="str">
        <f t="shared" si="36"/>
        <v>food trucks</v>
      </c>
    </row>
    <row r="399" spans="1:21" ht="60" x14ac:dyDescent="0.25">
      <c r="A399">
        <v>941</v>
      </c>
      <c r="B399" s="9" t="s">
        <v>942</v>
      </c>
      <c r="C399" s="3" t="s">
        <v>5051</v>
      </c>
      <c r="D399" s="5">
        <v>50000</v>
      </c>
      <c r="E399" s="7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32"/>
        <v>2</v>
      </c>
      <c r="P399">
        <f t="shared" si="33"/>
        <v>37.450000000000003</v>
      </c>
      <c r="Q399" s="11" t="s">
        <v>8311</v>
      </c>
      <c r="R399" s="15">
        <f t="shared" si="34"/>
        <v>42746.096585648149</v>
      </c>
      <c r="S399" s="15">
        <f t="shared" si="35"/>
        <v>42776.096585648149</v>
      </c>
      <c r="U399" t="str">
        <f t="shared" si="36"/>
        <v>wearables</v>
      </c>
    </row>
    <row r="400" spans="1:21" ht="60" x14ac:dyDescent="0.25">
      <c r="A400">
        <v>2951</v>
      </c>
      <c r="B400" s="9" t="s">
        <v>2951</v>
      </c>
      <c r="C400" s="3" t="s">
        <v>7061</v>
      </c>
      <c r="D400" s="5">
        <v>50000</v>
      </c>
      <c r="E400" s="7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32"/>
        <v>2</v>
      </c>
      <c r="P400">
        <f t="shared" si="33"/>
        <v>18.899999999999999</v>
      </c>
      <c r="Q400" s="11" t="s">
        <v>8309</v>
      </c>
      <c r="R400" s="15">
        <f t="shared" si="34"/>
        <v>41872.802928240737</v>
      </c>
      <c r="S400" s="15">
        <f t="shared" si="35"/>
        <v>41917.802928240737</v>
      </c>
      <c r="U400" t="str">
        <f t="shared" si="36"/>
        <v>spaces</v>
      </c>
    </row>
    <row r="401" spans="1:21" ht="45" x14ac:dyDescent="0.25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2"/>
        <v>2</v>
      </c>
      <c r="P401">
        <f t="shared" si="33"/>
        <v>66.33</v>
      </c>
      <c r="Q401" s="11" t="s">
        <v>8314</v>
      </c>
      <c r="R401" s="15">
        <f t="shared" si="34"/>
        <v>42045.86336805555</v>
      </c>
      <c r="S401" s="15">
        <f t="shared" si="35"/>
        <v>42090.821701388893</v>
      </c>
      <c r="U401" t="str">
        <f t="shared" si="36"/>
        <v>photobooks</v>
      </c>
    </row>
    <row r="402" spans="1:21" ht="60" x14ac:dyDescent="0.25">
      <c r="A402">
        <v>956</v>
      </c>
      <c r="B402" s="9" t="s">
        <v>957</v>
      </c>
      <c r="C402" s="3" t="s">
        <v>5066</v>
      </c>
      <c r="D402" s="5">
        <v>50000</v>
      </c>
      <c r="E402" s="7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32"/>
        <v>2</v>
      </c>
      <c r="P402">
        <f t="shared" si="33"/>
        <v>50.65</v>
      </c>
      <c r="Q402" s="11" t="s">
        <v>8311</v>
      </c>
      <c r="R402" s="15">
        <f t="shared" si="34"/>
        <v>42060.913877314815</v>
      </c>
      <c r="S402" s="15">
        <f t="shared" si="35"/>
        <v>42120.872210648144</v>
      </c>
      <c r="U402" t="str">
        <f t="shared" si="36"/>
        <v>wearables</v>
      </c>
    </row>
    <row r="403" spans="1:21" ht="45" x14ac:dyDescent="0.25">
      <c r="A403">
        <v>631</v>
      </c>
      <c r="B403" s="9" t="s">
        <v>632</v>
      </c>
      <c r="C403" s="3" t="s">
        <v>4741</v>
      </c>
      <c r="D403" s="5">
        <v>50000</v>
      </c>
      <c r="E403" s="7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32"/>
        <v>1</v>
      </c>
      <c r="P403">
        <f t="shared" si="33"/>
        <v>76.67</v>
      </c>
      <c r="Q403" s="11" t="s">
        <v>8311</v>
      </c>
      <c r="R403" s="15">
        <f t="shared" si="34"/>
        <v>42489.772326388891</v>
      </c>
      <c r="S403" s="15">
        <f t="shared" si="35"/>
        <v>42518.772326388891</v>
      </c>
      <c r="U403" t="str">
        <f t="shared" si="36"/>
        <v>web</v>
      </c>
    </row>
    <row r="404" spans="1:21" ht="60" x14ac:dyDescent="0.25">
      <c r="A404">
        <v>2367</v>
      </c>
      <c r="B404" s="9" t="s">
        <v>2368</v>
      </c>
      <c r="C404" s="3" t="s">
        <v>6477</v>
      </c>
      <c r="D404" s="5">
        <v>50000</v>
      </c>
      <c r="E404" s="7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32"/>
        <v>1</v>
      </c>
      <c r="P404">
        <f t="shared" si="33"/>
        <v>47.86</v>
      </c>
      <c r="Q404" s="11" t="s">
        <v>8311</v>
      </c>
      <c r="R404" s="15">
        <f t="shared" si="34"/>
        <v>42425.970092592594</v>
      </c>
      <c r="S404" s="15">
        <f t="shared" si="35"/>
        <v>42485.928425925929</v>
      </c>
      <c r="U404" t="str">
        <f t="shared" si="36"/>
        <v>web</v>
      </c>
    </row>
    <row r="405" spans="1:21" ht="60" x14ac:dyDescent="0.25">
      <c r="A405">
        <v>1083</v>
      </c>
      <c r="B405" s="9" t="s">
        <v>1084</v>
      </c>
      <c r="C405" s="3" t="s">
        <v>5193</v>
      </c>
      <c r="D405" s="5">
        <v>50000</v>
      </c>
      <c r="E405" s="7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32"/>
        <v>1</v>
      </c>
      <c r="P405">
        <f t="shared" si="33"/>
        <v>410</v>
      </c>
      <c r="Q405" s="11" t="s">
        <v>8312</v>
      </c>
      <c r="R405" s="15">
        <f t="shared" si="34"/>
        <v>41793.659525462965</v>
      </c>
      <c r="S405" s="15">
        <f t="shared" si="35"/>
        <v>41853.659525462965</v>
      </c>
      <c r="U405" t="str">
        <f t="shared" si="36"/>
        <v>video games</v>
      </c>
    </row>
    <row r="406" spans="1:21" ht="45" x14ac:dyDescent="0.25">
      <c r="A406">
        <v>1329</v>
      </c>
      <c r="B406" s="9" t="s">
        <v>1330</v>
      </c>
      <c r="C406" s="3" t="s">
        <v>5439</v>
      </c>
      <c r="D406" s="5">
        <v>50000</v>
      </c>
      <c r="E406" s="7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32"/>
        <v>1</v>
      </c>
      <c r="P406">
        <f t="shared" si="33"/>
        <v>45.33</v>
      </c>
      <c r="Q406" s="11" t="s">
        <v>8311</v>
      </c>
      <c r="R406" s="15">
        <f t="shared" si="34"/>
        <v>41935.221585648149</v>
      </c>
      <c r="S406" s="15">
        <f t="shared" si="35"/>
        <v>41975.263252314813</v>
      </c>
      <c r="U406" t="str">
        <f t="shared" si="36"/>
        <v>wearables</v>
      </c>
    </row>
    <row r="407" spans="1:21" x14ac:dyDescent="0.25">
      <c r="A407">
        <v>2150</v>
      </c>
      <c r="B407" s="9" t="s">
        <v>2151</v>
      </c>
      <c r="C407" s="3" t="s">
        <v>6260</v>
      </c>
      <c r="D407" s="5">
        <v>50000</v>
      </c>
      <c r="E407" s="7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32"/>
        <v>1</v>
      </c>
      <c r="P407">
        <f t="shared" si="33"/>
        <v>101.25</v>
      </c>
      <c r="Q407" s="11" t="s">
        <v>8312</v>
      </c>
      <c r="R407" s="15">
        <f t="shared" si="34"/>
        <v>42534.284710648149</v>
      </c>
      <c r="S407" s="15">
        <f t="shared" si="35"/>
        <v>42564.284710648149</v>
      </c>
      <c r="U407" t="str">
        <f t="shared" si="36"/>
        <v>video games</v>
      </c>
    </row>
    <row r="408" spans="1:21" ht="60" x14ac:dyDescent="0.25">
      <c r="A408">
        <v>508</v>
      </c>
      <c r="B408" s="9" t="s">
        <v>509</v>
      </c>
      <c r="C408" s="3" t="s">
        <v>4618</v>
      </c>
      <c r="D408" s="5">
        <v>50000</v>
      </c>
      <c r="E408" s="7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32"/>
        <v>1</v>
      </c>
      <c r="P408">
        <f t="shared" si="33"/>
        <v>133.33000000000001</v>
      </c>
      <c r="Q408" s="11" t="s">
        <v>8308</v>
      </c>
      <c r="R408" s="15">
        <f t="shared" si="34"/>
        <v>40995.024317129632</v>
      </c>
      <c r="S408" s="15">
        <f t="shared" si="35"/>
        <v>41054.593055555553</v>
      </c>
      <c r="U408" t="str">
        <f t="shared" si="36"/>
        <v>animation</v>
      </c>
    </row>
    <row r="409" spans="1:21" ht="60" x14ac:dyDescent="0.25">
      <c r="A409">
        <v>450</v>
      </c>
      <c r="B409" s="9" t="s">
        <v>451</v>
      </c>
      <c r="C409" s="3" t="s">
        <v>4560</v>
      </c>
      <c r="D409" s="5">
        <v>50000</v>
      </c>
      <c r="E409" s="7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32"/>
        <v>1</v>
      </c>
      <c r="P409">
        <f t="shared" si="33"/>
        <v>56.57</v>
      </c>
      <c r="Q409" s="11" t="s">
        <v>8308</v>
      </c>
      <c r="R409" s="15">
        <f t="shared" si="34"/>
        <v>41654.946759259255</v>
      </c>
      <c r="S409" s="15">
        <f t="shared" si="35"/>
        <v>41684.946759259255</v>
      </c>
      <c r="U409" t="str">
        <f t="shared" si="36"/>
        <v>animation</v>
      </c>
    </row>
    <row r="410" spans="1:21" ht="45" x14ac:dyDescent="0.25">
      <c r="A410">
        <v>220</v>
      </c>
      <c r="B410" s="9" t="s">
        <v>222</v>
      </c>
      <c r="C410" s="3" t="s">
        <v>4330</v>
      </c>
      <c r="D410" s="5">
        <v>50000</v>
      </c>
      <c r="E410" s="7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32"/>
        <v>1</v>
      </c>
      <c r="P410">
        <f t="shared" si="33"/>
        <v>120</v>
      </c>
      <c r="Q410" s="11" t="s">
        <v>8308</v>
      </c>
      <c r="R410" s="15">
        <f t="shared" si="34"/>
        <v>42195.643865740742</v>
      </c>
      <c r="S410" s="15">
        <f t="shared" si="35"/>
        <v>42236.837499999994</v>
      </c>
      <c r="U410" t="str">
        <f t="shared" si="36"/>
        <v>drama</v>
      </c>
    </row>
    <row r="411" spans="1:21" ht="45" x14ac:dyDescent="0.25">
      <c r="A411">
        <v>153</v>
      </c>
      <c r="B411" s="9" t="s">
        <v>155</v>
      </c>
      <c r="C411" s="3" t="s">
        <v>4263</v>
      </c>
      <c r="D411" s="5">
        <v>50000</v>
      </c>
      <c r="E411" s="7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32"/>
        <v>1</v>
      </c>
      <c r="P411">
        <f t="shared" si="33"/>
        <v>35.9</v>
      </c>
      <c r="Q411" s="11" t="s">
        <v>8308</v>
      </c>
      <c r="R411" s="15">
        <f t="shared" si="34"/>
        <v>41933.586157407408</v>
      </c>
      <c r="S411" s="15">
        <f t="shared" si="35"/>
        <v>41975.627824074079</v>
      </c>
      <c r="U411" t="str">
        <f t="shared" si="36"/>
        <v>science fiction</v>
      </c>
    </row>
    <row r="412" spans="1:21" ht="45" x14ac:dyDescent="0.25">
      <c r="A412">
        <v>2121</v>
      </c>
      <c r="B412" s="9" t="s">
        <v>2122</v>
      </c>
      <c r="C412" s="3" t="s">
        <v>6231</v>
      </c>
      <c r="D412" s="5">
        <v>50000</v>
      </c>
      <c r="E412" s="7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32"/>
        <v>1</v>
      </c>
      <c r="P412">
        <f t="shared" si="33"/>
        <v>28.4</v>
      </c>
      <c r="Q412" s="11" t="s">
        <v>8312</v>
      </c>
      <c r="R412" s="15">
        <f t="shared" si="34"/>
        <v>42716.7424537037</v>
      </c>
      <c r="S412" s="15">
        <f t="shared" si="35"/>
        <v>42746.7424537037</v>
      </c>
      <c r="U412" t="str">
        <f t="shared" si="36"/>
        <v>video games</v>
      </c>
    </row>
    <row r="413" spans="1:21" ht="45" x14ac:dyDescent="0.25">
      <c r="A413">
        <v>974</v>
      </c>
      <c r="B413" s="9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32"/>
        <v>1</v>
      </c>
      <c r="P413">
        <f t="shared" si="33"/>
        <v>93.33</v>
      </c>
      <c r="Q413" s="11" t="s">
        <v>8311</v>
      </c>
      <c r="R413" s="15">
        <f t="shared" si="34"/>
        <v>42424.749490740738</v>
      </c>
      <c r="S413" s="15">
        <f t="shared" si="35"/>
        <v>42454.707824074074</v>
      </c>
      <c r="U413" t="str">
        <f t="shared" si="36"/>
        <v>wearables</v>
      </c>
    </row>
    <row r="414" spans="1:21" ht="45" x14ac:dyDescent="0.25">
      <c r="A414">
        <v>691</v>
      </c>
      <c r="B414" s="9" t="s">
        <v>692</v>
      </c>
      <c r="C414" s="3" t="s">
        <v>4801</v>
      </c>
      <c r="D414" s="5">
        <v>50000</v>
      </c>
      <c r="E414" s="7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32"/>
        <v>1</v>
      </c>
      <c r="P414">
        <f t="shared" si="33"/>
        <v>26</v>
      </c>
      <c r="Q414" s="11" t="s">
        <v>8311</v>
      </c>
      <c r="R414" s="15">
        <f t="shared" si="34"/>
        <v>42158.028310185182</v>
      </c>
      <c r="S414" s="15">
        <f t="shared" si="35"/>
        <v>42186.028310185182</v>
      </c>
      <c r="U414" t="str">
        <f t="shared" si="36"/>
        <v>wearables</v>
      </c>
    </row>
    <row r="415" spans="1:21" ht="60" x14ac:dyDescent="0.25">
      <c r="A415">
        <v>1110</v>
      </c>
      <c r="B415" s="9" t="s">
        <v>1111</v>
      </c>
      <c r="C415" s="3" t="s">
        <v>5220</v>
      </c>
      <c r="D415" s="5">
        <v>50000</v>
      </c>
      <c r="E415" s="7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32"/>
        <v>1</v>
      </c>
      <c r="P415">
        <f t="shared" si="33"/>
        <v>23.18</v>
      </c>
      <c r="Q415" s="11" t="s">
        <v>8312</v>
      </c>
      <c r="R415" s="15">
        <f t="shared" si="34"/>
        <v>41220.933124999996</v>
      </c>
      <c r="S415" s="15">
        <f t="shared" si="35"/>
        <v>41250.933124999996</v>
      </c>
      <c r="U415" t="str">
        <f t="shared" si="36"/>
        <v>video games</v>
      </c>
    </row>
    <row r="416" spans="1:21" ht="45" x14ac:dyDescent="0.25">
      <c r="A416">
        <v>862</v>
      </c>
      <c r="B416" s="9" t="s">
        <v>863</v>
      </c>
      <c r="C416" s="3" t="s">
        <v>4972</v>
      </c>
      <c r="D416" s="5">
        <v>50000</v>
      </c>
      <c r="E416" s="7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32"/>
        <v>0</v>
      </c>
      <c r="P416">
        <f t="shared" si="33"/>
        <v>42.5</v>
      </c>
      <c r="Q416" s="11" t="s">
        <v>8313</v>
      </c>
      <c r="R416" s="15">
        <f t="shared" si="34"/>
        <v>41559.5549537037</v>
      </c>
      <c r="S416" s="15">
        <f t="shared" si="35"/>
        <v>41589.596620370372</v>
      </c>
      <c r="U416" t="str">
        <f t="shared" si="36"/>
        <v>jazz</v>
      </c>
    </row>
    <row r="417" spans="1:21" ht="45" x14ac:dyDescent="0.25">
      <c r="A417">
        <v>904</v>
      </c>
      <c r="B417" s="9" t="s">
        <v>905</v>
      </c>
      <c r="C417" s="3" t="s">
        <v>5014</v>
      </c>
      <c r="D417" s="5">
        <v>50000</v>
      </c>
      <c r="E417" s="7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32"/>
        <v>0</v>
      </c>
      <c r="P417">
        <f t="shared" si="33"/>
        <v>50.33</v>
      </c>
      <c r="Q417" s="11" t="s">
        <v>8313</v>
      </c>
      <c r="R417" s="15">
        <f t="shared" si="34"/>
        <v>42342.080289351856</v>
      </c>
      <c r="S417" s="15">
        <f t="shared" si="35"/>
        <v>42372.080289351856</v>
      </c>
      <c r="U417" t="str">
        <f t="shared" si="36"/>
        <v>jazz</v>
      </c>
    </row>
    <row r="418" spans="1:21" ht="60" x14ac:dyDescent="0.25">
      <c r="A418">
        <v>1342</v>
      </c>
      <c r="B418" s="9" t="s">
        <v>1343</v>
      </c>
      <c r="C418" s="3" t="s">
        <v>5452</v>
      </c>
      <c r="D418" s="5">
        <v>50000</v>
      </c>
      <c r="E418" s="7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32"/>
        <v>0</v>
      </c>
      <c r="P418">
        <f t="shared" si="33"/>
        <v>100</v>
      </c>
      <c r="Q418" s="11" t="s">
        <v>8311</v>
      </c>
      <c r="R418" s="15">
        <f t="shared" si="34"/>
        <v>42172.816423611104</v>
      </c>
      <c r="S418" s="15">
        <f t="shared" si="35"/>
        <v>42202.816423611104</v>
      </c>
      <c r="U418" t="str">
        <f t="shared" si="36"/>
        <v>wearables</v>
      </c>
    </row>
    <row r="419" spans="1:21" ht="30" x14ac:dyDescent="0.25">
      <c r="A419">
        <v>1149</v>
      </c>
      <c r="B419" s="9" t="s">
        <v>1150</v>
      </c>
      <c r="C419" s="3" t="s">
        <v>5259</v>
      </c>
      <c r="D419" s="5">
        <v>50000</v>
      </c>
      <c r="E419" s="7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32"/>
        <v>0</v>
      </c>
      <c r="P419">
        <f t="shared" si="33"/>
        <v>37.5</v>
      </c>
      <c r="Q419" s="11" t="s">
        <v>8315</v>
      </c>
      <c r="R419" s="15">
        <f t="shared" si="34"/>
        <v>42507.71025462963</v>
      </c>
      <c r="S419" s="15">
        <f t="shared" si="35"/>
        <v>42537.71025462963</v>
      </c>
      <c r="U419" t="str">
        <f t="shared" si="36"/>
        <v>food trucks</v>
      </c>
    </row>
    <row r="420" spans="1:21" ht="60" x14ac:dyDescent="0.25">
      <c r="A420">
        <v>2510</v>
      </c>
      <c r="B420" s="9" t="s">
        <v>2510</v>
      </c>
      <c r="C420" s="3" t="s">
        <v>6620</v>
      </c>
      <c r="D420" s="5">
        <v>50000</v>
      </c>
      <c r="E420" s="7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32"/>
        <v>0</v>
      </c>
      <c r="P420">
        <f t="shared" si="33"/>
        <v>37.5</v>
      </c>
      <c r="Q420" s="11" t="s">
        <v>8315</v>
      </c>
      <c r="R420" s="15">
        <f t="shared" si="34"/>
        <v>42078.997361111105</v>
      </c>
      <c r="S420" s="15">
        <f t="shared" si="35"/>
        <v>42138.997361111105</v>
      </c>
      <c r="U420" t="str">
        <f t="shared" si="36"/>
        <v>restaurants</v>
      </c>
    </row>
    <row r="421" spans="1:21" ht="45" x14ac:dyDescent="0.25">
      <c r="A421">
        <v>3052</v>
      </c>
      <c r="B421" s="9" t="s">
        <v>3052</v>
      </c>
      <c r="C421" s="3" t="s">
        <v>7162</v>
      </c>
      <c r="D421" s="5">
        <v>50000</v>
      </c>
      <c r="E421" s="7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32"/>
        <v>0</v>
      </c>
      <c r="P421">
        <f t="shared" si="33"/>
        <v>37.5</v>
      </c>
      <c r="Q421" s="11" t="s">
        <v>8309</v>
      </c>
      <c r="R421" s="15">
        <f t="shared" si="34"/>
        <v>42122.670069444444</v>
      </c>
      <c r="S421" s="15">
        <f t="shared" si="35"/>
        <v>42152.665972222225</v>
      </c>
      <c r="U421" t="str">
        <f t="shared" si="36"/>
        <v>spaces</v>
      </c>
    </row>
    <row r="422" spans="1:21" ht="30" x14ac:dyDescent="0.25">
      <c r="A422">
        <v>2688</v>
      </c>
      <c r="B422" s="9" t="s">
        <v>2688</v>
      </c>
      <c r="C422" s="3" t="s">
        <v>6798</v>
      </c>
      <c r="D422" s="5">
        <v>50000</v>
      </c>
      <c r="E422" s="7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32"/>
        <v>0</v>
      </c>
      <c r="P422">
        <f t="shared" si="33"/>
        <v>5.29</v>
      </c>
      <c r="Q422" s="11" t="s">
        <v>8315</v>
      </c>
      <c r="R422" s="15">
        <f t="shared" si="34"/>
        <v>42028.118865740747</v>
      </c>
      <c r="S422" s="15">
        <f t="shared" si="35"/>
        <v>42059.125</v>
      </c>
      <c r="U422" t="str">
        <f t="shared" si="36"/>
        <v>food trucks</v>
      </c>
    </row>
    <row r="423" spans="1:21" ht="45" x14ac:dyDescent="0.25">
      <c r="A423">
        <v>682</v>
      </c>
      <c r="B423" s="9" t="s">
        <v>683</v>
      </c>
      <c r="C423" s="3" t="s">
        <v>4792</v>
      </c>
      <c r="D423" s="5">
        <v>50000</v>
      </c>
      <c r="E423" s="7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32"/>
        <v>0</v>
      </c>
      <c r="P423">
        <f t="shared" si="33"/>
        <v>13.25</v>
      </c>
      <c r="Q423" s="11" t="s">
        <v>8311</v>
      </c>
      <c r="R423" s="15">
        <f t="shared" si="34"/>
        <v>42778.765300925923</v>
      </c>
      <c r="S423" s="15">
        <f t="shared" si="35"/>
        <v>42808.723634259266</v>
      </c>
      <c r="U423" t="str">
        <f t="shared" si="36"/>
        <v>wearables</v>
      </c>
    </row>
    <row r="424" spans="1:21" ht="45" x14ac:dyDescent="0.25">
      <c r="A424">
        <v>1904</v>
      </c>
      <c r="B424" s="9" t="s">
        <v>1905</v>
      </c>
      <c r="C424" s="3" t="s">
        <v>6014</v>
      </c>
      <c r="D424" s="5">
        <v>50000</v>
      </c>
      <c r="E424" s="7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32"/>
        <v>0</v>
      </c>
      <c r="P424">
        <f t="shared" si="33"/>
        <v>25</v>
      </c>
      <c r="Q424" s="11" t="s">
        <v>8311</v>
      </c>
      <c r="R424" s="15">
        <f t="shared" si="34"/>
        <v>42326.685428240744</v>
      </c>
      <c r="S424" s="15">
        <f t="shared" si="35"/>
        <v>42371.685428240744</v>
      </c>
      <c r="U424" t="str">
        <f t="shared" si="36"/>
        <v>gadgets</v>
      </c>
    </row>
    <row r="425" spans="1:21" ht="60" x14ac:dyDescent="0.25">
      <c r="A425">
        <v>148</v>
      </c>
      <c r="B425" s="9" t="s">
        <v>150</v>
      </c>
      <c r="C425" s="3" t="s">
        <v>4258</v>
      </c>
      <c r="D425" s="5">
        <v>50000</v>
      </c>
      <c r="E425" s="7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32"/>
        <v>0</v>
      </c>
      <c r="P425">
        <f t="shared" si="33"/>
        <v>20</v>
      </c>
      <c r="Q425" s="11" t="s">
        <v>8308</v>
      </c>
      <c r="R425" s="15">
        <f t="shared" si="34"/>
        <v>42397.281666666662</v>
      </c>
      <c r="S425" s="15">
        <f t="shared" si="35"/>
        <v>42427.281666666662</v>
      </c>
      <c r="U425" t="str">
        <f t="shared" si="36"/>
        <v>science fiction</v>
      </c>
    </row>
    <row r="426" spans="1:21" ht="60" x14ac:dyDescent="0.25">
      <c r="A426">
        <v>599</v>
      </c>
      <c r="B426" s="9" t="s">
        <v>600</v>
      </c>
      <c r="C426" s="3" t="s">
        <v>4709</v>
      </c>
      <c r="D426" s="5">
        <v>50000</v>
      </c>
      <c r="E426" s="7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32"/>
        <v>0</v>
      </c>
      <c r="P426">
        <f t="shared" si="33"/>
        <v>15.5</v>
      </c>
      <c r="Q426" s="11" t="s">
        <v>8311</v>
      </c>
      <c r="R426" s="15">
        <f t="shared" si="34"/>
        <v>42047.812523148154</v>
      </c>
      <c r="S426" s="15">
        <f t="shared" si="35"/>
        <v>42071.636111111111</v>
      </c>
      <c r="U426" t="str">
        <f t="shared" si="36"/>
        <v>web</v>
      </c>
    </row>
    <row r="427" spans="1:21" ht="30" x14ac:dyDescent="0.25">
      <c r="A427">
        <v>3108</v>
      </c>
      <c r="B427" s="9" t="s">
        <v>3108</v>
      </c>
      <c r="C427" s="3" t="s">
        <v>7218</v>
      </c>
      <c r="D427" s="5">
        <v>50000</v>
      </c>
      <c r="E427" s="7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32"/>
        <v>0</v>
      </c>
      <c r="P427">
        <f t="shared" si="33"/>
        <v>13</v>
      </c>
      <c r="Q427" s="11" t="s">
        <v>8309</v>
      </c>
      <c r="R427" s="15">
        <f t="shared" si="34"/>
        <v>42062.680486111116</v>
      </c>
      <c r="S427" s="15">
        <f t="shared" si="35"/>
        <v>42122.638819444444</v>
      </c>
      <c r="U427" t="str">
        <f t="shared" si="36"/>
        <v>spaces</v>
      </c>
    </row>
    <row r="428" spans="1:21" ht="45" x14ac:dyDescent="0.25">
      <c r="A428">
        <v>213</v>
      </c>
      <c r="B428" s="9" t="s">
        <v>215</v>
      </c>
      <c r="C428" s="3" t="s">
        <v>4323</v>
      </c>
      <c r="D428" s="5">
        <v>50000</v>
      </c>
      <c r="E428" s="7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32"/>
        <v>0</v>
      </c>
      <c r="P428">
        <f t="shared" si="33"/>
        <v>20</v>
      </c>
      <c r="Q428" s="11" t="s">
        <v>8308</v>
      </c>
      <c r="R428" s="15">
        <f t="shared" si="34"/>
        <v>42202.594293981485</v>
      </c>
      <c r="S428" s="15">
        <f t="shared" si="35"/>
        <v>42232.587974537033</v>
      </c>
      <c r="U428" t="str">
        <f t="shared" si="36"/>
        <v>drama</v>
      </c>
    </row>
    <row r="429" spans="1:21" ht="60" x14ac:dyDescent="0.25">
      <c r="A429">
        <v>2863</v>
      </c>
      <c r="B429" s="9" t="s">
        <v>2863</v>
      </c>
      <c r="C429" s="3" t="s">
        <v>6973</v>
      </c>
      <c r="D429" s="5">
        <v>50000</v>
      </c>
      <c r="E429" s="7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32"/>
        <v>0</v>
      </c>
      <c r="P429">
        <f t="shared" si="33"/>
        <v>20</v>
      </c>
      <c r="Q429" s="11" t="s">
        <v>8309</v>
      </c>
      <c r="R429" s="15">
        <f t="shared" si="34"/>
        <v>41831.675034722226</v>
      </c>
      <c r="S429" s="15">
        <f t="shared" si="35"/>
        <v>41891.675034722226</v>
      </c>
      <c r="U429" t="str">
        <f t="shared" si="36"/>
        <v>plays</v>
      </c>
    </row>
    <row r="430" spans="1:21" ht="30" x14ac:dyDescent="0.25">
      <c r="A430">
        <v>674</v>
      </c>
      <c r="B430" s="9" t="s">
        <v>675</v>
      </c>
      <c r="C430" s="3" t="s">
        <v>4784</v>
      </c>
      <c r="D430" s="5">
        <v>50000</v>
      </c>
      <c r="E430" s="7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32"/>
        <v>0</v>
      </c>
      <c r="P430">
        <f t="shared" si="33"/>
        <v>7.5</v>
      </c>
      <c r="Q430" s="11" t="s">
        <v>8311</v>
      </c>
      <c r="R430" s="15">
        <f t="shared" si="34"/>
        <v>41803.116053240738</v>
      </c>
      <c r="S430" s="15">
        <f t="shared" si="35"/>
        <v>41863.116053240738</v>
      </c>
      <c r="U430" t="str">
        <f t="shared" si="36"/>
        <v>wearables</v>
      </c>
    </row>
    <row r="431" spans="1:21" ht="60" x14ac:dyDescent="0.25">
      <c r="A431">
        <v>2685</v>
      </c>
      <c r="B431" s="9" t="s">
        <v>2685</v>
      </c>
      <c r="C431" s="3" t="s">
        <v>6795</v>
      </c>
      <c r="D431" s="5">
        <v>50000</v>
      </c>
      <c r="E431" s="7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32"/>
        <v>0</v>
      </c>
      <c r="P431">
        <f t="shared" si="33"/>
        <v>10</v>
      </c>
      <c r="Q431" s="11" t="s">
        <v>8315</v>
      </c>
      <c r="R431" s="15">
        <f t="shared" si="34"/>
        <v>42061.69594907407</v>
      </c>
      <c r="S431" s="15">
        <f t="shared" si="35"/>
        <v>42121.654282407413</v>
      </c>
      <c r="U431" t="str">
        <f t="shared" si="36"/>
        <v>food trucks</v>
      </c>
    </row>
    <row r="432" spans="1:21" ht="60" x14ac:dyDescent="0.25">
      <c r="A432">
        <v>425</v>
      </c>
      <c r="B432" s="9" t="s">
        <v>426</v>
      </c>
      <c r="C432" s="3" t="s">
        <v>4535</v>
      </c>
      <c r="D432" s="5">
        <v>50000</v>
      </c>
      <c r="E432" s="7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32"/>
        <v>0</v>
      </c>
      <c r="P432">
        <f t="shared" si="33"/>
        <v>3</v>
      </c>
      <c r="Q432" s="11" t="s">
        <v>8308</v>
      </c>
      <c r="R432" s="15">
        <f t="shared" si="34"/>
        <v>42275.861157407402</v>
      </c>
      <c r="S432" s="15">
        <f t="shared" si="35"/>
        <v>42335.902824074074</v>
      </c>
      <c r="U432" t="str">
        <f t="shared" si="36"/>
        <v>animation</v>
      </c>
    </row>
    <row r="433" spans="1:21" ht="60" x14ac:dyDescent="0.25">
      <c r="A433">
        <v>161</v>
      </c>
      <c r="B433" s="9" t="s">
        <v>163</v>
      </c>
      <c r="C433" s="3" t="s">
        <v>4271</v>
      </c>
      <c r="D433" s="5">
        <v>50000</v>
      </c>
      <c r="E433" s="7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32"/>
        <v>0</v>
      </c>
      <c r="P433">
        <f t="shared" si="33"/>
        <v>5</v>
      </c>
      <c r="Q433" s="11" t="s">
        <v>8308</v>
      </c>
      <c r="R433" s="15">
        <f t="shared" si="34"/>
        <v>41792.687442129631</v>
      </c>
      <c r="S433" s="15">
        <f t="shared" si="35"/>
        <v>41822.687442129631</v>
      </c>
      <c r="U433" t="str">
        <f t="shared" si="36"/>
        <v>drama</v>
      </c>
    </row>
    <row r="434" spans="1:21" ht="60" x14ac:dyDescent="0.25">
      <c r="A434">
        <v>2589</v>
      </c>
      <c r="B434" s="9" t="s">
        <v>2589</v>
      </c>
      <c r="C434" s="3" t="s">
        <v>6699</v>
      </c>
      <c r="D434" s="5">
        <v>50000</v>
      </c>
      <c r="E434" s="7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32"/>
        <v>0</v>
      </c>
      <c r="P434">
        <f t="shared" si="33"/>
        <v>5</v>
      </c>
      <c r="Q434" s="11" t="s">
        <v>8315</v>
      </c>
      <c r="R434" s="15">
        <f t="shared" si="34"/>
        <v>42422.536192129628</v>
      </c>
      <c r="S434" s="15">
        <f t="shared" si="35"/>
        <v>42452.494525462964</v>
      </c>
      <c r="U434" t="str">
        <f t="shared" si="36"/>
        <v>food trucks</v>
      </c>
    </row>
    <row r="435" spans="1:21" ht="30" x14ac:dyDescent="0.25">
      <c r="A435">
        <v>1181</v>
      </c>
      <c r="B435" s="9" t="s">
        <v>1182</v>
      </c>
      <c r="C435" s="3" t="s">
        <v>5291</v>
      </c>
      <c r="D435" s="5">
        <v>50000</v>
      </c>
      <c r="E435" s="7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32"/>
        <v>0</v>
      </c>
      <c r="P435">
        <f t="shared" si="33"/>
        <v>1.33</v>
      </c>
      <c r="Q435" s="11" t="s">
        <v>8315</v>
      </c>
      <c r="R435" s="15">
        <f t="shared" si="34"/>
        <v>42034.339363425926</v>
      </c>
      <c r="S435" s="15">
        <f t="shared" si="35"/>
        <v>42064.339363425926</v>
      </c>
      <c r="U435" t="str">
        <f t="shared" si="36"/>
        <v>food trucks</v>
      </c>
    </row>
    <row r="436" spans="1:21" ht="45" x14ac:dyDescent="0.25">
      <c r="A436">
        <v>3993</v>
      </c>
      <c r="B436" s="9" t="s">
        <v>3989</v>
      </c>
      <c r="C436" s="3" t="s">
        <v>8099</v>
      </c>
      <c r="D436" s="5">
        <v>50000</v>
      </c>
      <c r="E436" s="7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32"/>
        <v>0</v>
      </c>
      <c r="P436">
        <f t="shared" si="33"/>
        <v>3</v>
      </c>
      <c r="Q436" s="11" t="s">
        <v>8309</v>
      </c>
      <c r="R436" s="15">
        <f t="shared" si="34"/>
        <v>42107.864722222221</v>
      </c>
      <c r="S436" s="15">
        <f t="shared" si="35"/>
        <v>42137.864722222221</v>
      </c>
      <c r="U436" t="str">
        <f t="shared" si="36"/>
        <v>plays</v>
      </c>
    </row>
    <row r="437" spans="1:21" ht="45" x14ac:dyDescent="0.25">
      <c r="A437">
        <v>171</v>
      </c>
      <c r="B437" s="9" t="s">
        <v>173</v>
      </c>
      <c r="C437" s="3" t="s">
        <v>4281</v>
      </c>
      <c r="D437" s="5">
        <v>50000</v>
      </c>
      <c r="E437" s="7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32"/>
        <v>0</v>
      </c>
      <c r="P437">
        <f t="shared" si="33"/>
        <v>1</v>
      </c>
      <c r="Q437" s="11" t="s">
        <v>8308</v>
      </c>
      <c r="R437" s="15">
        <f t="shared" si="34"/>
        <v>42534.180717592593</v>
      </c>
      <c r="S437" s="15">
        <f t="shared" si="35"/>
        <v>42594.180717592593</v>
      </c>
      <c r="U437" t="str">
        <f t="shared" si="36"/>
        <v>drama</v>
      </c>
    </row>
    <row r="438" spans="1:21" ht="30" x14ac:dyDescent="0.25">
      <c r="A438">
        <v>2427</v>
      </c>
      <c r="B438" s="9" t="s">
        <v>2428</v>
      </c>
      <c r="C438" s="3" t="s">
        <v>6537</v>
      </c>
      <c r="D438" s="5">
        <v>50000</v>
      </c>
      <c r="E438" s="7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32"/>
        <v>0</v>
      </c>
      <c r="P438">
        <f t="shared" si="33"/>
        <v>1</v>
      </c>
      <c r="Q438" s="11" t="s">
        <v>8315</v>
      </c>
      <c r="R438" s="15">
        <f t="shared" si="34"/>
        <v>42412.318668981476</v>
      </c>
      <c r="S438" s="15">
        <f t="shared" si="35"/>
        <v>42452.277002314819</v>
      </c>
      <c r="U438" t="str">
        <f t="shared" si="36"/>
        <v>food trucks</v>
      </c>
    </row>
    <row r="439" spans="1:21" ht="60" x14ac:dyDescent="0.25">
      <c r="A439">
        <v>3200</v>
      </c>
      <c r="B439" s="9" t="s">
        <v>3200</v>
      </c>
      <c r="C439" s="3" t="s">
        <v>7310</v>
      </c>
      <c r="D439" s="5">
        <v>50000</v>
      </c>
      <c r="E439" s="7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32"/>
        <v>0</v>
      </c>
      <c r="P439">
        <f t="shared" si="33"/>
        <v>1</v>
      </c>
      <c r="Q439" s="11" t="s">
        <v>8309</v>
      </c>
      <c r="R439" s="15">
        <f t="shared" si="34"/>
        <v>42460.320613425924</v>
      </c>
      <c r="S439" s="15">
        <f t="shared" si="35"/>
        <v>42490.231944444444</v>
      </c>
      <c r="U439" t="str">
        <f t="shared" si="36"/>
        <v>musical</v>
      </c>
    </row>
    <row r="440" spans="1:21" ht="60" x14ac:dyDescent="0.25">
      <c r="A440">
        <v>208</v>
      </c>
      <c r="B440" s="9" t="s">
        <v>210</v>
      </c>
      <c r="C440" s="3" t="s">
        <v>4318</v>
      </c>
      <c r="D440" s="5">
        <v>50000</v>
      </c>
      <c r="E440" s="7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32"/>
        <v>0</v>
      </c>
      <c r="P440">
        <f t="shared" si="33"/>
        <v>0</v>
      </c>
      <c r="Q440" s="11" t="s">
        <v>8308</v>
      </c>
      <c r="R440" s="15">
        <f t="shared" si="34"/>
        <v>41959.369988425926</v>
      </c>
      <c r="S440" s="15">
        <f t="shared" si="35"/>
        <v>41989.369988425926</v>
      </c>
      <c r="U440" t="str">
        <f t="shared" si="36"/>
        <v>drama</v>
      </c>
    </row>
    <row r="441" spans="1:21" ht="30" x14ac:dyDescent="0.25">
      <c r="A441">
        <v>221</v>
      </c>
      <c r="B441" s="9" t="s">
        <v>223</v>
      </c>
      <c r="C441" s="3" t="s">
        <v>4331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32"/>
        <v>0</v>
      </c>
      <c r="P441">
        <f t="shared" si="33"/>
        <v>0</v>
      </c>
      <c r="Q441" s="11" t="s">
        <v>8308</v>
      </c>
      <c r="R441" s="15">
        <f t="shared" si="34"/>
        <v>42031.837546296301</v>
      </c>
      <c r="S441" s="15">
        <f t="shared" si="35"/>
        <v>42091.79587962963</v>
      </c>
      <c r="U441" t="str">
        <f t="shared" si="36"/>
        <v>drama</v>
      </c>
    </row>
    <row r="442" spans="1:21" ht="60" x14ac:dyDescent="0.25">
      <c r="A442">
        <v>487</v>
      </c>
      <c r="B442" s="9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32"/>
        <v>0</v>
      </c>
      <c r="P442">
        <f t="shared" si="33"/>
        <v>0</v>
      </c>
      <c r="Q442" s="11" t="s">
        <v>8308</v>
      </c>
      <c r="R442" s="15">
        <f t="shared" si="34"/>
        <v>42669.594837962963</v>
      </c>
      <c r="S442" s="15">
        <f t="shared" si="35"/>
        <v>42729.636504629627</v>
      </c>
      <c r="U442" t="str">
        <f t="shared" si="36"/>
        <v>animation</v>
      </c>
    </row>
    <row r="443" spans="1:21" ht="60" x14ac:dyDescent="0.25">
      <c r="A443">
        <v>562</v>
      </c>
      <c r="B443" s="9" t="s">
        <v>563</v>
      </c>
      <c r="C443" s="3" t="s">
        <v>4672</v>
      </c>
      <c r="D443" s="5">
        <v>50000</v>
      </c>
      <c r="E443" s="7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32"/>
        <v>0</v>
      </c>
      <c r="P443">
        <f t="shared" si="33"/>
        <v>0</v>
      </c>
      <c r="Q443" s="11" t="s">
        <v>8311</v>
      </c>
      <c r="R443" s="15">
        <f t="shared" si="34"/>
        <v>42692.389062500006</v>
      </c>
      <c r="S443" s="15">
        <f t="shared" si="35"/>
        <v>42722.389062500006</v>
      </c>
      <c r="U443" t="str">
        <f t="shared" si="36"/>
        <v>web</v>
      </c>
    </row>
    <row r="444" spans="1:21" ht="45" x14ac:dyDescent="0.25">
      <c r="A444">
        <v>1234</v>
      </c>
      <c r="B444" s="9" t="s">
        <v>1235</v>
      </c>
      <c r="C444" s="3" t="s">
        <v>5344</v>
      </c>
      <c r="D444" s="5">
        <v>50000</v>
      </c>
      <c r="E444" s="7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32"/>
        <v>0</v>
      </c>
      <c r="P444">
        <f t="shared" si="33"/>
        <v>0</v>
      </c>
      <c r="Q444" s="11" t="s">
        <v>8313</v>
      </c>
      <c r="R444" s="15">
        <f t="shared" si="34"/>
        <v>42007.788680555561</v>
      </c>
      <c r="S444" s="15">
        <f t="shared" si="35"/>
        <v>42037.788680555561</v>
      </c>
      <c r="U444" t="str">
        <f t="shared" si="36"/>
        <v>world music</v>
      </c>
    </row>
    <row r="445" spans="1:21" ht="45" x14ac:dyDescent="0.25">
      <c r="A445">
        <v>1416</v>
      </c>
      <c r="B445" s="9" t="s">
        <v>1417</v>
      </c>
      <c r="C445" s="3" t="s">
        <v>5526</v>
      </c>
      <c r="D445" s="5">
        <v>50000</v>
      </c>
      <c r="E445" s="7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32"/>
        <v>0</v>
      </c>
      <c r="P445">
        <f t="shared" si="33"/>
        <v>0</v>
      </c>
      <c r="Q445" s="11" t="s">
        <v>8310</v>
      </c>
      <c r="R445" s="15">
        <f t="shared" si="34"/>
        <v>42299.926145833335</v>
      </c>
      <c r="S445" s="15">
        <f t="shared" si="35"/>
        <v>42329.967812499999</v>
      </c>
      <c r="U445" t="str">
        <f t="shared" si="36"/>
        <v>translations</v>
      </c>
    </row>
    <row r="446" spans="1:21" ht="45" x14ac:dyDescent="0.25">
      <c r="A446">
        <v>2350</v>
      </c>
      <c r="B446" s="9" t="s">
        <v>2351</v>
      </c>
      <c r="C446" s="3" t="s">
        <v>6460</v>
      </c>
      <c r="D446" s="5">
        <v>50000</v>
      </c>
      <c r="E446" s="7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32"/>
        <v>0</v>
      </c>
      <c r="P446">
        <f t="shared" si="33"/>
        <v>0</v>
      </c>
      <c r="Q446" s="11" t="s">
        <v>8311</v>
      </c>
      <c r="R446" s="15">
        <f t="shared" si="34"/>
        <v>42708.842245370368</v>
      </c>
      <c r="S446" s="15">
        <f t="shared" si="35"/>
        <v>42738.842245370368</v>
      </c>
      <c r="U446" t="str">
        <f t="shared" si="36"/>
        <v>web</v>
      </c>
    </row>
    <row r="447" spans="1:21" ht="60" x14ac:dyDescent="0.25">
      <c r="A447">
        <v>2400</v>
      </c>
      <c r="B447" s="9" t="s">
        <v>2401</v>
      </c>
      <c r="C447" s="3" t="s">
        <v>6510</v>
      </c>
      <c r="D447" s="5">
        <v>50000</v>
      </c>
      <c r="E447" s="7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32"/>
        <v>0</v>
      </c>
      <c r="P447">
        <f t="shared" si="33"/>
        <v>0</v>
      </c>
      <c r="Q447" s="11" t="s">
        <v>8311</v>
      </c>
      <c r="R447" s="15">
        <f t="shared" si="34"/>
        <v>42444.268101851849</v>
      </c>
      <c r="S447" s="15">
        <f t="shared" si="35"/>
        <v>42474.268101851849</v>
      </c>
      <c r="U447" t="str">
        <f t="shared" si="36"/>
        <v>web</v>
      </c>
    </row>
    <row r="448" spans="1:21" ht="30" x14ac:dyDescent="0.25">
      <c r="A448">
        <v>2894</v>
      </c>
      <c r="B448" s="9" t="s">
        <v>2894</v>
      </c>
      <c r="C448" s="3" t="s">
        <v>7004</v>
      </c>
      <c r="D448" s="5">
        <v>50000</v>
      </c>
      <c r="E448" s="7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32"/>
        <v>0</v>
      </c>
      <c r="P448">
        <f t="shared" si="33"/>
        <v>0</v>
      </c>
      <c r="Q448" s="11" t="s">
        <v>8309</v>
      </c>
      <c r="R448" s="15">
        <f t="shared" si="34"/>
        <v>42037.986284722225</v>
      </c>
      <c r="S448" s="15">
        <f t="shared" si="35"/>
        <v>42097.944618055553</v>
      </c>
      <c r="U448" t="str">
        <f t="shared" si="36"/>
        <v>plays</v>
      </c>
    </row>
    <row r="449" spans="1:21" ht="60" x14ac:dyDescent="0.25">
      <c r="A449">
        <v>2945</v>
      </c>
      <c r="B449" s="9" t="s">
        <v>2945</v>
      </c>
      <c r="C449" s="3" t="s">
        <v>7055</v>
      </c>
      <c r="D449" s="5">
        <v>50000</v>
      </c>
      <c r="E449" s="7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32"/>
        <v>0</v>
      </c>
      <c r="P449">
        <f t="shared" si="33"/>
        <v>0</v>
      </c>
      <c r="Q449" s="11" t="s">
        <v>8309</v>
      </c>
      <c r="R449" s="15">
        <f t="shared" si="34"/>
        <v>42118.139583333337</v>
      </c>
      <c r="S449" s="15">
        <f t="shared" si="35"/>
        <v>42148.139583333337</v>
      </c>
      <c r="U449" t="str">
        <f t="shared" si="36"/>
        <v>spaces</v>
      </c>
    </row>
    <row r="450" spans="1:21" ht="45" x14ac:dyDescent="0.25">
      <c r="A450">
        <v>3057</v>
      </c>
      <c r="B450" s="9" t="s">
        <v>3057</v>
      </c>
      <c r="C450" s="3" t="s">
        <v>7167</v>
      </c>
      <c r="D450" s="5">
        <v>50000</v>
      </c>
      <c r="E450" s="7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si="32"/>
        <v>0</v>
      </c>
      <c r="P450">
        <f t="shared" si="33"/>
        <v>0</v>
      </c>
      <c r="Q450" s="11" t="s">
        <v>8309</v>
      </c>
      <c r="R450" s="15">
        <f t="shared" si="34"/>
        <v>42433.650590277779</v>
      </c>
      <c r="S450" s="15">
        <f t="shared" si="35"/>
        <v>42463.608923611115</v>
      </c>
      <c r="U450" t="str">
        <f t="shared" si="36"/>
        <v>spaces</v>
      </c>
    </row>
    <row r="451" spans="1:21" ht="30" x14ac:dyDescent="0.25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7">ROUND(E451/D451*100,0)</f>
        <v>40</v>
      </c>
      <c r="P451">
        <f t="shared" ref="P451:P514" si="38">IFERROR(ROUND(E451/L451,2),0)</f>
        <v>99.86</v>
      </c>
      <c r="Q451" s="11" t="s">
        <v>8311</v>
      </c>
      <c r="R451" s="15">
        <f t="shared" ref="R451:R514" si="39">(((J451/60)/60)/24)+DATE(1970,1,1)</f>
        <v>42662.613564814819</v>
      </c>
      <c r="S451" s="15">
        <f t="shared" ref="S451:S514" si="40">(((I451/60)/60)/24)+DATE(1970,1,1)</f>
        <v>42692.655231481483</v>
      </c>
      <c r="U451" t="str">
        <f t="shared" ref="U451:U514" si="41">RIGHT(N451,LEN(N451)-SEARCH("/",N451))</f>
        <v>wearables</v>
      </c>
    </row>
    <row r="452" spans="1:21" x14ac:dyDescent="0.25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7"/>
        <v>3</v>
      </c>
      <c r="P452">
        <f t="shared" si="38"/>
        <v>133.30000000000001</v>
      </c>
      <c r="Q452" s="11" t="s">
        <v>8311</v>
      </c>
      <c r="R452" s="15">
        <f t="shared" si="39"/>
        <v>42082.069560185191</v>
      </c>
      <c r="S452" s="15">
        <f t="shared" si="40"/>
        <v>42112.069560185191</v>
      </c>
      <c r="U452" t="str">
        <f t="shared" si="41"/>
        <v>space exploration</v>
      </c>
    </row>
    <row r="453" spans="1:21" ht="60" x14ac:dyDescent="0.25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7"/>
        <v>4</v>
      </c>
      <c r="P453">
        <f t="shared" si="38"/>
        <v>65.11</v>
      </c>
      <c r="Q453" s="11" t="s">
        <v>8309</v>
      </c>
      <c r="R453" s="15">
        <f t="shared" si="39"/>
        <v>42359.792233796295</v>
      </c>
      <c r="S453" s="15">
        <f t="shared" si="40"/>
        <v>42408.01180555555</v>
      </c>
      <c r="U453" t="str">
        <f t="shared" si="41"/>
        <v>spaces</v>
      </c>
    </row>
    <row r="454" spans="1:21" ht="60" x14ac:dyDescent="0.25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7"/>
        <v>0</v>
      </c>
      <c r="P454">
        <f t="shared" si="38"/>
        <v>26.25</v>
      </c>
      <c r="Q454" s="11" t="s">
        <v>8311</v>
      </c>
      <c r="R454" s="15">
        <f t="shared" si="39"/>
        <v>42384.680925925932</v>
      </c>
      <c r="S454" s="15">
        <f t="shared" si="40"/>
        <v>42414.680925925932</v>
      </c>
      <c r="U454" t="str">
        <f t="shared" si="41"/>
        <v>wearables</v>
      </c>
    </row>
    <row r="455" spans="1:21" ht="45" x14ac:dyDescent="0.25">
      <c r="A455">
        <v>1950</v>
      </c>
      <c r="B455" s="9" t="s">
        <v>1951</v>
      </c>
      <c r="C455" s="3" t="s">
        <v>6060</v>
      </c>
      <c r="D455" s="5">
        <v>48000</v>
      </c>
      <c r="E455" s="7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37"/>
        <v>201</v>
      </c>
      <c r="P455">
        <f t="shared" si="38"/>
        <v>51.31</v>
      </c>
      <c r="Q455" s="11" t="s">
        <v>8311</v>
      </c>
      <c r="R455" s="15">
        <f t="shared" si="39"/>
        <v>40624.181400462963</v>
      </c>
      <c r="S455" s="15">
        <f t="shared" si="40"/>
        <v>40655.181400462963</v>
      </c>
      <c r="U455" t="str">
        <f t="shared" si="41"/>
        <v>hardware</v>
      </c>
    </row>
    <row r="456" spans="1:21" ht="45" x14ac:dyDescent="0.25">
      <c r="A456">
        <v>2116</v>
      </c>
      <c r="B456" s="9" t="s">
        <v>2117</v>
      </c>
      <c r="C456" s="3" t="s">
        <v>6226</v>
      </c>
      <c r="D456" s="5">
        <v>48000</v>
      </c>
      <c r="E456" s="7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37"/>
        <v>101</v>
      </c>
      <c r="P456">
        <f t="shared" si="38"/>
        <v>526.46</v>
      </c>
      <c r="Q456" s="11" t="s">
        <v>8313</v>
      </c>
      <c r="R456" s="15">
        <f t="shared" si="39"/>
        <v>41136.777812500004</v>
      </c>
      <c r="S456" s="15">
        <f t="shared" si="40"/>
        <v>41184.777812500004</v>
      </c>
      <c r="U456" t="str">
        <f t="shared" si="41"/>
        <v>indie rock</v>
      </c>
    </row>
    <row r="457" spans="1:21" ht="45" x14ac:dyDescent="0.25">
      <c r="A457">
        <v>1327</v>
      </c>
      <c r="B457" s="9" t="s">
        <v>1328</v>
      </c>
      <c r="C457" s="3" t="s">
        <v>5437</v>
      </c>
      <c r="D457" s="5">
        <v>48000</v>
      </c>
      <c r="E457" s="7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37"/>
        <v>4</v>
      </c>
      <c r="P457">
        <f t="shared" si="38"/>
        <v>41.59</v>
      </c>
      <c r="Q457" s="11" t="s">
        <v>8311</v>
      </c>
      <c r="R457" s="15">
        <f t="shared" si="39"/>
        <v>42123.678645833337</v>
      </c>
      <c r="S457" s="15">
        <f t="shared" si="40"/>
        <v>42153.678645833337</v>
      </c>
      <c r="U457" t="str">
        <f t="shared" si="41"/>
        <v>wearables</v>
      </c>
    </row>
    <row r="458" spans="1:21" ht="30" x14ac:dyDescent="0.25">
      <c r="A458">
        <v>1913</v>
      </c>
      <c r="B458" s="9" t="s">
        <v>1914</v>
      </c>
      <c r="C458" s="3" t="s">
        <v>6023</v>
      </c>
      <c r="D458" s="5">
        <v>48000</v>
      </c>
      <c r="E458" s="7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37"/>
        <v>1</v>
      </c>
      <c r="P458">
        <f t="shared" si="38"/>
        <v>24.5</v>
      </c>
      <c r="Q458" s="11" t="s">
        <v>8311</v>
      </c>
      <c r="R458" s="15">
        <f t="shared" si="39"/>
        <v>41890.511319444442</v>
      </c>
      <c r="S458" s="15">
        <f t="shared" si="40"/>
        <v>41920.511319444442</v>
      </c>
      <c r="U458" t="str">
        <f t="shared" si="41"/>
        <v>gadgets</v>
      </c>
    </row>
    <row r="459" spans="1:21" ht="45" x14ac:dyDescent="0.25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7"/>
        <v>114</v>
      </c>
      <c r="P459">
        <f t="shared" si="38"/>
        <v>234.81</v>
      </c>
      <c r="Q459" s="11" t="s">
        <v>8310</v>
      </c>
      <c r="R459" s="15">
        <f t="shared" si="39"/>
        <v>41946.029467592591</v>
      </c>
      <c r="S459" s="15">
        <f t="shared" si="40"/>
        <v>41977.027083333334</v>
      </c>
      <c r="U459" t="str">
        <f t="shared" si="41"/>
        <v>nonfiction</v>
      </c>
    </row>
    <row r="460" spans="1:21" ht="60" x14ac:dyDescent="0.25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7"/>
        <v>20</v>
      </c>
      <c r="P460">
        <f t="shared" si="38"/>
        <v>83.72</v>
      </c>
      <c r="Q460" s="11" t="s">
        <v>8314</v>
      </c>
      <c r="R460" s="15">
        <f t="shared" si="39"/>
        <v>42623.606134259258</v>
      </c>
      <c r="S460" s="15">
        <f t="shared" si="40"/>
        <v>42653.606134259258</v>
      </c>
      <c r="U460" t="str">
        <f t="shared" si="41"/>
        <v>photobooks</v>
      </c>
    </row>
    <row r="461" spans="1:21" ht="45" x14ac:dyDescent="0.25">
      <c r="A461">
        <v>1533</v>
      </c>
      <c r="B461" s="9" t="s">
        <v>1534</v>
      </c>
      <c r="C461" s="3" t="s">
        <v>5643</v>
      </c>
      <c r="D461" s="5">
        <v>45000</v>
      </c>
      <c r="E461" s="7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37"/>
        <v>145</v>
      </c>
      <c r="P461">
        <f t="shared" si="38"/>
        <v>88.26</v>
      </c>
      <c r="Q461" s="11" t="s">
        <v>8314</v>
      </c>
      <c r="R461" s="15">
        <f t="shared" si="39"/>
        <v>42443.00204861111</v>
      </c>
      <c r="S461" s="15">
        <f t="shared" si="40"/>
        <v>42492.165972222225</v>
      </c>
      <c r="U461" t="str">
        <f t="shared" si="41"/>
        <v>photobooks</v>
      </c>
    </row>
    <row r="462" spans="1:21" ht="45" x14ac:dyDescent="0.25">
      <c r="A462">
        <v>2925</v>
      </c>
      <c r="B462" s="9" t="s">
        <v>2925</v>
      </c>
      <c r="C462" s="3" t="s">
        <v>7035</v>
      </c>
      <c r="D462" s="5">
        <v>45000</v>
      </c>
      <c r="E462" s="7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37"/>
        <v>102</v>
      </c>
      <c r="P462">
        <f t="shared" si="38"/>
        <v>231.66</v>
      </c>
      <c r="Q462" s="11" t="s">
        <v>8309</v>
      </c>
      <c r="R462" s="15">
        <f t="shared" si="39"/>
        <v>41863.584120370368</v>
      </c>
      <c r="S462" s="15">
        <f t="shared" si="40"/>
        <v>41893.584120370368</v>
      </c>
      <c r="U462" t="str">
        <f t="shared" si="41"/>
        <v>musical</v>
      </c>
    </row>
    <row r="463" spans="1:21" ht="45" x14ac:dyDescent="0.25">
      <c r="A463">
        <v>282</v>
      </c>
      <c r="B463" s="9" t="s">
        <v>283</v>
      </c>
      <c r="C463" s="3" t="s">
        <v>4392</v>
      </c>
      <c r="D463" s="5">
        <v>45000</v>
      </c>
      <c r="E463" s="7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37"/>
        <v>101</v>
      </c>
      <c r="P463">
        <f t="shared" si="38"/>
        <v>254.39</v>
      </c>
      <c r="Q463" s="11" t="s">
        <v>8308</v>
      </c>
      <c r="R463" s="15">
        <f t="shared" si="39"/>
        <v>40194.920046296298</v>
      </c>
      <c r="S463" s="15">
        <f t="shared" si="40"/>
        <v>40231.916666666664</v>
      </c>
      <c r="U463" t="str">
        <f t="shared" si="41"/>
        <v>documentary</v>
      </c>
    </row>
    <row r="464" spans="1:21" ht="45" x14ac:dyDescent="0.25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7"/>
        <v>47</v>
      </c>
      <c r="P464">
        <f t="shared" si="38"/>
        <v>53.25</v>
      </c>
      <c r="Q464" s="11" t="s">
        <v>8311</v>
      </c>
      <c r="R464" s="15">
        <f t="shared" si="39"/>
        <v>42009.973946759259</v>
      </c>
      <c r="S464" s="15">
        <f t="shared" si="40"/>
        <v>42039.973946759259</v>
      </c>
      <c r="U464" t="str">
        <f t="shared" si="41"/>
        <v>wearables</v>
      </c>
    </row>
    <row r="465" spans="1:21" ht="45" x14ac:dyDescent="0.25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7"/>
        <v>14</v>
      </c>
      <c r="P465">
        <f t="shared" si="38"/>
        <v>43.42</v>
      </c>
      <c r="Q465" s="11" t="s">
        <v>8312</v>
      </c>
      <c r="R465" s="15">
        <f t="shared" si="39"/>
        <v>41723.799386574072</v>
      </c>
      <c r="S465" s="15">
        <f t="shared" si="40"/>
        <v>41753.799386574072</v>
      </c>
      <c r="U465" t="str">
        <f t="shared" si="41"/>
        <v>video games</v>
      </c>
    </row>
    <row r="466" spans="1:21" ht="60" x14ac:dyDescent="0.25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7"/>
        <v>0</v>
      </c>
      <c r="P466">
        <f t="shared" si="38"/>
        <v>23.25</v>
      </c>
      <c r="Q466" s="11" t="s">
        <v>8312</v>
      </c>
      <c r="R466" s="15">
        <f t="shared" si="39"/>
        <v>42325.19358796296</v>
      </c>
      <c r="S466" s="15">
        <f t="shared" si="40"/>
        <v>42355.19358796296</v>
      </c>
      <c r="U466" t="str">
        <f t="shared" si="41"/>
        <v>mobile games</v>
      </c>
    </row>
    <row r="467" spans="1:21" ht="45" x14ac:dyDescent="0.25">
      <c r="A467">
        <v>2884</v>
      </c>
      <c r="B467" s="9" t="s">
        <v>2884</v>
      </c>
      <c r="C467" s="3" t="s">
        <v>6994</v>
      </c>
      <c r="D467" s="5">
        <v>45000</v>
      </c>
      <c r="E467" s="7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37"/>
        <v>0</v>
      </c>
      <c r="P467">
        <f t="shared" si="38"/>
        <v>46.25</v>
      </c>
      <c r="Q467" s="11" t="s">
        <v>8309</v>
      </c>
      <c r="R467" s="15">
        <f t="shared" si="39"/>
        <v>41948.727256944447</v>
      </c>
      <c r="S467" s="15">
        <f t="shared" si="40"/>
        <v>41978.727256944447</v>
      </c>
      <c r="U467" t="str">
        <f t="shared" si="41"/>
        <v>plays</v>
      </c>
    </row>
    <row r="468" spans="1:21" ht="45" x14ac:dyDescent="0.25">
      <c r="A468">
        <v>2567</v>
      </c>
      <c r="B468" s="9" t="s">
        <v>2567</v>
      </c>
      <c r="C468" s="3" t="s">
        <v>6677</v>
      </c>
      <c r="D468" s="5">
        <v>45000</v>
      </c>
      <c r="E468" s="7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37"/>
        <v>0</v>
      </c>
      <c r="P468">
        <f t="shared" si="38"/>
        <v>60</v>
      </c>
      <c r="Q468" s="11" t="s">
        <v>8315</v>
      </c>
      <c r="R468" s="15">
        <f t="shared" si="39"/>
        <v>42087.878912037035</v>
      </c>
      <c r="S468" s="15">
        <f t="shared" si="40"/>
        <v>42117.878912037035</v>
      </c>
      <c r="U468" t="str">
        <f t="shared" si="41"/>
        <v>food trucks</v>
      </c>
    </row>
    <row r="469" spans="1:21" ht="60" x14ac:dyDescent="0.25">
      <c r="A469">
        <v>2151</v>
      </c>
      <c r="B469" s="9" t="s">
        <v>2152</v>
      </c>
      <c r="C469" s="3" t="s">
        <v>6261</v>
      </c>
      <c r="D469" s="5">
        <v>45000</v>
      </c>
      <c r="E469" s="7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37"/>
        <v>0</v>
      </c>
      <c r="P469">
        <f t="shared" si="38"/>
        <v>19.670000000000002</v>
      </c>
      <c r="Q469" s="11" t="s">
        <v>8312</v>
      </c>
      <c r="R469" s="15">
        <f t="shared" si="39"/>
        <v>42520.847384259265</v>
      </c>
      <c r="S469" s="15">
        <f t="shared" si="40"/>
        <v>42550.847384259265</v>
      </c>
      <c r="U469" t="str">
        <f t="shared" si="41"/>
        <v>video games</v>
      </c>
    </row>
    <row r="470" spans="1:21" ht="60" x14ac:dyDescent="0.25">
      <c r="A470">
        <v>868</v>
      </c>
      <c r="B470" s="9" t="s">
        <v>869</v>
      </c>
      <c r="C470" s="3" t="s">
        <v>4978</v>
      </c>
      <c r="D470" s="5">
        <v>45000</v>
      </c>
      <c r="E470" s="7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37"/>
        <v>0</v>
      </c>
      <c r="P470">
        <f t="shared" si="38"/>
        <v>50</v>
      </c>
      <c r="Q470" s="11" t="s">
        <v>8313</v>
      </c>
      <c r="R470" s="15">
        <f t="shared" si="39"/>
        <v>41616.027754629627</v>
      </c>
      <c r="S470" s="15">
        <f t="shared" si="40"/>
        <v>41646.027754629627</v>
      </c>
      <c r="U470" t="str">
        <f t="shared" si="41"/>
        <v>jazz</v>
      </c>
    </row>
    <row r="471" spans="1:21" ht="45" x14ac:dyDescent="0.25">
      <c r="A471">
        <v>552</v>
      </c>
      <c r="B471" s="9" t="s">
        <v>553</v>
      </c>
      <c r="C471" s="3" t="s">
        <v>4662</v>
      </c>
      <c r="D471" s="5">
        <v>45000</v>
      </c>
      <c r="E471" s="7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37"/>
        <v>0</v>
      </c>
      <c r="P471">
        <f t="shared" si="38"/>
        <v>0</v>
      </c>
      <c r="Q471" s="11" t="s">
        <v>8311</v>
      </c>
      <c r="R471" s="15">
        <f t="shared" si="39"/>
        <v>42318.616851851853</v>
      </c>
      <c r="S471" s="15">
        <f t="shared" si="40"/>
        <v>42378.616851851853</v>
      </c>
      <c r="U471" t="str">
        <f t="shared" si="41"/>
        <v>web</v>
      </c>
    </row>
    <row r="472" spans="1:21" ht="45" x14ac:dyDescent="0.25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7"/>
        <v>108</v>
      </c>
      <c r="P472">
        <f t="shared" si="38"/>
        <v>149.46</v>
      </c>
      <c r="Q472" s="11" t="s">
        <v>8310</v>
      </c>
      <c r="R472" s="15">
        <f t="shared" si="39"/>
        <v>41290.598483796297</v>
      </c>
      <c r="S472" s="15">
        <f t="shared" si="40"/>
        <v>41320.598483796297</v>
      </c>
      <c r="U472" t="str">
        <f t="shared" si="41"/>
        <v>radio &amp; podcasts</v>
      </c>
    </row>
    <row r="473" spans="1:21" ht="60" x14ac:dyDescent="0.25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7"/>
        <v>123</v>
      </c>
      <c r="P473">
        <f t="shared" si="38"/>
        <v>190.55</v>
      </c>
      <c r="Q473" s="11" t="s">
        <v>8308</v>
      </c>
      <c r="R473" s="15">
        <f t="shared" si="39"/>
        <v>42327.834247685183</v>
      </c>
      <c r="S473" s="15">
        <f t="shared" si="40"/>
        <v>42357.834247685183</v>
      </c>
      <c r="U473" t="str">
        <f t="shared" si="41"/>
        <v>television</v>
      </c>
    </row>
    <row r="474" spans="1:21" ht="60" x14ac:dyDescent="0.25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7"/>
        <v>139</v>
      </c>
      <c r="P474">
        <f t="shared" si="38"/>
        <v>133.74</v>
      </c>
      <c r="Q474" s="11" t="s">
        <v>8314</v>
      </c>
      <c r="R474" s="15">
        <f t="shared" si="39"/>
        <v>41899.830312500002</v>
      </c>
      <c r="S474" s="15">
        <f t="shared" si="40"/>
        <v>41929.830312500002</v>
      </c>
      <c r="U474" t="str">
        <f t="shared" si="41"/>
        <v>photobooks</v>
      </c>
    </row>
    <row r="475" spans="1:21" x14ac:dyDescent="0.25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7"/>
        <v>0</v>
      </c>
      <c r="P475">
        <f t="shared" si="38"/>
        <v>0</v>
      </c>
      <c r="Q475" s="11" t="s">
        <v>8315</v>
      </c>
      <c r="R475" s="15">
        <f t="shared" si="39"/>
        <v>42105.072962962964</v>
      </c>
      <c r="S475" s="15">
        <f t="shared" si="40"/>
        <v>42135.072962962964</v>
      </c>
      <c r="U475" t="str">
        <f t="shared" si="41"/>
        <v>restaurants</v>
      </c>
    </row>
    <row r="476" spans="1:21" ht="60" x14ac:dyDescent="0.25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7"/>
        <v>0</v>
      </c>
      <c r="P476">
        <f t="shared" si="38"/>
        <v>10</v>
      </c>
      <c r="Q476" s="11" t="s">
        <v>8311</v>
      </c>
      <c r="R476" s="15">
        <f t="shared" si="39"/>
        <v>41830.033958333333</v>
      </c>
      <c r="S476" s="15">
        <f t="shared" si="40"/>
        <v>41860.033958333333</v>
      </c>
      <c r="U476" t="str">
        <f t="shared" si="41"/>
        <v>gadgets</v>
      </c>
    </row>
    <row r="477" spans="1:21" ht="60" x14ac:dyDescent="0.25">
      <c r="A477">
        <v>1955</v>
      </c>
      <c r="B477" s="9" t="s">
        <v>1956</v>
      </c>
      <c r="C477" s="3" t="s">
        <v>6065</v>
      </c>
      <c r="D477" s="5">
        <v>42000</v>
      </c>
      <c r="E477" s="7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37"/>
        <v>399</v>
      </c>
      <c r="P477">
        <f t="shared" si="38"/>
        <v>577.28</v>
      </c>
      <c r="Q477" s="11" t="s">
        <v>8311</v>
      </c>
      <c r="R477" s="15">
        <f t="shared" si="39"/>
        <v>41020.271770833337</v>
      </c>
      <c r="S477" s="15">
        <f t="shared" si="40"/>
        <v>41052.791666666664</v>
      </c>
      <c r="U477" t="str">
        <f t="shared" si="41"/>
        <v>hardware</v>
      </c>
    </row>
    <row r="478" spans="1:21" ht="60" x14ac:dyDescent="0.25">
      <c r="A478">
        <v>1364</v>
      </c>
      <c r="B478" s="9" t="s">
        <v>1365</v>
      </c>
      <c r="C478" s="3" t="s">
        <v>5474</v>
      </c>
      <c r="D478" s="5">
        <v>42000</v>
      </c>
      <c r="E478" s="7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7"/>
        <v>119</v>
      </c>
      <c r="P478">
        <f t="shared" si="38"/>
        <v>346.04</v>
      </c>
      <c r="Q478" s="11" t="s">
        <v>8313</v>
      </c>
      <c r="R478" s="15">
        <f t="shared" si="39"/>
        <v>41951.695671296293</v>
      </c>
      <c r="S478" s="15">
        <f t="shared" si="40"/>
        <v>42011.6956712963</v>
      </c>
      <c r="U478" t="str">
        <f t="shared" si="41"/>
        <v>rock</v>
      </c>
    </row>
    <row r="479" spans="1:21" ht="30" x14ac:dyDescent="0.25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7"/>
        <v>0</v>
      </c>
      <c r="P479">
        <f t="shared" si="38"/>
        <v>21.25</v>
      </c>
      <c r="Q479" s="11" t="s">
        <v>8312</v>
      </c>
      <c r="R479" s="15">
        <f t="shared" si="39"/>
        <v>41832.086377314816</v>
      </c>
      <c r="S479" s="15">
        <f t="shared" si="40"/>
        <v>41867.086377314816</v>
      </c>
      <c r="U479" t="str">
        <f t="shared" si="41"/>
        <v>video games</v>
      </c>
    </row>
    <row r="480" spans="1:21" ht="60" x14ac:dyDescent="0.25">
      <c r="A480">
        <v>1944</v>
      </c>
      <c r="B480" s="9" t="s">
        <v>1945</v>
      </c>
      <c r="C480" s="3" t="s">
        <v>6054</v>
      </c>
      <c r="D480" s="5">
        <v>40000</v>
      </c>
      <c r="E480" s="7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37"/>
        <v>788</v>
      </c>
      <c r="P480">
        <f t="shared" si="38"/>
        <v>176.2</v>
      </c>
      <c r="Q480" s="11" t="s">
        <v>8311</v>
      </c>
      <c r="R480" s="15">
        <f t="shared" si="39"/>
        <v>41730.584374999999</v>
      </c>
      <c r="S480" s="15">
        <f t="shared" si="40"/>
        <v>41760.584374999999</v>
      </c>
      <c r="U480" t="str">
        <f t="shared" si="41"/>
        <v>hardware</v>
      </c>
    </row>
    <row r="481" spans="1:21" ht="60" x14ac:dyDescent="0.25">
      <c r="A481">
        <v>2019</v>
      </c>
      <c r="B481" s="9" t="s">
        <v>2020</v>
      </c>
      <c r="C481" s="3" t="s">
        <v>6129</v>
      </c>
      <c r="D481" s="5">
        <v>40000</v>
      </c>
      <c r="E481" s="7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37"/>
        <v>485</v>
      </c>
      <c r="P481">
        <f t="shared" si="38"/>
        <v>108.97</v>
      </c>
      <c r="Q481" s="11" t="s">
        <v>8311</v>
      </c>
      <c r="R481" s="15">
        <f t="shared" si="39"/>
        <v>42605.70857638889</v>
      </c>
      <c r="S481" s="15">
        <f t="shared" si="40"/>
        <v>42635.70857638889</v>
      </c>
      <c r="U481" t="str">
        <f t="shared" si="41"/>
        <v>hardware</v>
      </c>
    </row>
    <row r="482" spans="1:21" ht="60" x14ac:dyDescent="0.25">
      <c r="A482">
        <v>2065</v>
      </c>
      <c r="B482" s="9" t="s">
        <v>2066</v>
      </c>
      <c r="C482" s="3" t="s">
        <v>6175</v>
      </c>
      <c r="D482" s="5">
        <v>40000</v>
      </c>
      <c r="E482" s="7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37"/>
        <v>199</v>
      </c>
      <c r="P482">
        <f t="shared" si="38"/>
        <v>51.21</v>
      </c>
      <c r="Q482" s="11" t="s">
        <v>8311</v>
      </c>
      <c r="R482" s="15">
        <f t="shared" si="39"/>
        <v>41603.333668981482</v>
      </c>
      <c r="S482" s="15">
        <f t="shared" si="40"/>
        <v>41633.333668981482</v>
      </c>
      <c r="U482" t="str">
        <f t="shared" si="41"/>
        <v>hardware</v>
      </c>
    </row>
    <row r="483" spans="1:21" ht="45" x14ac:dyDescent="0.25">
      <c r="A483">
        <v>2725</v>
      </c>
      <c r="B483" s="9" t="s">
        <v>2725</v>
      </c>
      <c r="C483" s="3" t="s">
        <v>6835</v>
      </c>
      <c r="D483" s="5">
        <v>40000</v>
      </c>
      <c r="E483" s="7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37"/>
        <v>145</v>
      </c>
      <c r="P483">
        <f t="shared" si="38"/>
        <v>511.65</v>
      </c>
      <c r="Q483" s="11" t="s">
        <v>8311</v>
      </c>
      <c r="R483" s="15">
        <f t="shared" si="39"/>
        <v>42745.744618055556</v>
      </c>
      <c r="S483" s="15">
        <f t="shared" si="40"/>
        <v>42795.744618055556</v>
      </c>
      <c r="U483" t="str">
        <f t="shared" si="41"/>
        <v>hardware</v>
      </c>
    </row>
    <row r="484" spans="1:21" ht="60" x14ac:dyDescent="0.25">
      <c r="A484">
        <v>2198</v>
      </c>
      <c r="B484" s="9" t="s">
        <v>2199</v>
      </c>
      <c r="C484" s="3" t="s">
        <v>6308</v>
      </c>
      <c r="D484" s="5">
        <v>40000</v>
      </c>
      <c r="E484" s="7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37"/>
        <v>133</v>
      </c>
      <c r="P484">
        <f t="shared" si="38"/>
        <v>81.650000000000006</v>
      </c>
      <c r="Q484" s="11" t="s">
        <v>8312</v>
      </c>
      <c r="R484" s="15">
        <f t="shared" si="39"/>
        <v>42292.513888888891</v>
      </c>
      <c r="S484" s="15">
        <f t="shared" si="40"/>
        <v>42322.555555555555</v>
      </c>
      <c r="U484" t="str">
        <f t="shared" si="41"/>
        <v>tabletop games</v>
      </c>
    </row>
    <row r="485" spans="1:21" ht="45" x14ac:dyDescent="0.25">
      <c r="A485">
        <v>3027</v>
      </c>
      <c r="B485" s="9" t="s">
        <v>3027</v>
      </c>
      <c r="C485" s="3" t="s">
        <v>7137</v>
      </c>
      <c r="D485" s="5">
        <v>40000</v>
      </c>
      <c r="E485" s="7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37"/>
        <v>131</v>
      </c>
      <c r="P485">
        <f t="shared" si="38"/>
        <v>164.3</v>
      </c>
      <c r="Q485" s="11" t="s">
        <v>8309</v>
      </c>
      <c r="R485" s="15">
        <f t="shared" si="39"/>
        <v>42053.704293981486</v>
      </c>
      <c r="S485" s="15">
        <f t="shared" si="40"/>
        <v>42083.662627314814</v>
      </c>
      <c r="U485" t="str">
        <f t="shared" si="41"/>
        <v>spaces</v>
      </c>
    </row>
    <row r="486" spans="1:21" ht="30" x14ac:dyDescent="0.25">
      <c r="A486">
        <v>3691</v>
      </c>
      <c r="B486" s="9" t="s">
        <v>3688</v>
      </c>
      <c r="C486" s="3" t="s">
        <v>7801</v>
      </c>
      <c r="D486" s="5">
        <v>40000</v>
      </c>
      <c r="E486" s="7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37"/>
        <v>128</v>
      </c>
      <c r="P486">
        <f t="shared" si="38"/>
        <v>186.8</v>
      </c>
      <c r="Q486" s="11" t="s">
        <v>8309</v>
      </c>
      <c r="R486" s="15">
        <f t="shared" si="39"/>
        <v>42020.700567129628</v>
      </c>
      <c r="S486" s="15">
        <f t="shared" si="40"/>
        <v>42065.207638888889</v>
      </c>
      <c r="U486" t="str">
        <f t="shared" si="41"/>
        <v>plays</v>
      </c>
    </row>
    <row r="487" spans="1:21" ht="60" x14ac:dyDescent="0.25">
      <c r="A487">
        <v>333</v>
      </c>
      <c r="B487" s="9" t="s">
        <v>334</v>
      </c>
      <c r="C487" s="3" t="s">
        <v>4443</v>
      </c>
      <c r="D487" s="5">
        <v>40000</v>
      </c>
      <c r="E487" s="7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37"/>
        <v>125</v>
      </c>
      <c r="P487">
        <f t="shared" si="38"/>
        <v>188.31</v>
      </c>
      <c r="Q487" s="11" t="s">
        <v>8308</v>
      </c>
      <c r="R487" s="15">
        <f t="shared" si="39"/>
        <v>42437.636469907404</v>
      </c>
      <c r="S487" s="15">
        <f t="shared" si="40"/>
        <v>42467.59480324074</v>
      </c>
      <c r="U487" t="str">
        <f t="shared" si="41"/>
        <v>documentary</v>
      </c>
    </row>
    <row r="488" spans="1:21" ht="60" x14ac:dyDescent="0.25">
      <c r="A488">
        <v>641</v>
      </c>
      <c r="B488" s="9" t="s">
        <v>642</v>
      </c>
      <c r="C488" s="3" t="s">
        <v>4751</v>
      </c>
      <c r="D488" s="5">
        <v>40000</v>
      </c>
      <c r="E488" s="7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37"/>
        <v>119</v>
      </c>
      <c r="P488">
        <f t="shared" si="38"/>
        <v>151.32</v>
      </c>
      <c r="Q488" s="11" t="s">
        <v>8311</v>
      </c>
      <c r="R488" s="15">
        <f t="shared" si="39"/>
        <v>42199.57</v>
      </c>
      <c r="S488" s="15">
        <f t="shared" si="40"/>
        <v>42229.57</v>
      </c>
      <c r="U488" t="str">
        <f t="shared" si="41"/>
        <v>wearables</v>
      </c>
    </row>
    <row r="489" spans="1:21" ht="30" x14ac:dyDescent="0.25">
      <c r="A489">
        <v>1467</v>
      </c>
      <c r="B489" s="9" t="s">
        <v>1468</v>
      </c>
      <c r="C489" s="3" t="s">
        <v>5577</v>
      </c>
      <c r="D489" s="5">
        <v>40000</v>
      </c>
      <c r="E489" s="7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37"/>
        <v>115</v>
      </c>
      <c r="P489">
        <f t="shared" si="38"/>
        <v>76.72</v>
      </c>
      <c r="Q489" s="11" t="s">
        <v>8310</v>
      </c>
      <c r="R489" s="15">
        <f t="shared" si="39"/>
        <v>40933.80190972222</v>
      </c>
      <c r="S489" s="15">
        <f t="shared" si="40"/>
        <v>40993.760243055556</v>
      </c>
      <c r="U489" t="str">
        <f t="shared" si="41"/>
        <v>radio &amp; podcasts</v>
      </c>
    </row>
    <row r="490" spans="1:21" ht="60" x14ac:dyDescent="0.25">
      <c r="A490">
        <v>3004</v>
      </c>
      <c r="B490" s="9" t="s">
        <v>3004</v>
      </c>
      <c r="C490" s="3" t="s">
        <v>7114</v>
      </c>
      <c r="D490" s="5">
        <v>40000</v>
      </c>
      <c r="E490" s="7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37"/>
        <v>113</v>
      </c>
      <c r="P490">
        <f t="shared" si="38"/>
        <v>162.91</v>
      </c>
      <c r="Q490" s="11" t="s">
        <v>8309</v>
      </c>
      <c r="R490" s="15">
        <f t="shared" si="39"/>
        <v>41928.881064814814</v>
      </c>
      <c r="S490" s="15">
        <f t="shared" si="40"/>
        <v>41958.922731481478</v>
      </c>
      <c r="U490" t="str">
        <f t="shared" si="41"/>
        <v>spaces</v>
      </c>
    </row>
    <row r="491" spans="1:21" ht="60" x14ac:dyDescent="0.25">
      <c r="A491">
        <v>347</v>
      </c>
      <c r="B491" s="9" t="s">
        <v>348</v>
      </c>
      <c r="C491" s="3" t="s">
        <v>4457</v>
      </c>
      <c r="D491" s="5">
        <v>40000</v>
      </c>
      <c r="E491" s="7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37"/>
        <v>112</v>
      </c>
      <c r="P491">
        <f t="shared" si="38"/>
        <v>117.77</v>
      </c>
      <c r="Q491" s="11" t="s">
        <v>8308</v>
      </c>
      <c r="R491" s="15">
        <f t="shared" si="39"/>
        <v>42292.495474537034</v>
      </c>
      <c r="S491" s="15">
        <f t="shared" si="40"/>
        <v>42322.537141203706</v>
      </c>
      <c r="U491" t="str">
        <f t="shared" si="41"/>
        <v>documentary</v>
      </c>
    </row>
    <row r="492" spans="1:21" ht="45" x14ac:dyDescent="0.25">
      <c r="A492">
        <v>331</v>
      </c>
      <c r="B492" s="9" t="s">
        <v>332</v>
      </c>
      <c r="C492" s="3" t="s">
        <v>4441</v>
      </c>
      <c r="D492" s="5">
        <v>40000</v>
      </c>
      <c r="E492" s="7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37"/>
        <v>107</v>
      </c>
      <c r="P492">
        <f t="shared" si="38"/>
        <v>97.36</v>
      </c>
      <c r="Q492" s="11" t="s">
        <v>8308</v>
      </c>
      <c r="R492" s="15">
        <f t="shared" si="39"/>
        <v>42507.581412037034</v>
      </c>
      <c r="S492" s="15">
        <f t="shared" si="40"/>
        <v>42538.581412037034</v>
      </c>
      <c r="U492" t="str">
        <f t="shared" si="41"/>
        <v>documentary</v>
      </c>
    </row>
    <row r="493" spans="1:21" ht="45" x14ac:dyDescent="0.25">
      <c r="A493">
        <v>2340</v>
      </c>
      <c r="B493" s="9" t="s">
        <v>2341</v>
      </c>
      <c r="C493" s="3" t="s">
        <v>6450</v>
      </c>
      <c r="D493" s="5">
        <v>40000</v>
      </c>
      <c r="E493" s="7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37"/>
        <v>106</v>
      </c>
      <c r="P493">
        <f t="shared" si="38"/>
        <v>104.99</v>
      </c>
      <c r="Q493" s="11" t="s">
        <v>8315</v>
      </c>
      <c r="R493" s="15">
        <f t="shared" si="39"/>
        <v>42643.642800925925</v>
      </c>
      <c r="S493" s="15">
        <f t="shared" si="40"/>
        <v>42673.642800925925</v>
      </c>
      <c r="U493" t="str">
        <f t="shared" si="41"/>
        <v>small batch</v>
      </c>
    </row>
    <row r="494" spans="1:21" ht="60" x14ac:dyDescent="0.25">
      <c r="A494">
        <v>284</v>
      </c>
      <c r="B494" s="9" t="s">
        <v>285</v>
      </c>
      <c r="C494" s="3" t="s">
        <v>4394</v>
      </c>
      <c r="D494" s="5">
        <v>40000</v>
      </c>
      <c r="E494" s="7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37"/>
        <v>105</v>
      </c>
      <c r="P494">
        <f t="shared" si="38"/>
        <v>55.07</v>
      </c>
      <c r="Q494" s="11" t="s">
        <v>8308</v>
      </c>
      <c r="R494" s="15">
        <f t="shared" si="39"/>
        <v>40904.738194444442</v>
      </c>
      <c r="S494" s="15">
        <f t="shared" si="40"/>
        <v>40929.738194444442</v>
      </c>
      <c r="U494" t="str">
        <f t="shared" si="41"/>
        <v>documentary</v>
      </c>
    </row>
    <row r="495" spans="1:21" ht="45" x14ac:dyDescent="0.25">
      <c r="A495">
        <v>2703</v>
      </c>
      <c r="B495" s="9" t="s">
        <v>2703</v>
      </c>
      <c r="C495" s="3" t="s">
        <v>6813</v>
      </c>
      <c r="D495" s="5">
        <v>40000</v>
      </c>
      <c r="E495" s="7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37"/>
        <v>104</v>
      </c>
      <c r="P495">
        <f t="shared" si="38"/>
        <v>922.22</v>
      </c>
      <c r="Q495" s="11" t="s">
        <v>8309</v>
      </c>
      <c r="R495" s="15">
        <f t="shared" si="39"/>
        <v>42756.690162037034</v>
      </c>
      <c r="S495" s="15">
        <f t="shared" si="40"/>
        <v>42816.648495370369</v>
      </c>
      <c r="U495" t="str">
        <f t="shared" si="41"/>
        <v>spaces</v>
      </c>
    </row>
    <row r="496" spans="1:21" ht="30" x14ac:dyDescent="0.25">
      <c r="A496">
        <v>3648</v>
      </c>
      <c r="B496" s="9" t="s">
        <v>3646</v>
      </c>
      <c r="C496" s="3" t="s">
        <v>7758</v>
      </c>
      <c r="D496" s="5">
        <v>40000</v>
      </c>
      <c r="E496" s="7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37"/>
        <v>100</v>
      </c>
      <c r="P496">
        <f t="shared" si="38"/>
        <v>550.04</v>
      </c>
      <c r="Q496" s="11" t="s">
        <v>8309</v>
      </c>
      <c r="R496" s="15">
        <f t="shared" si="39"/>
        <v>41887.292187500003</v>
      </c>
      <c r="S496" s="15">
        <f t="shared" si="40"/>
        <v>41917.292187500003</v>
      </c>
      <c r="U496" t="str">
        <f t="shared" si="41"/>
        <v>plays</v>
      </c>
    </row>
    <row r="497" spans="1:21" ht="45" x14ac:dyDescent="0.25">
      <c r="A497">
        <v>1304</v>
      </c>
      <c r="B497" s="9" t="s">
        <v>1305</v>
      </c>
      <c r="C497" s="3" t="s">
        <v>5414</v>
      </c>
      <c r="D497" s="5">
        <v>40000</v>
      </c>
      <c r="E497" s="7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37"/>
        <v>40</v>
      </c>
      <c r="P497">
        <f t="shared" si="38"/>
        <v>152.41</v>
      </c>
      <c r="Q497" s="11" t="s">
        <v>8311</v>
      </c>
      <c r="R497" s="15">
        <f t="shared" si="39"/>
        <v>42747.194502314815</v>
      </c>
      <c r="S497" s="15">
        <f t="shared" si="40"/>
        <v>42807.152835648143</v>
      </c>
      <c r="U497" t="str">
        <f t="shared" si="41"/>
        <v>wearables</v>
      </c>
    </row>
    <row r="498" spans="1:21" ht="60" x14ac:dyDescent="0.25">
      <c r="A498">
        <v>1313</v>
      </c>
      <c r="B498" s="9" t="s">
        <v>1314</v>
      </c>
      <c r="C498" s="3" t="s">
        <v>5423</v>
      </c>
      <c r="D498" s="5">
        <v>40000</v>
      </c>
      <c r="E498" s="7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37"/>
        <v>31</v>
      </c>
      <c r="P498">
        <f t="shared" si="38"/>
        <v>102.02</v>
      </c>
      <c r="Q498" s="11" t="s">
        <v>8311</v>
      </c>
      <c r="R498" s="15">
        <f t="shared" si="39"/>
        <v>42402.709652777776</v>
      </c>
      <c r="S498" s="15">
        <f t="shared" si="40"/>
        <v>42432.709652777776</v>
      </c>
      <c r="U498" t="str">
        <f t="shared" si="41"/>
        <v>wearables</v>
      </c>
    </row>
    <row r="499" spans="1:21" ht="60" x14ac:dyDescent="0.25">
      <c r="A499">
        <v>2673</v>
      </c>
      <c r="B499" s="9" t="s">
        <v>2673</v>
      </c>
      <c r="C499" s="3" t="s">
        <v>6783</v>
      </c>
      <c r="D499" s="5">
        <v>40000</v>
      </c>
      <c r="E499" s="7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37"/>
        <v>28</v>
      </c>
      <c r="P499">
        <f t="shared" si="38"/>
        <v>167.15</v>
      </c>
      <c r="Q499" s="11" t="s">
        <v>8311</v>
      </c>
      <c r="R499" s="15">
        <f t="shared" si="39"/>
        <v>41912.541655092595</v>
      </c>
      <c r="S499" s="15">
        <f t="shared" si="40"/>
        <v>41941.947916666664</v>
      </c>
      <c r="U499" t="str">
        <f t="shared" si="41"/>
        <v>makerspaces</v>
      </c>
    </row>
    <row r="500" spans="1:21" ht="60" x14ac:dyDescent="0.25">
      <c r="A500">
        <v>1783</v>
      </c>
      <c r="B500" s="9" t="s">
        <v>1784</v>
      </c>
      <c r="C500" s="3" t="s">
        <v>5893</v>
      </c>
      <c r="D500" s="5">
        <v>40000</v>
      </c>
      <c r="E500" s="7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37"/>
        <v>24</v>
      </c>
      <c r="P500">
        <f t="shared" si="38"/>
        <v>51.23</v>
      </c>
      <c r="Q500" s="11" t="s">
        <v>8314</v>
      </c>
      <c r="R500" s="15">
        <f t="shared" si="39"/>
        <v>42115.949976851851</v>
      </c>
      <c r="S500" s="15">
        <f t="shared" si="40"/>
        <v>42145.949976851851</v>
      </c>
      <c r="U500" t="str">
        <f t="shared" si="41"/>
        <v>photobooks</v>
      </c>
    </row>
    <row r="501" spans="1:21" ht="60" x14ac:dyDescent="0.25">
      <c r="A501">
        <v>708</v>
      </c>
      <c r="B501" s="9" t="s">
        <v>709</v>
      </c>
      <c r="C501" s="3" t="s">
        <v>4818</v>
      </c>
      <c r="D501" s="5">
        <v>40000</v>
      </c>
      <c r="E501" s="7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37"/>
        <v>22</v>
      </c>
      <c r="P501">
        <f t="shared" si="38"/>
        <v>23.95</v>
      </c>
      <c r="Q501" s="11" t="s">
        <v>8311</v>
      </c>
      <c r="R501" s="15">
        <f t="shared" si="39"/>
        <v>41835.581018518518</v>
      </c>
      <c r="S501" s="15">
        <f t="shared" si="40"/>
        <v>41895.581018518518</v>
      </c>
      <c r="U501" t="str">
        <f t="shared" si="41"/>
        <v>wearables</v>
      </c>
    </row>
    <row r="502" spans="1:21" ht="60" x14ac:dyDescent="0.25">
      <c r="A502">
        <v>3107</v>
      </c>
      <c r="B502" s="9" t="s">
        <v>3107</v>
      </c>
      <c r="C502" s="3" t="s">
        <v>7217</v>
      </c>
      <c r="D502" s="5">
        <v>40000</v>
      </c>
      <c r="E502" s="7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37"/>
        <v>20</v>
      </c>
      <c r="P502">
        <f t="shared" si="38"/>
        <v>272.58999999999997</v>
      </c>
      <c r="Q502" s="11" t="s">
        <v>8309</v>
      </c>
      <c r="R502" s="15">
        <f t="shared" si="39"/>
        <v>42128.814247685179</v>
      </c>
      <c r="S502" s="15">
        <f t="shared" si="40"/>
        <v>42135.814247685179</v>
      </c>
      <c r="U502" t="str">
        <f t="shared" si="41"/>
        <v>spaces</v>
      </c>
    </row>
    <row r="503" spans="1:21" ht="60" x14ac:dyDescent="0.25">
      <c r="A503">
        <v>480</v>
      </c>
      <c r="B503" s="9" t="s">
        <v>481</v>
      </c>
      <c r="C503" s="3" t="s">
        <v>4590</v>
      </c>
      <c r="D503" s="5">
        <v>40000</v>
      </c>
      <c r="E503" s="7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37"/>
        <v>19</v>
      </c>
      <c r="P503">
        <f t="shared" si="38"/>
        <v>55.46</v>
      </c>
      <c r="Q503" s="11" t="s">
        <v>8308</v>
      </c>
      <c r="R503" s="15">
        <f t="shared" si="39"/>
        <v>41465.500173611108</v>
      </c>
      <c r="S503" s="15">
        <f t="shared" si="40"/>
        <v>41495.500173611108</v>
      </c>
      <c r="U503" t="str">
        <f t="shared" si="41"/>
        <v>animation</v>
      </c>
    </row>
    <row r="504" spans="1:21" ht="45" x14ac:dyDescent="0.25">
      <c r="A504">
        <v>1318</v>
      </c>
      <c r="B504" s="9" t="s">
        <v>1319</v>
      </c>
      <c r="C504" s="3" t="s">
        <v>5428</v>
      </c>
      <c r="D504" s="5">
        <v>40000</v>
      </c>
      <c r="E504" s="7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37"/>
        <v>15</v>
      </c>
      <c r="P504">
        <f t="shared" si="38"/>
        <v>45.41</v>
      </c>
      <c r="Q504" s="11" t="s">
        <v>8311</v>
      </c>
      <c r="R504" s="15">
        <f t="shared" si="39"/>
        <v>41985.043657407412</v>
      </c>
      <c r="S504" s="15">
        <f t="shared" si="40"/>
        <v>42015.043657407412</v>
      </c>
      <c r="U504" t="str">
        <f t="shared" si="41"/>
        <v>wearables</v>
      </c>
    </row>
    <row r="505" spans="1:21" x14ac:dyDescent="0.25">
      <c r="A505">
        <v>185</v>
      </c>
      <c r="B505" s="9" t="s">
        <v>187</v>
      </c>
      <c r="C505" s="3" t="s">
        <v>4295</v>
      </c>
      <c r="D505" s="5">
        <v>40000</v>
      </c>
      <c r="E505" s="7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37"/>
        <v>6</v>
      </c>
      <c r="P505">
        <f t="shared" si="38"/>
        <v>220</v>
      </c>
      <c r="Q505" s="11" t="s">
        <v>8308</v>
      </c>
      <c r="R505" s="15">
        <f t="shared" si="39"/>
        <v>42570.91133101852</v>
      </c>
      <c r="S505" s="15">
        <f t="shared" si="40"/>
        <v>42600.91133101852</v>
      </c>
      <c r="U505" t="str">
        <f t="shared" si="41"/>
        <v>drama</v>
      </c>
    </row>
    <row r="506" spans="1:21" ht="45" x14ac:dyDescent="0.25">
      <c r="A506">
        <v>1769</v>
      </c>
      <c r="B506" s="9" t="s">
        <v>1770</v>
      </c>
      <c r="C506" s="3" t="s">
        <v>5879</v>
      </c>
      <c r="D506" s="5">
        <v>40000</v>
      </c>
      <c r="E506" s="7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37"/>
        <v>3</v>
      </c>
      <c r="P506">
        <f t="shared" si="38"/>
        <v>49.14</v>
      </c>
      <c r="Q506" s="11" t="s">
        <v>8314</v>
      </c>
      <c r="R506" s="15">
        <f t="shared" si="39"/>
        <v>41987.818969907406</v>
      </c>
      <c r="S506" s="15">
        <f t="shared" si="40"/>
        <v>42017.818969907406</v>
      </c>
      <c r="U506" t="str">
        <f t="shared" si="41"/>
        <v>photobooks</v>
      </c>
    </row>
    <row r="507" spans="1:21" ht="60" x14ac:dyDescent="0.25">
      <c r="A507">
        <v>3845</v>
      </c>
      <c r="B507" s="9" t="s">
        <v>3842</v>
      </c>
      <c r="C507" s="3" t="s">
        <v>7954</v>
      </c>
      <c r="D507" s="5">
        <v>40000</v>
      </c>
      <c r="E507" s="7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37"/>
        <v>2</v>
      </c>
      <c r="P507">
        <f t="shared" si="38"/>
        <v>70.17</v>
      </c>
      <c r="Q507" s="11" t="s">
        <v>8309</v>
      </c>
      <c r="R507" s="15">
        <f t="shared" si="39"/>
        <v>42248.627013888887</v>
      </c>
      <c r="S507" s="15">
        <f t="shared" si="40"/>
        <v>42278.627013888887</v>
      </c>
      <c r="U507" t="str">
        <f t="shared" si="41"/>
        <v>plays</v>
      </c>
    </row>
    <row r="508" spans="1:21" ht="60" x14ac:dyDescent="0.25">
      <c r="A508">
        <v>422</v>
      </c>
      <c r="B508" s="9" t="s">
        <v>423</v>
      </c>
      <c r="C508" s="3" t="s">
        <v>4532</v>
      </c>
      <c r="D508" s="5">
        <v>40000</v>
      </c>
      <c r="E508" s="7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37"/>
        <v>1</v>
      </c>
      <c r="P508">
        <f t="shared" si="38"/>
        <v>35.83</v>
      </c>
      <c r="Q508" s="11" t="s">
        <v>8308</v>
      </c>
      <c r="R508" s="15">
        <f t="shared" si="39"/>
        <v>41863.260381944441</v>
      </c>
      <c r="S508" s="15">
        <f t="shared" si="40"/>
        <v>41893.260381944441</v>
      </c>
      <c r="U508" t="str">
        <f t="shared" si="41"/>
        <v>animation</v>
      </c>
    </row>
    <row r="509" spans="1:21" ht="60" x14ac:dyDescent="0.25">
      <c r="A509">
        <v>2679</v>
      </c>
      <c r="B509" s="9" t="s">
        <v>2679</v>
      </c>
      <c r="C509" s="3" t="s">
        <v>6789</v>
      </c>
      <c r="D509" s="5">
        <v>40000</v>
      </c>
      <c r="E509" s="7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37"/>
        <v>0</v>
      </c>
      <c r="P509">
        <f t="shared" si="38"/>
        <v>44</v>
      </c>
      <c r="Q509" s="11" t="s">
        <v>8311</v>
      </c>
      <c r="R509" s="15">
        <f t="shared" si="39"/>
        <v>42033.001087962963</v>
      </c>
      <c r="S509" s="15">
        <f t="shared" si="40"/>
        <v>42063.001087962963</v>
      </c>
      <c r="U509" t="str">
        <f t="shared" si="41"/>
        <v>makerspaces</v>
      </c>
    </row>
    <row r="510" spans="1:21" ht="60" x14ac:dyDescent="0.25">
      <c r="A510">
        <v>2368</v>
      </c>
      <c r="B510" s="9" t="s">
        <v>2369</v>
      </c>
      <c r="C510" s="3" t="s">
        <v>6478</v>
      </c>
      <c r="D510" s="5">
        <v>40000</v>
      </c>
      <c r="E510" s="7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37"/>
        <v>0</v>
      </c>
      <c r="P510">
        <f t="shared" si="38"/>
        <v>50</v>
      </c>
      <c r="Q510" s="11" t="s">
        <v>8311</v>
      </c>
      <c r="R510" s="15">
        <f t="shared" si="39"/>
        <v>42063.721817129626</v>
      </c>
      <c r="S510" s="15">
        <f t="shared" si="40"/>
        <v>42108.680150462969</v>
      </c>
      <c r="U510" t="str">
        <f t="shared" si="41"/>
        <v>web</v>
      </c>
    </row>
    <row r="511" spans="1:21" ht="60" x14ac:dyDescent="0.25">
      <c r="A511">
        <v>1115</v>
      </c>
      <c r="B511" s="9" t="s">
        <v>1116</v>
      </c>
      <c r="C511" s="3" t="s">
        <v>5225</v>
      </c>
      <c r="D511" s="5">
        <v>40000</v>
      </c>
      <c r="E511" s="7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37"/>
        <v>0</v>
      </c>
      <c r="P511">
        <f t="shared" si="38"/>
        <v>13.25</v>
      </c>
      <c r="Q511" s="11" t="s">
        <v>8312</v>
      </c>
      <c r="R511" s="15">
        <f t="shared" si="39"/>
        <v>42429.695543981477</v>
      </c>
      <c r="S511" s="15">
        <f t="shared" si="40"/>
        <v>42459.653877314813</v>
      </c>
      <c r="U511" t="str">
        <f t="shared" si="41"/>
        <v>video games</v>
      </c>
    </row>
    <row r="512" spans="1:21" ht="60" x14ac:dyDescent="0.25">
      <c r="A512">
        <v>1058</v>
      </c>
      <c r="B512" s="9" t="s">
        <v>1059</v>
      </c>
      <c r="C512" s="3" t="s">
        <v>5168</v>
      </c>
      <c r="D512" s="5">
        <v>40000</v>
      </c>
      <c r="E512" s="7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37"/>
        <v>0</v>
      </c>
      <c r="P512">
        <f t="shared" si="38"/>
        <v>0</v>
      </c>
      <c r="Q512" s="11" t="s">
        <v>8316</v>
      </c>
      <c r="R512" s="15">
        <f t="shared" si="39"/>
        <v>42047.900960648149</v>
      </c>
      <c r="S512" s="15">
        <f t="shared" si="40"/>
        <v>42089</v>
      </c>
      <c r="U512" t="str">
        <f t="shared" si="41"/>
        <v>audio</v>
      </c>
    </row>
    <row r="513" spans="1:21" ht="60" x14ac:dyDescent="0.25">
      <c r="A513">
        <v>1131</v>
      </c>
      <c r="B513" s="9" t="s">
        <v>1132</v>
      </c>
      <c r="C513" s="3" t="s">
        <v>5241</v>
      </c>
      <c r="D513" s="5">
        <v>40000</v>
      </c>
      <c r="E513" s="7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37"/>
        <v>0</v>
      </c>
      <c r="P513">
        <f t="shared" si="38"/>
        <v>0</v>
      </c>
      <c r="Q513" s="11" t="s">
        <v>8312</v>
      </c>
      <c r="R513" s="15">
        <f t="shared" si="39"/>
        <v>42332.908194444448</v>
      </c>
      <c r="S513" s="15">
        <f t="shared" si="40"/>
        <v>42362.908194444448</v>
      </c>
      <c r="U513" t="str">
        <f t="shared" si="41"/>
        <v>mobile games</v>
      </c>
    </row>
    <row r="514" spans="1:21" ht="60" x14ac:dyDescent="0.25">
      <c r="A514">
        <v>1432</v>
      </c>
      <c r="B514" s="9" t="s">
        <v>1433</v>
      </c>
      <c r="C514" s="3" t="s">
        <v>5542</v>
      </c>
      <c r="D514" s="5">
        <v>40000</v>
      </c>
      <c r="E514" s="7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si="37"/>
        <v>0</v>
      </c>
      <c r="P514">
        <f t="shared" si="38"/>
        <v>0</v>
      </c>
      <c r="Q514" s="11" t="s">
        <v>8310</v>
      </c>
      <c r="R514" s="15">
        <f t="shared" si="39"/>
        <v>42175.780416666668</v>
      </c>
      <c r="S514" s="15">
        <f t="shared" si="40"/>
        <v>42205.780416666668</v>
      </c>
      <c r="U514" t="str">
        <f t="shared" si="41"/>
        <v>translations</v>
      </c>
    </row>
    <row r="515" spans="1:21" ht="45" x14ac:dyDescent="0.25">
      <c r="A515">
        <v>2564</v>
      </c>
      <c r="B515" s="9" t="s">
        <v>2564</v>
      </c>
      <c r="C515" s="3" t="s">
        <v>6674</v>
      </c>
      <c r="D515" s="5">
        <v>40000</v>
      </c>
      <c r="E515" s="7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42">ROUND(E515/D515*100,0)</f>
        <v>0</v>
      </c>
      <c r="P515">
        <f t="shared" ref="P515:P578" si="43">IFERROR(ROUND(E515/L515,2),0)</f>
        <v>0</v>
      </c>
      <c r="Q515" s="11" t="s">
        <v>8315</v>
      </c>
      <c r="R515" s="15">
        <f t="shared" ref="R515:R578" si="44">(((J515/60)/60)/24)+DATE(1970,1,1)</f>
        <v>41822.040497685186</v>
      </c>
      <c r="S515" s="15">
        <f t="shared" ref="S515:S578" si="45">(((I515/60)/60)/24)+DATE(1970,1,1)</f>
        <v>41852.040497685186</v>
      </c>
      <c r="U515" t="str">
        <f t="shared" ref="U515:U578" si="46">RIGHT(N515,LEN(N515)-SEARCH("/",N515))</f>
        <v>food trucks</v>
      </c>
    </row>
    <row r="516" spans="1:21" ht="30" x14ac:dyDescent="0.25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2"/>
        <v>0</v>
      </c>
      <c r="P516">
        <f t="shared" si="43"/>
        <v>30</v>
      </c>
      <c r="Q516" s="11" t="s">
        <v>8310</v>
      </c>
      <c r="R516" s="15">
        <f t="shared" si="44"/>
        <v>41373.579675925925</v>
      </c>
      <c r="S516" s="15">
        <f t="shared" si="45"/>
        <v>41418.579675925925</v>
      </c>
      <c r="U516" t="str">
        <f t="shared" si="46"/>
        <v>children's books</v>
      </c>
    </row>
    <row r="517" spans="1:21" ht="45" x14ac:dyDescent="0.25">
      <c r="A517">
        <v>662</v>
      </c>
      <c r="B517" s="9" t="s">
        <v>663</v>
      </c>
      <c r="C517" s="3" t="s">
        <v>4772</v>
      </c>
      <c r="D517" s="5">
        <v>39000</v>
      </c>
      <c r="E517" s="7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42"/>
        <v>0</v>
      </c>
      <c r="P517">
        <f t="shared" si="43"/>
        <v>39</v>
      </c>
      <c r="Q517" s="11" t="s">
        <v>8311</v>
      </c>
      <c r="R517" s="15">
        <f t="shared" si="44"/>
        <v>41990.438043981485</v>
      </c>
      <c r="S517" s="15">
        <f t="shared" si="45"/>
        <v>42020.438043981485</v>
      </c>
      <c r="U517" t="str">
        <f t="shared" si="46"/>
        <v>wearables</v>
      </c>
    </row>
    <row r="518" spans="1:21" ht="60" x14ac:dyDescent="0.25">
      <c r="A518">
        <v>459</v>
      </c>
      <c r="B518" s="9" t="s">
        <v>460</v>
      </c>
      <c r="C518" s="3" t="s">
        <v>4569</v>
      </c>
      <c r="D518" s="5">
        <v>39000</v>
      </c>
      <c r="E518" s="7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42"/>
        <v>0</v>
      </c>
      <c r="P518">
        <f t="shared" si="43"/>
        <v>25</v>
      </c>
      <c r="Q518" s="11" t="s">
        <v>8308</v>
      </c>
      <c r="R518" s="15">
        <f t="shared" si="44"/>
        <v>40800.6403587963</v>
      </c>
      <c r="S518" s="15">
        <f t="shared" si="45"/>
        <v>40860.682025462964</v>
      </c>
      <c r="U518" t="str">
        <f t="shared" si="46"/>
        <v>animation</v>
      </c>
    </row>
    <row r="519" spans="1:21" ht="60" x14ac:dyDescent="0.25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2"/>
        <v>6</v>
      </c>
      <c r="P519">
        <f t="shared" si="43"/>
        <v>41.58</v>
      </c>
      <c r="Q519" s="11" t="s">
        <v>8311</v>
      </c>
      <c r="R519" s="15">
        <f t="shared" si="44"/>
        <v>41821.020601851851</v>
      </c>
      <c r="S519" s="15">
        <f t="shared" si="45"/>
        <v>41849.020601851851</v>
      </c>
      <c r="U519" t="str">
        <f t="shared" si="46"/>
        <v>makerspaces</v>
      </c>
    </row>
    <row r="520" spans="1:21" ht="60" x14ac:dyDescent="0.25">
      <c r="A520">
        <v>387</v>
      </c>
      <c r="B520" s="9" t="s">
        <v>388</v>
      </c>
      <c r="C520" s="3" t="s">
        <v>4497</v>
      </c>
      <c r="D520" s="5">
        <v>38000</v>
      </c>
      <c r="E520" s="7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42"/>
        <v>214</v>
      </c>
      <c r="P520">
        <f t="shared" si="43"/>
        <v>144.69</v>
      </c>
      <c r="Q520" s="11" t="s">
        <v>8308</v>
      </c>
      <c r="R520" s="15">
        <f t="shared" si="44"/>
        <v>42200.67659722222</v>
      </c>
      <c r="S520" s="15">
        <f t="shared" si="45"/>
        <v>42231.25</v>
      </c>
      <c r="U520" t="str">
        <f t="shared" si="46"/>
        <v>documentary</v>
      </c>
    </row>
    <row r="521" spans="1:21" ht="45" x14ac:dyDescent="0.25">
      <c r="A521">
        <v>366</v>
      </c>
      <c r="B521" s="9" t="s">
        <v>367</v>
      </c>
      <c r="C521" s="3" t="s">
        <v>4476</v>
      </c>
      <c r="D521" s="5">
        <v>38000</v>
      </c>
      <c r="E521" s="7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42"/>
        <v>101</v>
      </c>
      <c r="P521">
        <f t="shared" si="43"/>
        <v>287.31</v>
      </c>
      <c r="Q521" s="11" t="s">
        <v>8308</v>
      </c>
      <c r="R521" s="15">
        <f t="shared" si="44"/>
        <v>41019.793032407404</v>
      </c>
      <c r="S521" s="15">
        <f t="shared" si="45"/>
        <v>41049.793032407404</v>
      </c>
      <c r="U521" t="str">
        <f t="shared" si="46"/>
        <v>documentary</v>
      </c>
    </row>
    <row r="522" spans="1:21" ht="60" x14ac:dyDescent="0.25">
      <c r="A522">
        <v>2857</v>
      </c>
      <c r="B522" s="9" t="s">
        <v>2857</v>
      </c>
      <c r="C522" s="3" t="s">
        <v>6967</v>
      </c>
      <c r="D522" s="5">
        <v>38000</v>
      </c>
      <c r="E522" s="7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42"/>
        <v>20</v>
      </c>
      <c r="P522">
        <f t="shared" si="43"/>
        <v>500</v>
      </c>
      <c r="Q522" s="11" t="s">
        <v>8309</v>
      </c>
      <c r="R522" s="15">
        <f t="shared" si="44"/>
        <v>42726.920081018514</v>
      </c>
      <c r="S522" s="15">
        <f t="shared" si="45"/>
        <v>42786.75</v>
      </c>
      <c r="U522" t="str">
        <f t="shared" si="46"/>
        <v>plays</v>
      </c>
    </row>
    <row r="523" spans="1:21" ht="45" x14ac:dyDescent="0.25">
      <c r="A523">
        <v>771</v>
      </c>
      <c r="B523" s="9" t="s">
        <v>772</v>
      </c>
      <c r="C523" s="3" t="s">
        <v>4881</v>
      </c>
      <c r="D523" s="5">
        <v>38000</v>
      </c>
      <c r="E523" s="7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42"/>
        <v>0</v>
      </c>
      <c r="P523">
        <f t="shared" si="43"/>
        <v>10</v>
      </c>
      <c r="Q523" s="11" t="s">
        <v>8310</v>
      </c>
      <c r="R523" s="15">
        <f t="shared" si="44"/>
        <v>42349.824097222227</v>
      </c>
      <c r="S523" s="15">
        <f t="shared" si="45"/>
        <v>42399.824097222227</v>
      </c>
      <c r="U523" t="str">
        <f t="shared" si="46"/>
        <v>fiction</v>
      </c>
    </row>
    <row r="524" spans="1:21" ht="45" x14ac:dyDescent="0.25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2"/>
        <v>22</v>
      </c>
      <c r="P524">
        <f t="shared" si="43"/>
        <v>66.52</v>
      </c>
      <c r="Q524" s="11" t="s">
        <v>8308</v>
      </c>
      <c r="R524" s="15">
        <f t="shared" si="44"/>
        <v>41381.50577546296</v>
      </c>
      <c r="S524" s="15">
        <f t="shared" si="45"/>
        <v>41411.50577546296</v>
      </c>
      <c r="U524" t="str">
        <f t="shared" si="46"/>
        <v>animation</v>
      </c>
    </row>
    <row r="525" spans="1:21" ht="45" x14ac:dyDescent="0.25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2"/>
        <v>107</v>
      </c>
      <c r="P525">
        <f t="shared" si="43"/>
        <v>170.45</v>
      </c>
      <c r="Q525" s="11" t="s">
        <v>8314</v>
      </c>
      <c r="R525" s="15">
        <f t="shared" si="44"/>
        <v>42493.167719907404</v>
      </c>
      <c r="S525" s="15">
        <f t="shared" si="45"/>
        <v>42528.167719907404</v>
      </c>
      <c r="U525" t="str">
        <f t="shared" si="46"/>
        <v>photobooks</v>
      </c>
    </row>
    <row r="526" spans="1:21" ht="60" x14ac:dyDescent="0.25">
      <c r="A526">
        <v>2388</v>
      </c>
      <c r="B526" s="9" t="s">
        <v>2389</v>
      </c>
      <c r="C526" s="3" t="s">
        <v>6498</v>
      </c>
      <c r="D526" s="5">
        <v>37000</v>
      </c>
      <c r="E526" s="7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42"/>
        <v>1</v>
      </c>
      <c r="P526">
        <f t="shared" si="43"/>
        <v>57.88</v>
      </c>
      <c r="Q526" s="11" t="s">
        <v>8311</v>
      </c>
      <c r="R526" s="15">
        <f t="shared" si="44"/>
        <v>41989.853692129633</v>
      </c>
      <c r="S526" s="15">
        <f t="shared" si="45"/>
        <v>42019.811805555553</v>
      </c>
      <c r="U526" t="str">
        <f t="shared" si="46"/>
        <v>web</v>
      </c>
    </row>
    <row r="527" spans="1:21" ht="45" x14ac:dyDescent="0.25">
      <c r="A527">
        <v>1459</v>
      </c>
      <c r="B527" s="9" t="s">
        <v>1460</v>
      </c>
      <c r="C527" s="3" t="s">
        <v>5569</v>
      </c>
      <c r="D527" s="5">
        <v>37000</v>
      </c>
      <c r="E527" s="7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42"/>
        <v>0</v>
      </c>
      <c r="P527">
        <f t="shared" si="43"/>
        <v>0</v>
      </c>
      <c r="Q527" s="11" t="s">
        <v>8310</v>
      </c>
      <c r="R527" s="15">
        <f t="shared" si="44"/>
        <v>42312.204814814817</v>
      </c>
      <c r="S527" s="15">
        <f t="shared" si="45"/>
        <v>42340.725694444445</v>
      </c>
      <c r="U527" t="str">
        <f t="shared" si="46"/>
        <v>translations</v>
      </c>
    </row>
    <row r="528" spans="1:21" ht="60" x14ac:dyDescent="0.25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2"/>
        <v>113</v>
      </c>
      <c r="P528">
        <f t="shared" si="43"/>
        <v>109.04</v>
      </c>
      <c r="Q528" s="11" t="s">
        <v>8308</v>
      </c>
      <c r="R528" s="15">
        <f t="shared" si="44"/>
        <v>41949.697962962964</v>
      </c>
      <c r="S528" s="15">
        <f t="shared" si="45"/>
        <v>41994.697962962964</v>
      </c>
      <c r="U528" t="str">
        <f t="shared" si="46"/>
        <v>documentary</v>
      </c>
    </row>
    <row r="529" spans="1:21" ht="45" x14ac:dyDescent="0.25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2"/>
        <v>2</v>
      </c>
      <c r="P529">
        <f t="shared" si="43"/>
        <v>25.29</v>
      </c>
      <c r="Q529" s="11" t="s">
        <v>8312</v>
      </c>
      <c r="R529" s="15">
        <f t="shared" si="44"/>
        <v>41499.546759259261</v>
      </c>
      <c r="S529" s="15">
        <f t="shared" si="45"/>
        <v>41531.546759259261</v>
      </c>
      <c r="U529" t="str">
        <f t="shared" si="46"/>
        <v>video games</v>
      </c>
    </row>
    <row r="530" spans="1:21" ht="45" x14ac:dyDescent="0.25">
      <c r="A530">
        <v>2327</v>
      </c>
      <c r="B530" s="9" t="s">
        <v>2328</v>
      </c>
      <c r="C530" s="3" t="s">
        <v>6437</v>
      </c>
      <c r="D530" s="5">
        <v>35000</v>
      </c>
      <c r="E530" s="7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42"/>
        <v>526</v>
      </c>
      <c r="P530">
        <f t="shared" si="43"/>
        <v>54.88</v>
      </c>
      <c r="Q530" s="11" t="s">
        <v>8315</v>
      </c>
      <c r="R530" s="15">
        <f t="shared" si="44"/>
        <v>41842.917129629634</v>
      </c>
      <c r="S530" s="15">
        <f t="shared" si="45"/>
        <v>41877.917129629634</v>
      </c>
      <c r="U530" t="str">
        <f t="shared" si="46"/>
        <v>small batch</v>
      </c>
    </row>
    <row r="531" spans="1:21" ht="60" x14ac:dyDescent="0.25">
      <c r="A531">
        <v>2609</v>
      </c>
      <c r="B531" s="9" t="s">
        <v>2609</v>
      </c>
      <c r="C531" s="3" t="s">
        <v>6719</v>
      </c>
      <c r="D531" s="5">
        <v>35000</v>
      </c>
      <c r="E531" s="7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42"/>
        <v>304</v>
      </c>
      <c r="P531">
        <f t="shared" si="43"/>
        <v>157.29</v>
      </c>
      <c r="Q531" s="11" t="s">
        <v>8311</v>
      </c>
      <c r="R531" s="15">
        <f t="shared" si="44"/>
        <v>41075.237858796296</v>
      </c>
      <c r="S531" s="15">
        <f t="shared" si="45"/>
        <v>41105.237858796296</v>
      </c>
      <c r="U531" t="str">
        <f t="shared" si="46"/>
        <v>space exploration</v>
      </c>
    </row>
    <row r="532" spans="1:21" ht="60" x14ac:dyDescent="0.25">
      <c r="A532">
        <v>1952</v>
      </c>
      <c r="B532" s="9" t="s">
        <v>1953</v>
      </c>
      <c r="C532" s="3" t="s">
        <v>6062</v>
      </c>
      <c r="D532" s="5">
        <v>35000</v>
      </c>
      <c r="E532" s="7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42"/>
        <v>198</v>
      </c>
      <c r="P532">
        <f t="shared" si="43"/>
        <v>101.86</v>
      </c>
      <c r="Q532" s="11" t="s">
        <v>8311</v>
      </c>
      <c r="R532" s="15">
        <f t="shared" si="44"/>
        <v>41526.60665509259</v>
      </c>
      <c r="S532" s="15">
        <f t="shared" si="45"/>
        <v>41563.60665509259</v>
      </c>
      <c r="U532" t="str">
        <f t="shared" si="46"/>
        <v>hardware</v>
      </c>
    </row>
    <row r="533" spans="1:21" ht="45" x14ac:dyDescent="0.25">
      <c r="A533">
        <v>2996</v>
      </c>
      <c r="B533" s="9" t="s">
        <v>2996</v>
      </c>
      <c r="C533" s="3" t="s">
        <v>7106</v>
      </c>
      <c r="D533" s="5">
        <v>35000</v>
      </c>
      <c r="E533" s="7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42"/>
        <v>172</v>
      </c>
      <c r="P533">
        <f t="shared" si="43"/>
        <v>153.52000000000001</v>
      </c>
      <c r="Q533" s="11" t="s">
        <v>8309</v>
      </c>
      <c r="R533" s="15">
        <f t="shared" si="44"/>
        <v>42090.912500000006</v>
      </c>
      <c r="S533" s="15">
        <f t="shared" si="45"/>
        <v>42150.912500000006</v>
      </c>
      <c r="U533" t="str">
        <f t="shared" si="46"/>
        <v>spaces</v>
      </c>
    </row>
    <row r="534" spans="1:21" ht="60" x14ac:dyDescent="0.25">
      <c r="A534">
        <v>3166</v>
      </c>
      <c r="B534" s="9" t="s">
        <v>3166</v>
      </c>
      <c r="C534" s="3" t="s">
        <v>7276</v>
      </c>
      <c r="D534" s="5">
        <v>35000</v>
      </c>
      <c r="E534" s="7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42"/>
        <v>160</v>
      </c>
      <c r="P534">
        <f t="shared" si="43"/>
        <v>60.3</v>
      </c>
      <c r="Q534" s="11" t="s">
        <v>8309</v>
      </c>
      <c r="R534" s="15">
        <f t="shared" si="44"/>
        <v>41940.69158564815</v>
      </c>
      <c r="S534" s="15">
        <f t="shared" si="45"/>
        <v>41969.332638888889</v>
      </c>
      <c r="U534" t="str">
        <f t="shared" si="46"/>
        <v>plays</v>
      </c>
    </row>
    <row r="535" spans="1:21" ht="60" x14ac:dyDescent="0.25">
      <c r="A535">
        <v>1530</v>
      </c>
      <c r="B535" s="9" t="s">
        <v>1531</v>
      </c>
      <c r="C535" s="3" t="s">
        <v>5640</v>
      </c>
      <c r="D535" s="5">
        <v>35000</v>
      </c>
      <c r="E535" s="7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42"/>
        <v>135</v>
      </c>
      <c r="P535">
        <f t="shared" si="43"/>
        <v>53.99</v>
      </c>
      <c r="Q535" s="11" t="s">
        <v>8314</v>
      </c>
      <c r="R535" s="15">
        <f t="shared" si="44"/>
        <v>42275.767303240747</v>
      </c>
      <c r="S535" s="15">
        <f t="shared" si="45"/>
        <v>42300.767303240747</v>
      </c>
      <c r="U535" t="str">
        <f t="shared" si="46"/>
        <v>photobooks</v>
      </c>
    </row>
    <row r="536" spans="1:21" ht="30" x14ac:dyDescent="0.25">
      <c r="A536">
        <v>648</v>
      </c>
      <c r="B536" s="9" t="s">
        <v>649</v>
      </c>
      <c r="C536" s="3" t="s">
        <v>4758</v>
      </c>
      <c r="D536" s="5">
        <v>35000</v>
      </c>
      <c r="E536" s="7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42"/>
        <v>127</v>
      </c>
      <c r="P536">
        <f t="shared" si="43"/>
        <v>1644</v>
      </c>
      <c r="Q536" s="11" t="s">
        <v>8311</v>
      </c>
      <c r="R536" s="15">
        <f t="shared" si="44"/>
        <v>41891.693379629629</v>
      </c>
      <c r="S536" s="15">
        <f t="shared" si="45"/>
        <v>41926.693379629629</v>
      </c>
      <c r="U536" t="str">
        <f t="shared" si="46"/>
        <v>wearables</v>
      </c>
    </row>
    <row r="537" spans="1:21" ht="45" x14ac:dyDescent="0.25">
      <c r="A537">
        <v>340</v>
      </c>
      <c r="B537" s="9" t="s">
        <v>341</v>
      </c>
      <c r="C537" s="3" t="s">
        <v>4450</v>
      </c>
      <c r="D537" s="5">
        <v>35000</v>
      </c>
      <c r="E537" s="7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42"/>
        <v>125</v>
      </c>
      <c r="P537">
        <f t="shared" si="43"/>
        <v>146.35</v>
      </c>
      <c r="Q537" s="11" t="s">
        <v>8308</v>
      </c>
      <c r="R537" s="15">
        <f t="shared" si="44"/>
        <v>42772.669062500005</v>
      </c>
      <c r="S537" s="15">
        <f t="shared" si="45"/>
        <v>42802.875</v>
      </c>
      <c r="U537" t="str">
        <f t="shared" si="46"/>
        <v>documentary</v>
      </c>
    </row>
    <row r="538" spans="1:21" ht="45" x14ac:dyDescent="0.25">
      <c r="A538">
        <v>355</v>
      </c>
      <c r="B538" s="9" t="s">
        <v>356</v>
      </c>
      <c r="C538" s="3" t="s">
        <v>4465</v>
      </c>
      <c r="D538" s="5">
        <v>35000</v>
      </c>
      <c r="E538" s="7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42"/>
        <v>116</v>
      </c>
      <c r="P538">
        <f t="shared" si="43"/>
        <v>246.61</v>
      </c>
      <c r="Q538" s="11" t="s">
        <v>8308</v>
      </c>
      <c r="R538" s="15">
        <f t="shared" si="44"/>
        <v>41943.293912037036</v>
      </c>
      <c r="S538" s="15">
        <f t="shared" si="45"/>
        <v>41974.3355787037</v>
      </c>
      <c r="U538" t="str">
        <f t="shared" si="46"/>
        <v>documentary</v>
      </c>
    </row>
    <row r="539" spans="1:21" ht="45" x14ac:dyDescent="0.25">
      <c r="A539">
        <v>3547</v>
      </c>
      <c r="B539" s="9" t="s">
        <v>3546</v>
      </c>
      <c r="C539" s="3" t="s">
        <v>7657</v>
      </c>
      <c r="D539" s="5">
        <v>35000</v>
      </c>
      <c r="E539" s="7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42"/>
        <v>114</v>
      </c>
      <c r="P539">
        <f t="shared" si="43"/>
        <v>119.18</v>
      </c>
      <c r="Q539" s="11" t="s">
        <v>8309</v>
      </c>
      <c r="R539" s="15">
        <f t="shared" si="44"/>
        <v>42480.078715277778</v>
      </c>
      <c r="S539" s="15">
        <f t="shared" si="45"/>
        <v>42504.165972222225</v>
      </c>
      <c r="U539" t="str">
        <f t="shared" si="46"/>
        <v>plays</v>
      </c>
    </row>
    <row r="540" spans="1:21" ht="60" x14ac:dyDescent="0.25">
      <c r="A540">
        <v>2054</v>
      </c>
      <c r="B540" s="9" t="s">
        <v>2055</v>
      </c>
      <c r="C540" s="3" t="s">
        <v>6164</v>
      </c>
      <c r="D540" s="5">
        <v>35000</v>
      </c>
      <c r="E540" s="7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42"/>
        <v>114</v>
      </c>
      <c r="P540">
        <f t="shared" si="43"/>
        <v>64.02</v>
      </c>
      <c r="Q540" s="11" t="s">
        <v>8311</v>
      </c>
      <c r="R540" s="15">
        <f t="shared" si="44"/>
        <v>41731.520949074074</v>
      </c>
      <c r="S540" s="15">
        <f t="shared" si="45"/>
        <v>41761.520949074074</v>
      </c>
      <c r="U540" t="str">
        <f t="shared" si="46"/>
        <v>hardware</v>
      </c>
    </row>
    <row r="541" spans="1:21" ht="45" x14ac:dyDescent="0.25">
      <c r="A541">
        <v>2706</v>
      </c>
      <c r="B541" s="9" t="s">
        <v>2706</v>
      </c>
      <c r="C541" s="3" t="s">
        <v>6816</v>
      </c>
      <c r="D541" s="5">
        <v>35000</v>
      </c>
      <c r="E541" s="7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42"/>
        <v>112</v>
      </c>
      <c r="P541">
        <f t="shared" si="43"/>
        <v>149.44</v>
      </c>
      <c r="Q541" s="11" t="s">
        <v>8309</v>
      </c>
      <c r="R541" s="15">
        <f t="shared" si="44"/>
        <v>41899.294942129629</v>
      </c>
      <c r="S541" s="15">
        <f t="shared" si="45"/>
        <v>41928.290972222225</v>
      </c>
      <c r="U541" t="str">
        <f t="shared" si="46"/>
        <v>spaces</v>
      </c>
    </row>
    <row r="542" spans="1:21" ht="60" x14ac:dyDescent="0.25">
      <c r="A542">
        <v>361</v>
      </c>
      <c r="B542" s="9" t="s">
        <v>362</v>
      </c>
      <c r="C542" s="3" t="s">
        <v>4471</v>
      </c>
      <c r="D542" s="5">
        <v>35000</v>
      </c>
      <c r="E542" s="7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42"/>
        <v>111</v>
      </c>
      <c r="P542">
        <f t="shared" si="43"/>
        <v>109.82</v>
      </c>
      <c r="Q542" s="11" t="s">
        <v>8308</v>
      </c>
      <c r="R542" s="15">
        <f t="shared" si="44"/>
        <v>41936.001226851848</v>
      </c>
      <c r="S542" s="15">
        <f t="shared" si="45"/>
        <v>41966.042893518519</v>
      </c>
      <c r="U542" t="str">
        <f t="shared" si="46"/>
        <v>documentary</v>
      </c>
    </row>
    <row r="543" spans="1:21" ht="30" x14ac:dyDescent="0.25">
      <c r="A543">
        <v>24</v>
      </c>
      <c r="B543" s="9" t="s">
        <v>26</v>
      </c>
      <c r="C543" s="3" t="s">
        <v>4135</v>
      </c>
      <c r="D543" s="5">
        <v>35000</v>
      </c>
      <c r="E543" s="7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42"/>
        <v>109</v>
      </c>
      <c r="P543">
        <f t="shared" si="43"/>
        <v>66.349999999999994</v>
      </c>
      <c r="Q543" s="11" t="s">
        <v>8308</v>
      </c>
      <c r="R543" s="15">
        <f t="shared" si="44"/>
        <v>42229.820173611108</v>
      </c>
      <c r="S543" s="15">
        <f t="shared" si="45"/>
        <v>42262.818750000006</v>
      </c>
      <c r="U543" t="str">
        <f t="shared" si="46"/>
        <v>television</v>
      </c>
    </row>
    <row r="544" spans="1:21" ht="60" x14ac:dyDescent="0.25">
      <c r="A544">
        <v>257</v>
      </c>
      <c r="B544" s="9" t="s">
        <v>258</v>
      </c>
      <c r="C544" s="3" t="s">
        <v>4367</v>
      </c>
      <c r="D544" s="5">
        <v>35000</v>
      </c>
      <c r="E544" s="7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42"/>
        <v>107</v>
      </c>
      <c r="P544">
        <f t="shared" si="43"/>
        <v>66.7</v>
      </c>
      <c r="Q544" s="11" t="s">
        <v>8308</v>
      </c>
      <c r="R544" s="15">
        <f t="shared" si="44"/>
        <v>42479.626875000002</v>
      </c>
      <c r="S544" s="15">
        <f t="shared" si="45"/>
        <v>42509.626875000002</v>
      </c>
      <c r="U544" t="str">
        <f t="shared" si="46"/>
        <v>documentary</v>
      </c>
    </row>
    <row r="545" spans="1:21" ht="45" x14ac:dyDescent="0.25">
      <c r="A545">
        <v>404</v>
      </c>
      <c r="B545" s="9" t="s">
        <v>405</v>
      </c>
      <c r="C545" s="3" t="s">
        <v>4514</v>
      </c>
      <c r="D545" s="5">
        <v>35000</v>
      </c>
      <c r="E545" s="7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42"/>
        <v>103</v>
      </c>
      <c r="P545">
        <f t="shared" si="43"/>
        <v>133.13999999999999</v>
      </c>
      <c r="Q545" s="11" t="s">
        <v>8308</v>
      </c>
      <c r="R545" s="15">
        <f t="shared" si="44"/>
        <v>41646.628032407411</v>
      </c>
      <c r="S545" s="15">
        <f t="shared" si="45"/>
        <v>41675.961111111108</v>
      </c>
      <c r="U545" t="str">
        <f t="shared" si="46"/>
        <v>documentary</v>
      </c>
    </row>
    <row r="546" spans="1:21" ht="45" x14ac:dyDescent="0.25">
      <c r="A546">
        <v>321</v>
      </c>
      <c r="B546" s="9" t="s">
        <v>322</v>
      </c>
      <c r="C546" s="3" t="s">
        <v>4431</v>
      </c>
      <c r="D546" s="5">
        <v>35000</v>
      </c>
      <c r="E546" s="7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42"/>
        <v>103</v>
      </c>
      <c r="P546">
        <f t="shared" si="43"/>
        <v>106.62</v>
      </c>
      <c r="Q546" s="11" t="s">
        <v>8308</v>
      </c>
      <c r="R546" s="15">
        <f t="shared" si="44"/>
        <v>42647.446597222224</v>
      </c>
      <c r="S546" s="15">
        <f t="shared" si="45"/>
        <v>42682.488263888896</v>
      </c>
      <c r="U546" t="str">
        <f t="shared" si="46"/>
        <v>documentary</v>
      </c>
    </row>
    <row r="547" spans="1:21" ht="60" x14ac:dyDescent="0.25">
      <c r="A547">
        <v>2330</v>
      </c>
      <c r="B547" s="9" t="s">
        <v>2331</v>
      </c>
      <c r="C547" s="3" t="s">
        <v>6440</v>
      </c>
      <c r="D547" s="5">
        <v>35000</v>
      </c>
      <c r="E547" s="7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42"/>
        <v>102</v>
      </c>
      <c r="P547">
        <f t="shared" si="43"/>
        <v>219.93</v>
      </c>
      <c r="Q547" s="11" t="s">
        <v>8315</v>
      </c>
      <c r="R547" s="15">
        <f t="shared" si="44"/>
        <v>42332.89980324074</v>
      </c>
      <c r="S547" s="15">
        <f t="shared" si="45"/>
        <v>42363</v>
      </c>
      <c r="U547" t="str">
        <f t="shared" si="46"/>
        <v>small batch</v>
      </c>
    </row>
    <row r="548" spans="1:21" ht="60" x14ac:dyDescent="0.25">
      <c r="A548">
        <v>330</v>
      </c>
      <c r="B548" s="9" t="s">
        <v>331</v>
      </c>
      <c r="C548" s="3" t="s">
        <v>4440</v>
      </c>
      <c r="D548" s="5">
        <v>35000</v>
      </c>
      <c r="E548" s="7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42"/>
        <v>102</v>
      </c>
      <c r="P548">
        <f t="shared" si="43"/>
        <v>104.82</v>
      </c>
      <c r="Q548" s="11" t="s">
        <v>8308</v>
      </c>
      <c r="R548" s="15">
        <f t="shared" si="44"/>
        <v>41379.515775462962</v>
      </c>
      <c r="S548" s="15">
        <f t="shared" si="45"/>
        <v>41411.165972222225</v>
      </c>
      <c r="U548" t="str">
        <f t="shared" si="46"/>
        <v>documentary</v>
      </c>
    </row>
    <row r="549" spans="1:21" ht="45" x14ac:dyDescent="0.25">
      <c r="A549">
        <v>2454</v>
      </c>
      <c r="B549" s="9" t="s">
        <v>2455</v>
      </c>
      <c r="C549" s="3" t="s">
        <v>6564</v>
      </c>
      <c r="D549" s="5">
        <v>35000</v>
      </c>
      <c r="E549" s="7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42"/>
        <v>101</v>
      </c>
      <c r="P549">
        <f t="shared" si="43"/>
        <v>271.51</v>
      </c>
      <c r="Q549" s="11" t="s">
        <v>8315</v>
      </c>
      <c r="R549" s="15">
        <f t="shared" si="44"/>
        <v>42770.201481481476</v>
      </c>
      <c r="S549" s="15">
        <f t="shared" si="45"/>
        <v>42805.201481481476</v>
      </c>
      <c r="U549" t="str">
        <f t="shared" si="46"/>
        <v>small batch</v>
      </c>
    </row>
    <row r="550" spans="1:21" ht="30" x14ac:dyDescent="0.25">
      <c r="A550">
        <v>3237</v>
      </c>
      <c r="B550" s="9" t="s">
        <v>3237</v>
      </c>
      <c r="C550" s="3" t="s">
        <v>7347</v>
      </c>
      <c r="D550" s="5">
        <v>35000</v>
      </c>
      <c r="E550" s="7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2"/>
        <v>101</v>
      </c>
      <c r="P550">
        <f t="shared" si="43"/>
        <v>131.13999999999999</v>
      </c>
      <c r="Q550" s="11" t="s">
        <v>8309</v>
      </c>
      <c r="R550" s="15">
        <f t="shared" si="44"/>
        <v>42252.474351851852</v>
      </c>
      <c r="S550" s="15">
        <f t="shared" si="45"/>
        <v>42276.165972222225</v>
      </c>
      <c r="U550" t="str">
        <f t="shared" si="46"/>
        <v>plays</v>
      </c>
    </row>
    <row r="551" spans="1:21" ht="60" x14ac:dyDescent="0.25">
      <c r="A551">
        <v>3215</v>
      </c>
      <c r="B551" s="9" t="s">
        <v>3215</v>
      </c>
      <c r="C551" s="3" t="s">
        <v>7325</v>
      </c>
      <c r="D551" s="5">
        <v>35000</v>
      </c>
      <c r="E551" s="7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42"/>
        <v>100</v>
      </c>
      <c r="P551">
        <f t="shared" si="43"/>
        <v>262.11</v>
      </c>
      <c r="Q551" s="11" t="s">
        <v>8309</v>
      </c>
      <c r="R551" s="15">
        <f t="shared" si="44"/>
        <v>42219.665173611109</v>
      </c>
      <c r="S551" s="15">
        <f t="shared" si="45"/>
        <v>42257.165972222225</v>
      </c>
      <c r="U551" t="str">
        <f t="shared" si="46"/>
        <v>plays</v>
      </c>
    </row>
    <row r="552" spans="1:21" ht="60" x14ac:dyDescent="0.25">
      <c r="A552">
        <v>979</v>
      </c>
      <c r="B552" s="9" t="s">
        <v>980</v>
      </c>
      <c r="C552" s="3" t="s">
        <v>5089</v>
      </c>
      <c r="D552" s="5">
        <v>35000</v>
      </c>
      <c r="E552" s="7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42"/>
        <v>83</v>
      </c>
      <c r="P552">
        <f t="shared" si="43"/>
        <v>301.94</v>
      </c>
      <c r="Q552" s="11" t="s">
        <v>8311</v>
      </c>
      <c r="R552" s="15">
        <f t="shared" si="44"/>
        <v>42506.416990740734</v>
      </c>
      <c r="S552" s="15">
        <f t="shared" si="45"/>
        <v>42541.790972222225</v>
      </c>
      <c r="U552" t="str">
        <f t="shared" si="46"/>
        <v>wearables</v>
      </c>
    </row>
    <row r="553" spans="1:21" ht="60" x14ac:dyDescent="0.25">
      <c r="A553">
        <v>2674</v>
      </c>
      <c r="B553" s="9" t="s">
        <v>2674</v>
      </c>
      <c r="C553" s="3" t="s">
        <v>6784</v>
      </c>
      <c r="D553" s="5">
        <v>35000</v>
      </c>
      <c r="E553" s="7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42"/>
        <v>63</v>
      </c>
      <c r="P553">
        <f t="shared" si="43"/>
        <v>128.62</v>
      </c>
      <c r="Q553" s="11" t="s">
        <v>8311</v>
      </c>
      <c r="R553" s="15">
        <f t="shared" si="44"/>
        <v>42529.632754629631</v>
      </c>
      <c r="S553" s="15">
        <f t="shared" si="45"/>
        <v>42556.207638888889</v>
      </c>
      <c r="U553" t="str">
        <f t="shared" si="46"/>
        <v>makerspaces</v>
      </c>
    </row>
    <row r="554" spans="1:21" ht="60" x14ac:dyDescent="0.25">
      <c r="A554">
        <v>2596</v>
      </c>
      <c r="B554" s="9" t="s">
        <v>2596</v>
      </c>
      <c r="C554" s="3" t="s">
        <v>6706</v>
      </c>
      <c r="D554" s="5">
        <v>35000</v>
      </c>
      <c r="E554" s="7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42"/>
        <v>24</v>
      </c>
      <c r="P554">
        <f t="shared" si="43"/>
        <v>305.77999999999997</v>
      </c>
      <c r="Q554" s="11" t="s">
        <v>8315</v>
      </c>
      <c r="R554" s="15">
        <f t="shared" si="44"/>
        <v>41828.664456018516</v>
      </c>
      <c r="S554" s="15">
        <f t="shared" si="45"/>
        <v>41858.664456018516</v>
      </c>
      <c r="U554" t="str">
        <f t="shared" si="46"/>
        <v>food trucks</v>
      </c>
    </row>
    <row r="555" spans="1:21" ht="45" x14ac:dyDescent="0.25">
      <c r="A555">
        <v>1330</v>
      </c>
      <c r="B555" s="9" t="s">
        <v>1331</v>
      </c>
      <c r="C555" s="3" t="s">
        <v>5440</v>
      </c>
      <c r="D555" s="5">
        <v>35000</v>
      </c>
      <c r="E555" s="7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42"/>
        <v>22</v>
      </c>
      <c r="P555">
        <f t="shared" si="43"/>
        <v>157.46</v>
      </c>
      <c r="Q555" s="11" t="s">
        <v>8311</v>
      </c>
      <c r="R555" s="15">
        <f t="shared" si="44"/>
        <v>42522.276724537034</v>
      </c>
      <c r="S555" s="15">
        <f t="shared" si="45"/>
        <v>42553.166666666672</v>
      </c>
      <c r="U555" t="str">
        <f t="shared" si="46"/>
        <v>wearables</v>
      </c>
    </row>
    <row r="556" spans="1:21" ht="60" x14ac:dyDescent="0.25">
      <c r="A556">
        <v>1782</v>
      </c>
      <c r="B556" s="9" t="s">
        <v>1783</v>
      </c>
      <c r="C556" s="3" t="s">
        <v>5892</v>
      </c>
      <c r="D556" s="5">
        <v>35000</v>
      </c>
      <c r="E556" s="7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42"/>
        <v>15</v>
      </c>
      <c r="P556">
        <f t="shared" si="43"/>
        <v>71.34</v>
      </c>
      <c r="Q556" s="11" t="s">
        <v>8314</v>
      </c>
      <c r="R556" s="15">
        <f t="shared" si="44"/>
        <v>42388.575104166666</v>
      </c>
      <c r="S556" s="15">
        <f t="shared" si="45"/>
        <v>42421.575104166666</v>
      </c>
      <c r="U556" t="str">
        <f t="shared" si="46"/>
        <v>photobooks</v>
      </c>
    </row>
    <row r="557" spans="1:21" ht="60" x14ac:dyDescent="0.25">
      <c r="A557">
        <v>1909</v>
      </c>
      <c r="B557" s="9" t="s">
        <v>1910</v>
      </c>
      <c r="C557" s="3" t="s">
        <v>6019</v>
      </c>
      <c r="D557" s="5">
        <v>35000</v>
      </c>
      <c r="E557" s="7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42"/>
        <v>14</v>
      </c>
      <c r="P557">
        <f t="shared" si="43"/>
        <v>129.97</v>
      </c>
      <c r="Q557" s="11" t="s">
        <v>8311</v>
      </c>
      <c r="R557" s="15">
        <f t="shared" si="44"/>
        <v>41905.429155092592</v>
      </c>
      <c r="S557" s="15">
        <f t="shared" si="45"/>
        <v>41935.429155092592</v>
      </c>
      <c r="U557" t="str">
        <f t="shared" si="46"/>
        <v>gadgets</v>
      </c>
    </row>
    <row r="558" spans="1:21" ht="60" x14ac:dyDescent="0.25">
      <c r="A558">
        <v>156</v>
      </c>
      <c r="B558" s="9" t="s">
        <v>158</v>
      </c>
      <c r="C558" s="3" t="s">
        <v>4266</v>
      </c>
      <c r="D558" s="5">
        <v>35000</v>
      </c>
      <c r="E558" s="7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42"/>
        <v>5</v>
      </c>
      <c r="P558">
        <f t="shared" si="43"/>
        <v>119</v>
      </c>
      <c r="Q558" s="11" t="s">
        <v>8308</v>
      </c>
      <c r="R558" s="15">
        <f t="shared" si="44"/>
        <v>41794.124953703707</v>
      </c>
      <c r="S558" s="15">
        <f t="shared" si="45"/>
        <v>41854.124953703707</v>
      </c>
      <c r="U558" t="str">
        <f t="shared" si="46"/>
        <v>science fiction</v>
      </c>
    </row>
    <row r="559" spans="1:21" ht="60" x14ac:dyDescent="0.25">
      <c r="A559">
        <v>1127</v>
      </c>
      <c r="B559" s="9" t="s">
        <v>1128</v>
      </c>
      <c r="C559" s="3" t="s">
        <v>5237</v>
      </c>
      <c r="D559" s="5">
        <v>35000</v>
      </c>
      <c r="E559" s="7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42"/>
        <v>2</v>
      </c>
      <c r="P559">
        <f t="shared" si="43"/>
        <v>25.43</v>
      </c>
      <c r="Q559" s="11" t="s">
        <v>8312</v>
      </c>
      <c r="R559" s="15">
        <f t="shared" si="44"/>
        <v>41926.854166666664</v>
      </c>
      <c r="S559" s="15">
        <f t="shared" si="45"/>
        <v>41957.895833333328</v>
      </c>
      <c r="U559" t="str">
        <f t="shared" si="46"/>
        <v>mobile games</v>
      </c>
    </row>
    <row r="560" spans="1:21" ht="30" x14ac:dyDescent="0.25">
      <c r="A560">
        <v>963</v>
      </c>
      <c r="B560" s="9" t="s">
        <v>964</v>
      </c>
      <c r="C560" s="3" t="s">
        <v>5073</v>
      </c>
      <c r="D560" s="5">
        <v>35000</v>
      </c>
      <c r="E560" s="7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42"/>
        <v>1</v>
      </c>
      <c r="P560">
        <f t="shared" si="43"/>
        <v>41.89</v>
      </c>
      <c r="Q560" s="11" t="s">
        <v>8311</v>
      </c>
      <c r="R560" s="15">
        <f t="shared" si="44"/>
        <v>42625.635636574079</v>
      </c>
      <c r="S560" s="15">
        <f t="shared" si="45"/>
        <v>42660.635636574079</v>
      </c>
      <c r="U560" t="str">
        <f t="shared" si="46"/>
        <v>wearables</v>
      </c>
    </row>
    <row r="561" spans="1:21" ht="60" x14ac:dyDescent="0.25">
      <c r="A561">
        <v>683</v>
      </c>
      <c r="B561" s="9" t="s">
        <v>684</v>
      </c>
      <c r="C561" s="3" t="s">
        <v>4793</v>
      </c>
      <c r="D561" s="5">
        <v>35000</v>
      </c>
      <c r="E561" s="7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42"/>
        <v>1</v>
      </c>
      <c r="P561">
        <f t="shared" si="43"/>
        <v>99.33</v>
      </c>
      <c r="Q561" s="11" t="s">
        <v>8311</v>
      </c>
      <c r="R561" s="15">
        <f t="shared" si="44"/>
        <v>42634.900046296301</v>
      </c>
      <c r="S561" s="15">
        <f t="shared" si="45"/>
        <v>42674.900046296301</v>
      </c>
      <c r="U561" t="str">
        <f t="shared" si="46"/>
        <v>wearables</v>
      </c>
    </row>
    <row r="562" spans="1:21" ht="60" x14ac:dyDescent="0.25">
      <c r="A562">
        <v>1138</v>
      </c>
      <c r="B562" s="9" t="s">
        <v>1139</v>
      </c>
      <c r="C562" s="3" t="s">
        <v>5248</v>
      </c>
      <c r="D562" s="5">
        <v>35000</v>
      </c>
      <c r="E562" s="7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42"/>
        <v>0</v>
      </c>
      <c r="P562">
        <f t="shared" si="43"/>
        <v>31.25</v>
      </c>
      <c r="Q562" s="11" t="s">
        <v>8312</v>
      </c>
      <c r="R562" s="15">
        <f t="shared" si="44"/>
        <v>42736.9066087963</v>
      </c>
      <c r="S562" s="15">
        <f t="shared" si="45"/>
        <v>42756.9066087963</v>
      </c>
      <c r="U562" t="str">
        <f t="shared" si="46"/>
        <v>mobile games</v>
      </c>
    </row>
    <row r="563" spans="1:21" ht="60" x14ac:dyDescent="0.25">
      <c r="A563">
        <v>1322</v>
      </c>
      <c r="B563" s="9" t="s">
        <v>1323</v>
      </c>
      <c r="C563" s="3" t="s">
        <v>5432</v>
      </c>
      <c r="D563" s="5">
        <v>35000</v>
      </c>
      <c r="E563" s="7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42"/>
        <v>0</v>
      </c>
      <c r="P563">
        <f t="shared" si="43"/>
        <v>26.5</v>
      </c>
      <c r="Q563" s="11" t="s">
        <v>8311</v>
      </c>
      <c r="R563" s="15">
        <f t="shared" si="44"/>
        <v>42115.656539351854</v>
      </c>
      <c r="S563" s="15">
        <f t="shared" si="45"/>
        <v>42145.656539351854</v>
      </c>
      <c r="U563" t="str">
        <f t="shared" si="46"/>
        <v>wearables</v>
      </c>
    </row>
    <row r="564" spans="1:21" x14ac:dyDescent="0.25">
      <c r="A564">
        <v>1718</v>
      </c>
      <c r="B564" s="9" t="s">
        <v>1719</v>
      </c>
      <c r="C564" s="3" t="s">
        <v>5828</v>
      </c>
      <c r="D564" s="5">
        <v>35000</v>
      </c>
      <c r="E564" s="7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42"/>
        <v>0</v>
      </c>
      <c r="P564">
        <f t="shared" si="43"/>
        <v>37.5</v>
      </c>
      <c r="Q564" s="11" t="s">
        <v>8313</v>
      </c>
      <c r="R564" s="15">
        <f t="shared" si="44"/>
        <v>42460.610520833332</v>
      </c>
      <c r="S564" s="15">
        <f t="shared" si="45"/>
        <v>42504.207638888889</v>
      </c>
      <c r="U564" t="str">
        <f t="shared" si="46"/>
        <v>faith</v>
      </c>
    </row>
    <row r="565" spans="1:21" ht="60" x14ac:dyDescent="0.25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2"/>
        <v>0</v>
      </c>
      <c r="P565">
        <f t="shared" si="43"/>
        <v>23.33</v>
      </c>
      <c r="Q565" s="11" t="s">
        <v>8309</v>
      </c>
      <c r="R565" s="15">
        <f t="shared" si="44"/>
        <v>42123.648831018523</v>
      </c>
      <c r="S565" s="15">
        <f t="shared" si="45"/>
        <v>42153.648831018523</v>
      </c>
      <c r="U565" t="str">
        <f t="shared" si="46"/>
        <v>plays</v>
      </c>
    </row>
    <row r="566" spans="1:21" ht="45" x14ac:dyDescent="0.25">
      <c r="A566">
        <v>2354</v>
      </c>
      <c r="B566" s="9" t="s">
        <v>2355</v>
      </c>
      <c r="C566" s="3" t="s">
        <v>6464</v>
      </c>
      <c r="D566" s="5">
        <v>35000</v>
      </c>
      <c r="E566" s="7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42"/>
        <v>0</v>
      </c>
      <c r="P566">
        <f t="shared" si="43"/>
        <v>25</v>
      </c>
      <c r="Q566" s="11" t="s">
        <v>8311</v>
      </c>
      <c r="R566" s="15">
        <f t="shared" si="44"/>
        <v>41954.722916666666</v>
      </c>
      <c r="S566" s="15">
        <f t="shared" si="45"/>
        <v>42014.722916666666</v>
      </c>
      <c r="U566" t="str">
        <f t="shared" si="46"/>
        <v>web</v>
      </c>
    </row>
    <row r="567" spans="1:21" ht="45" x14ac:dyDescent="0.25">
      <c r="A567">
        <v>2428</v>
      </c>
      <c r="B567" s="9" t="s">
        <v>2429</v>
      </c>
      <c r="C567" s="3" t="s">
        <v>6538</v>
      </c>
      <c r="D567" s="5">
        <v>35000</v>
      </c>
      <c r="E567" s="7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42"/>
        <v>0</v>
      </c>
      <c r="P567">
        <f t="shared" si="43"/>
        <v>1</v>
      </c>
      <c r="Q567" s="11" t="s">
        <v>8315</v>
      </c>
      <c r="R567" s="15">
        <f t="shared" si="44"/>
        <v>42045.784155092595</v>
      </c>
      <c r="S567" s="15">
        <f t="shared" si="45"/>
        <v>42075.742488425924</v>
      </c>
      <c r="U567" t="str">
        <f t="shared" si="46"/>
        <v>food trucks</v>
      </c>
    </row>
    <row r="568" spans="1:21" ht="60" x14ac:dyDescent="0.25">
      <c r="A568">
        <v>2689</v>
      </c>
      <c r="B568" s="9" t="s">
        <v>2689</v>
      </c>
      <c r="C568" s="3" t="s">
        <v>6799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42"/>
        <v>0</v>
      </c>
      <c r="P568">
        <f t="shared" si="43"/>
        <v>1</v>
      </c>
      <c r="Q568" s="11" t="s">
        <v>8315</v>
      </c>
      <c r="R568" s="15">
        <f t="shared" si="44"/>
        <v>42551.961689814809</v>
      </c>
      <c r="S568" s="15">
        <f t="shared" si="45"/>
        <v>42581.961689814809</v>
      </c>
      <c r="U568" t="str">
        <f t="shared" si="46"/>
        <v>food trucks</v>
      </c>
    </row>
    <row r="569" spans="1:21" ht="45" x14ac:dyDescent="0.25">
      <c r="A569">
        <v>2504</v>
      </c>
      <c r="B569" s="9" t="s">
        <v>2504</v>
      </c>
      <c r="C569" s="3" t="s">
        <v>6614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42"/>
        <v>0</v>
      </c>
      <c r="P569">
        <f t="shared" si="43"/>
        <v>0</v>
      </c>
      <c r="Q569" s="11" t="s">
        <v>8315</v>
      </c>
      <c r="R569" s="15">
        <f t="shared" si="44"/>
        <v>41928.015439814815</v>
      </c>
      <c r="S569" s="15">
        <f t="shared" si="45"/>
        <v>41958.057106481487</v>
      </c>
      <c r="U569" t="str">
        <f t="shared" si="46"/>
        <v>restaurants</v>
      </c>
    </row>
    <row r="570" spans="1:21" ht="45" x14ac:dyDescent="0.25">
      <c r="A570">
        <v>2566</v>
      </c>
      <c r="B570" s="9" t="s">
        <v>2566</v>
      </c>
      <c r="C570" s="3" t="s">
        <v>6676</v>
      </c>
      <c r="D570" s="5">
        <v>35000</v>
      </c>
      <c r="E570" s="7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42"/>
        <v>0</v>
      </c>
      <c r="P570">
        <f t="shared" si="43"/>
        <v>0</v>
      </c>
      <c r="Q570" s="11" t="s">
        <v>8315</v>
      </c>
      <c r="R570" s="15">
        <f t="shared" si="44"/>
        <v>41842.980879629627</v>
      </c>
      <c r="S570" s="15">
        <f t="shared" si="45"/>
        <v>41872.980879629627</v>
      </c>
      <c r="U570" t="str">
        <f t="shared" si="46"/>
        <v>food trucks</v>
      </c>
    </row>
    <row r="571" spans="1:21" ht="60" x14ac:dyDescent="0.25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2"/>
        <v>127</v>
      </c>
      <c r="P571">
        <f t="shared" si="43"/>
        <v>44.91</v>
      </c>
      <c r="Q571" s="11" t="s">
        <v>8308</v>
      </c>
      <c r="R571" s="15">
        <f t="shared" si="44"/>
        <v>42427.964745370366</v>
      </c>
      <c r="S571" s="15">
        <f t="shared" si="45"/>
        <v>42467.923078703709</v>
      </c>
      <c r="U571" t="str">
        <f t="shared" si="46"/>
        <v>documentary</v>
      </c>
    </row>
    <row r="572" spans="1:21" ht="60" x14ac:dyDescent="0.25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2"/>
        <v>102</v>
      </c>
      <c r="P572">
        <f t="shared" si="43"/>
        <v>119.99</v>
      </c>
      <c r="Q572" s="11" t="s">
        <v>8308</v>
      </c>
      <c r="R572" s="15">
        <f t="shared" si="44"/>
        <v>42111.970995370371</v>
      </c>
      <c r="S572" s="15">
        <f t="shared" si="45"/>
        <v>42156.097222222219</v>
      </c>
      <c r="U572" t="str">
        <f t="shared" si="46"/>
        <v>documentary</v>
      </c>
    </row>
    <row r="573" spans="1:21" ht="60" x14ac:dyDescent="0.25">
      <c r="A573">
        <v>4105</v>
      </c>
      <c r="B573" s="9" t="s">
        <v>4101</v>
      </c>
      <c r="C573" s="3" t="s">
        <v>8208</v>
      </c>
      <c r="D573" s="5">
        <v>33000</v>
      </c>
      <c r="E573" s="7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42"/>
        <v>7</v>
      </c>
      <c r="P573">
        <f t="shared" si="43"/>
        <v>383.33</v>
      </c>
      <c r="Q573" s="11" t="s">
        <v>8309</v>
      </c>
      <c r="R573" s="15">
        <f t="shared" si="44"/>
        <v>42697.010520833333</v>
      </c>
      <c r="S573" s="15">
        <f t="shared" si="45"/>
        <v>42730.010520833333</v>
      </c>
      <c r="U573" t="str">
        <f t="shared" si="46"/>
        <v>plays</v>
      </c>
    </row>
    <row r="574" spans="1:21" ht="45" x14ac:dyDescent="0.25">
      <c r="A574">
        <v>1790</v>
      </c>
      <c r="B574" s="9" t="s">
        <v>1791</v>
      </c>
      <c r="C574" s="3" t="s">
        <v>5900</v>
      </c>
      <c r="D574" s="5">
        <v>33000</v>
      </c>
      <c r="E574" s="7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42"/>
        <v>5</v>
      </c>
      <c r="P574">
        <f t="shared" si="43"/>
        <v>109.07</v>
      </c>
      <c r="Q574" s="11" t="s">
        <v>8314</v>
      </c>
      <c r="R574" s="15">
        <f t="shared" si="44"/>
        <v>42010.674513888895</v>
      </c>
      <c r="S574" s="15">
        <f t="shared" si="45"/>
        <v>42040.674513888895</v>
      </c>
      <c r="U574" t="str">
        <f t="shared" si="46"/>
        <v>photobooks</v>
      </c>
    </row>
    <row r="575" spans="1:21" ht="60" x14ac:dyDescent="0.25">
      <c r="A575">
        <v>1983</v>
      </c>
      <c r="B575" s="9" t="s">
        <v>1984</v>
      </c>
      <c r="C575" s="3" t="s">
        <v>6093</v>
      </c>
      <c r="D575" s="5">
        <v>33000</v>
      </c>
      <c r="E575" s="7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42"/>
        <v>4</v>
      </c>
      <c r="P575">
        <f t="shared" si="43"/>
        <v>88.69</v>
      </c>
      <c r="Q575" s="11" t="s">
        <v>8314</v>
      </c>
      <c r="R575" s="15">
        <f t="shared" si="44"/>
        <v>42593.011782407411</v>
      </c>
      <c r="S575" s="15">
        <f t="shared" si="45"/>
        <v>42615.291666666672</v>
      </c>
      <c r="U575" t="str">
        <f t="shared" si="46"/>
        <v>people</v>
      </c>
    </row>
    <row r="576" spans="1:21" ht="45" x14ac:dyDescent="0.25">
      <c r="A576">
        <v>2395</v>
      </c>
      <c r="B576" s="9" t="s">
        <v>2396</v>
      </c>
      <c r="C576" s="3" t="s">
        <v>6505</v>
      </c>
      <c r="D576" s="5">
        <v>33000</v>
      </c>
      <c r="E576" s="7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42"/>
        <v>0</v>
      </c>
      <c r="P576">
        <f t="shared" si="43"/>
        <v>0</v>
      </c>
      <c r="Q576" s="11" t="s">
        <v>8311</v>
      </c>
      <c r="R576" s="15">
        <f t="shared" si="44"/>
        <v>42717.121377314819</v>
      </c>
      <c r="S576" s="15">
        <f t="shared" si="45"/>
        <v>42745.372916666667</v>
      </c>
      <c r="U576" t="str">
        <f t="shared" si="46"/>
        <v>web</v>
      </c>
    </row>
    <row r="577" spans="1:21" ht="45" x14ac:dyDescent="0.25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2"/>
        <v>226</v>
      </c>
      <c r="P577">
        <f t="shared" si="43"/>
        <v>118.61</v>
      </c>
      <c r="Q577" s="11" t="s">
        <v>8311</v>
      </c>
      <c r="R577" s="15">
        <f t="shared" si="44"/>
        <v>41212.996481481481</v>
      </c>
      <c r="S577" s="15">
        <f t="shared" si="45"/>
        <v>41242.996481481481</v>
      </c>
      <c r="U577" t="str">
        <f t="shared" si="46"/>
        <v>hardware</v>
      </c>
    </row>
    <row r="578" spans="1:21" ht="45" x14ac:dyDescent="0.25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2"/>
        <v>65</v>
      </c>
      <c r="P578">
        <f t="shared" si="43"/>
        <v>170.63</v>
      </c>
      <c r="Q578" s="11" t="s">
        <v>8314</v>
      </c>
      <c r="R578" s="15">
        <f t="shared" si="44"/>
        <v>41891.976388888892</v>
      </c>
      <c r="S578" s="15">
        <f t="shared" si="45"/>
        <v>41936.976388888892</v>
      </c>
      <c r="U578" t="str">
        <f t="shared" si="46"/>
        <v>photobooks</v>
      </c>
    </row>
    <row r="579" spans="1:21" ht="60" x14ac:dyDescent="0.25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7">ROUND(E579/D579*100,0)</f>
        <v>105</v>
      </c>
      <c r="P579">
        <f t="shared" ref="P579:P642" si="48">IFERROR(ROUND(E579/L579,2),0)</f>
        <v>83.97</v>
      </c>
      <c r="Q579" s="11" t="s">
        <v>8313</v>
      </c>
      <c r="R579" s="15">
        <f t="shared" ref="R579:R642" si="49">(((J579/60)/60)/24)+DATE(1970,1,1)</f>
        <v>41710.594282407408</v>
      </c>
      <c r="S579" s="15">
        <f t="shared" ref="S579:S642" si="50">(((I579/60)/60)/24)+DATE(1970,1,1)</f>
        <v>41740.594282407408</v>
      </c>
      <c r="U579" t="str">
        <f t="shared" ref="U579:U642" si="51">RIGHT(N579,LEN(N579)-SEARCH("/",N579))</f>
        <v>rock</v>
      </c>
    </row>
    <row r="580" spans="1:21" ht="60" x14ac:dyDescent="0.25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7"/>
        <v>104</v>
      </c>
      <c r="P580">
        <f t="shared" si="48"/>
        <v>96.88</v>
      </c>
      <c r="Q580" s="11" t="s">
        <v>8310</v>
      </c>
      <c r="R580" s="15">
        <f t="shared" si="49"/>
        <v>42073.957569444443</v>
      </c>
      <c r="S580" s="15">
        <f t="shared" si="50"/>
        <v>42103.957569444443</v>
      </c>
      <c r="U580" t="str">
        <f t="shared" si="51"/>
        <v>radio &amp; podcasts</v>
      </c>
    </row>
    <row r="581" spans="1:21" x14ac:dyDescent="0.25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7"/>
        <v>1</v>
      </c>
      <c r="P581">
        <f t="shared" si="48"/>
        <v>69</v>
      </c>
      <c r="Q581" s="11" t="s">
        <v>8311</v>
      </c>
      <c r="R581" s="15">
        <f t="shared" si="49"/>
        <v>42436.211701388893</v>
      </c>
      <c r="S581" s="15">
        <f t="shared" si="50"/>
        <v>42466.170034722221</v>
      </c>
      <c r="U581" t="str">
        <f t="shared" si="51"/>
        <v>makerspaces</v>
      </c>
    </row>
    <row r="582" spans="1:21" ht="60" x14ac:dyDescent="0.25">
      <c r="A582">
        <v>3282</v>
      </c>
      <c r="B582" s="9" t="s">
        <v>3282</v>
      </c>
      <c r="C582" s="3" t="s">
        <v>7392</v>
      </c>
      <c r="D582" s="5">
        <v>31000</v>
      </c>
      <c r="E582" s="7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47"/>
        <v>103</v>
      </c>
      <c r="P582">
        <f t="shared" si="48"/>
        <v>134.26</v>
      </c>
      <c r="Q582" s="11" t="s">
        <v>8309</v>
      </c>
      <c r="R582" s="15">
        <f t="shared" si="49"/>
        <v>42445.19430555556</v>
      </c>
      <c r="S582" s="15">
        <f t="shared" si="50"/>
        <v>42489.19430555556</v>
      </c>
      <c r="U582" t="str">
        <f t="shared" si="51"/>
        <v>plays</v>
      </c>
    </row>
    <row r="583" spans="1:21" ht="45" x14ac:dyDescent="0.25">
      <c r="A583">
        <v>1999</v>
      </c>
      <c r="B583" s="9" t="s">
        <v>2000</v>
      </c>
      <c r="C583" s="3" t="s">
        <v>6109</v>
      </c>
      <c r="D583" s="5">
        <v>31000</v>
      </c>
      <c r="E583" s="7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47"/>
        <v>1</v>
      </c>
      <c r="P583">
        <f t="shared" si="48"/>
        <v>33.71</v>
      </c>
      <c r="Q583" s="11" t="s">
        <v>8314</v>
      </c>
      <c r="R583" s="15">
        <f t="shared" si="49"/>
        <v>41926.482731481483</v>
      </c>
      <c r="S583" s="15">
        <f t="shared" si="50"/>
        <v>41956.524398148147</v>
      </c>
      <c r="U583" t="str">
        <f t="shared" si="51"/>
        <v>people</v>
      </c>
    </row>
    <row r="584" spans="1:21" ht="45" x14ac:dyDescent="0.25">
      <c r="A584">
        <v>2014</v>
      </c>
      <c r="B584" s="9" t="s">
        <v>2015</v>
      </c>
      <c r="C584" s="3" t="s">
        <v>6124</v>
      </c>
      <c r="D584" s="5">
        <v>30000</v>
      </c>
      <c r="E584" s="7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47"/>
        <v>7814</v>
      </c>
      <c r="P584">
        <f t="shared" si="48"/>
        <v>88.6</v>
      </c>
      <c r="Q584" s="11" t="s">
        <v>8311</v>
      </c>
      <c r="R584" s="15">
        <f t="shared" si="49"/>
        <v>41324.214571759258</v>
      </c>
      <c r="S584" s="15">
        <f t="shared" si="50"/>
        <v>41358.172905092593</v>
      </c>
      <c r="U584" t="str">
        <f t="shared" si="51"/>
        <v>hardware</v>
      </c>
    </row>
    <row r="585" spans="1:21" ht="45" x14ac:dyDescent="0.25">
      <c r="A585">
        <v>2197</v>
      </c>
      <c r="B585" s="9" t="s">
        <v>2198</v>
      </c>
      <c r="C585" s="3" t="s">
        <v>6307</v>
      </c>
      <c r="D585" s="5">
        <v>30000</v>
      </c>
      <c r="E585" s="7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47"/>
        <v>951</v>
      </c>
      <c r="P585">
        <f t="shared" si="48"/>
        <v>65.89</v>
      </c>
      <c r="Q585" s="11" t="s">
        <v>8312</v>
      </c>
      <c r="R585" s="15">
        <f t="shared" si="49"/>
        <v>42033.584016203706</v>
      </c>
      <c r="S585" s="15">
        <f t="shared" si="50"/>
        <v>42063.584016203706</v>
      </c>
      <c r="U585" t="str">
        <f t="shared" si="51"/>
        <v>tabletop games</v>
      </c>
    </row>
    <row r="586" spans="1:21" ht="60" x14ac:dyDescent="0.25">
      <c r="A586">
        <v>1465</v>
      </c>
      <c r="B586" s="9" t="s">
        <v>1466</v>
      </c>
      <c r="C586" s="3" t="s">
        <v>5575</v>
      </c>
      <c r="D586" s="5">
        <v>30000</v>
      </c>
      <c r="E586" s="7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47"/>
        <v>456</v>
      </c>
      <c r="P586">
        <f t="shared" si="48"/>
        <v>52.62</v>
      </c>
      <c r="Q586" s="11" t="s">
        <v>8310</v>
      </c>
      <c r="R586" s="15">
        <f t="shared" si="49"/>
        <v>40959.734398148146</v>
      </c>
      <c r="S586" s="15">
        <f t="shared" si="50"/>
        <v>40990.125</v>
      </c>
      <c r="U586" t="str">
        <f t="shared" si="51"/>
        <v>radio &amp; podcasts</v>
      </c>
    </row>
    <row r="587" spans="1:21" ht="30" x14ac:dyDescent="0.25">
      <c r="A587">
        <v>2010</v>
      </c>
      <c r="B587" s="9" t="s">
        <v>2011</v>
      </c>
      <c r="C587" s="3" t="s">
        <v>6120</v>
      </c>
      <c r="D587" s="5">
        <v>30000</v>
      </c>
      <c r="E587" s="7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47"/>
        <v>320</v>
      </c>
      <c r="P587">
        <f t="shared" si="48"/>
        <v>55.28</v>
      </c>
      <c r="Q587" s="11" t="s">
        <v>8311</v>
      </c>
      <c r="R587" s="15">
        <f t="shared" si="49"/>
        <v>42570.996423611112</v>
      </c>
      <c r="S587" s="15">
        <f t="shared" si="50"/>
        <v>42600.996423611112</v>
      </c>
      <c r="U587" t="str">
        <f t="shared" si="51"/>
        <v>hardware</v>
      </c>
    </row>
    <row r="588" spans="1:21" ht="60" x14ac:dyDescent="0.25">
      <c r="A588">
        <v>2737</v>
      </c>
      <c r="B588" s="9" t="s">
        <v>2737</v>
      </c>
      <c r="C588" s="3" t="s">
        <v>6847</v>
      </c>
      <c r="D588" s="5">
        <v>30000</v>
      </c>
      <c r="E588" s="7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47"/>
        <v>246</v>
      </c>
      <c r="P588">
        <f t="shared" si="48"/>
        <v>161.88</v>
      </c>
      <c r="Q588" s="11" t="s">
        <v>8311</v>
      </c>
      <c r="R588" s="15">
        <f t="shared" si="49"/>
        <v>41611.917673611111</v>
      </c>
      <c r="S588" s="15">
        <f t="shared" si="50"/>
        <v>41654.791666666664</v>
      </c>
      <c r="U588" t="str">
        <f t="shared" si="51"/>
        <v>hardware</v>
      </c>
    </row>
    <row r="589" spans="1:21" ht="60" x14ac:dyDescent="0.25">
      <c r="A589">
        <v>1250</v>
      </c>
      <c r="B589" s="9" t="s">
        <v>1251</v>
      </c>
      <c r="C589" s="3" t="s">
        <v>5360</v>
      </c>
      <c r="D589" s="5">
        <v>30000</v>
      </c>
      <c r="E589" s="7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47"/>
        <v>200</v>
      </c>
      <c r="P589">
        <f t="shared" si="48"/>
        <v>118.2</v>
      </c>
      <c r="Q589" s="11" t="s">
        <v>8313</v>
      </c>
      <c r="R589" s="15">
        <f t="shared" si="49"/>
        <v>41843.64271990741</v>
      </c>
      <c r="S589" s="15">
        <f t="shared" si="50"/>
        <v>41888.64271990741</v>
      </c>
      <c r="U589" t="str">
        <f t="shared" si="51"/>
        <v>rock</v>
      </c>
    </row>
    <row r="590" spans="1:21" ht="60" x14ac:dyDescent="0.25">
      <c r="A590">
        <v>258</v>
      </c>
      <c r="B590" s="9" t="s">
        <v>259</v>
      </c>
      <c r="C590" s="3" t="s">
        <v>4368</v>
      </c>
      <c r="D590" s="5">
        <v>30000</v>
      </c>
      <c r="E590" s="7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47"/>
        <v>191</v>
      </c>
      <c r="P590">
        <f t="shared" si="48"/>
        <v>83.35</v>
      </c>
      <c r="Q590" s="11" t="s">
        <v>8308</v>
      </c>
      <c r="R590" s="15">
        <f t="shared" si="49"/>
        <v>40682.051689814813</v>
      </c>
      <c r="S590" s="15">
        <f t="shared" si="50"/>
        <v>40712.051689814813</v>
      </c>
      <c r="U590" t="str">
        <f t="shared" si="51"/>
        <v>documentary</v>
      </c>
    </row>
    <row r="591" spans="1:21" ht="30" x14ac:dyDescent="0.25">
      <c r="A591">
        <v>1957</v>
      </c>
      <c r="B591" s="9" t="s">
        <v>1958</v>
      </c>
      <c r="C591" s="3" t="s">
        <v>6067</v>
      </c>
      <c r="D591" s="5">
        <v>30000</v>
      </c>
      <c r="E591" s="7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47"/>
        <v>168</v>
      </c>
      <c r="P591">
        <f t="shared" si="48"/>
        <v>76.14</v>
      </c>
      <c r="Q591" s="11" t="s">
        <v>8311</v>
      </c>
      <c r="R591" s="15">
        <f t="shared" si="49"/>
        <v>41179.098530092589</v>
      </c>
      <c r="S591" s="15">
        <f t="shared" si="50"/>
        <v>41209.098530092589</v>
      </c>
      <c r="U591" t="str">
        <f t="shared" si="51"/>
        <v>hardware</v>
      </c>
    </row>
    <row r="592" spans="1:21" ht="60" x14ac:dyDescent="0.25">
      <c r="A592">
        <v>12</v>
      </c>
      <c r="B592" s="9" t="s">
        <v>14</v>
      </c>
      <c r="C592" s="3" t="s">
        <v>4123</v>
      </c>
      <c r="D592" s="5">
        <v>30000</v>
      </c>
      <c r="E592" s="7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47"/>
        <v>165</v>
      </c>
      <c r="P592">
        <f t="shared" si="48"/>
        <v>59.96</v>
      </c>
      <c r="Q592" s="11" t="s">
        <v>8308</v>
      </c>
      <c r="R592" s="15">
        <f t="shared" si="49"/>
        <v>41791.713252314818</v>
      </c>
      <c r="S592" s="15">
        <f t="shared" si="50"/>
        <v>41836.125</v>
      </c>
      <c r="U592" t="str">
        <f t="shared" si="51"/>
        <v>television</v>
      </c>
    </row>
    <row r="593" spans="1:21" ht="60" x14ac:dyDescent="0.25">
      <c r="A593">
        <v>2059</v>
      </c>
      <c r="B593" s="9" t="s">
        <v>2060</v>
      </c>
      <c r="C593" s="3" t="s">
        <v>6169</v>
      </c>
      <c r="D593" s="5">
        <v>30000</v>
      </c>
      <c r="E593" s="7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47"/>
        <v>143</v>
      </c>
      <c r="P593">
        <f t="shared" si="48"/>
        <v>114.77</v>
      </c>
      <c r="Q593" s="11" t="s">
        <v>8311</v>
      </c>
      <c r="R593" s="15">
        <f t="shared" si="49"/>
        <v>42361.602476851855</v>
      </c>
      <c r="S593" s="15">
        <f t="shared" si="50"/>
        <v>42400.915972222225</v>
      </c>
      <c r="U593" t="str">
        <f t="shared" si="51"/>
        <v>hardware</v>
      </c>
    </row>
    <row r="594" spans="1:21" ht="60" x14ac:dyDescent="0.25">
      <c r="A594">
        <v>2036</v>
      </c>
      <c r="B594" s="9" t="s">
        <v>2037</v>
      </c>
      <c r="C594" s="3" t="s">
        <v>6146</v>
      </c>
      <c r="D594" s="5">
        <v>30000</v>
      </c>
      <c r="E594" s="7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47"/>
        <v>132</v>
      </c>
      <c r="P594">
        <f t="shared" si="48"/>
        <v>46.58</v>
      </c>
      <c r="Q594" s="11" t="s">
        <v>8311</v>
      </c>
      <c r="R594" s="15">
        <f t="shared" si="49"/>
        <v>41738.864803240744</v>
      </c>
      <c r="S594" s="15">
        <f t="shared" si="50"/>
        <v>41768.864803240744</v>
      </c>
      <c r="U594" t="str">
        <f t="shared" si="51"/>
        <v>hardware</v>
      </c>
    </row>
    <row r="595" spans="1:21" ht="60" x14ac:dyDescent="0.25">
      <c r="A595">
        <v>2005</v>
      </c>
      <c r="B595" s="9" t="s">
        <v>2006</v>
      </c>
      <c r="C595" s="3" t="s">
        <v>6115</v>
      </c>
      <c r="D595" s="5">
        <v>30000</v>
      </c>
      <c r="E595" s="7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47"/>
        <v>124</v>
      </c>
      <c r="P595">
        <f t="shared" si="48"/>
        <v>194.26</v>
      </c>
      <c r="Q595" s="11" t="s">
        <v>8311</v>
      </c>
      <c r="R595" s="15">
        <f t="shared" si="49"/>
        <v>41535.812708333331</v>
      </c>
      <c r="S595" s="15">
        <f t="shared" si="50"/>
        <v>41563.165972222225</v>
      </c>
      <c r="U595" t="str">
        <f t="shared" si="51"/>
        <v>hardware</v>
      </c>
    </row>
    <row r="596" spans="1:21" ht="60" x14ac:dyDescent="0.25">
      <c r="A596">
        <v>1256</v>
      </c>
      <c r="B596" s="9" t="s">
        <v>1257</v>
      </c>
      <c r="C596" s="3" t="s">
        <v>5366</v>
      </c>
      <c r="D596" s="5">
        <v>30000</v>
      </c>
      <c r="E596" s="7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47"/>
        <v>118</v>
      </c>
      <c r="P596">
        <f t="shared" si="48"/>
        <v>98.03</v>
      </c>
      <c r="Q596" s="11" t="s">
        <v>8313</v>
      </c>
      <c r="R596" s="15">
        <f t="shared" si="49"/>
        <v>40921.919340277782</v>
      </c>
      <c r="S596" s="15">
        <f t="shared" si="50"/>
        <v>40951.919340277782</v>
      </c>
      <c r="U596" t="str">
        <f t="shared" si="51"/>
        <v>rock</v>
      </c>
    </row>
    <row r="597" spans="1:21" ht="60" x14ac:dyDescent="0.25">
      <c r="A597">
        <v>1477</v>
      </c>
      <c r="B597" s="9" t="s">
        <v>1478</v>
      </c>
      <c r="C597" s="3" t="s">
        <v>5587</v>
      </c>
      <c r="D597" s="5">
        <v>30000</v>
      </c>
      <c r="E597" s="7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47"/>
        <v>111</v>
      </c>
      <c r="P597">
        <f t="shared" si="48"/>
        <v>90.5</v>
      </c>
      <c r="Q597" s="11" t="s">
        <v>8310</v>
      </c>
      <c r="R597" s="15">
        <f t="shared" si="49"/>
        <v>40840.615787037037</v>
      </c>
      <c r="S597" s="15">
        <f t="shared" si="50"/>
        <v>40900.125</v>
      </c>
      <c r="U597" t="str">
        <f t="shared" si="51"/>
        <v>radio &amp; podcasts</v>
      </c>
    </row>
    <row r="598" spans="1:21" ht="60" x14ac:dyDescent="0.25">
      <c r="A598">
        <v>3029</v>
      </c>
      <c r="B598" s="9" t="s">
        <v>3029</v>
      </c>
      <c r="C598" s="3" t="s">
        <v>7139</v>
      </c>
      <c r="D598" s="5">
        <v>30000</v>
      </c>
      <c r="E598" s="7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47"/>
        <v>110</v>
      </c>
      <c r="P598">
        <f t="shared" si="48"/>
        <v>94.55</v>
      </c>
      <c r="Q598" s="11" t="s">
        <v>8309</v>
      </c>
      <c r="R598" s="15">
        <f t="shared" si="49"/>
        <v>41932.708877314813</v>
      </c>
      <c r="S598" s="15">
        <f t="shared" si="50"/>
        <v>41961.190972222219</v>
      </c>
      <c r="U598" t="str">
        <f t="shared" si="51"/>
        <v>spaces</v>
      </c>
    </row>
    <row r="599" spans="1:21" ht="45" x14ac:dyDescent="0.25">
      <c r="A599">
        <v>18</v>
      </c>
      <c r="B599" s="9" t="s">
        <v>20</v>
      </c>
      <c r="C599" s="3" t="s">
        <v>4129</v>
      </c>
      <c r="D599" s="5">
        <v>30000</v>
      </c>
      <c r="E599" s="7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47"/>
        <v>106</v>
      </c>
      <c r="P599">
        <f t="shared" si="48"/>
        <v>93.26</v>
      </c>
      <c r="Q599" s="11" t="s">
        <v>8308</v>
      </c>
      <c r="R599" s="15">
        <f t="shared" si="49"/>
        <v>41869.542314814818</v>
      </c>
      <c r="S599" s="15">
        <f t="shared" si="50"/>
        <v>41899.542314814818</v>
      </c>
      <c r="U599" t="str">
        <f t="shared" si="51"/>
        <v>television</v>
      </c>
    </row>
    <row r="600" spans="1:21" ht="60" x14ac:dyDescent="0.25">
      <c r="A600">
        <v>250</v>
      </c>
      <c r="B600" s="9" t="s">
        <v>251</v>
      </c>
      <c r="C600" s="3" t="s">
        <v>4360</v>
      </c>
      <c r="D600" s="5">
        <v>30000</v>
      </c>
      <c r="E600" s="7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47"/>
        <v>106</v>
      </c>
      <c r="P600">
        <f t="shared" si="48"/>
        <v>72.48</v>
      </c>
      <c r="Q600" s="11" t="s">
        <v>8308</v>
      </c>
      <c r="R600" s="15">
        <f t="shared" si="49"/>
        <v>41401.565868055557</v>
      </c>
      <c r="S600" s="15">
        <f t="shared" si="50"/>
        <v>41431.565868055557</v>
      </c>
      <c r="U600" t="str">
        <f t="shared" si="51"/>
        <v>documentary</v>
      </c>
    </row>
    <row r="601" spans="1:21" ht="45" x14ac:dyDescent="0.25">
      <c r="A601">
        <v>2298</v>
      </c>
      <c r="B601" s="9" t="s">
        <v>2299</v>
      </c>
      <c r="C601" s="3" t="s">
        <v>6408</v>
      </c>
      <c r="D601" s="5">
        <v>30000</v>
      </c>
      <c r="E601" s="7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47"/>
        <v>105</v>
      </c>
      <c r="P601">
        <f t="shared" si="48"/>
        <v>109.45</v>
      </c>
      <c r="Q601" s="11" t="s">
        <v>8313</v>
      </c>
      <c r="R601" s="15">
        <f t="shared" si="49"/>
        <v>41694.84065972222</v>
      </c>
      <c r="S601" s="15">
        <f t="shared" si="50"/>
        <v>41724.798993055556</v>
      </c>
      <c r="U601" t="str">
        <f t="shared" si="51"/>
        <v>rock</v>
      </c>
    </row>
    <row r="602" spans="1:21" ht="60" x14ac:dyDescent="0.25">
      <c r="A602">
        <v>271</v>
      </c>
      <c r="B602" s="9" t="s">
        <v>272</v>
      </c>
      <c r="C602" s="3" t="s">
        <v>4381</v>
      </c>
      <c r="D602" s="5">
        <v>30000</v>
      </c>
      <c r="E602" s="7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47"/>
        <v>105</v>
      </c>
      <c r="P602">
        <f t="shared" si="48"/>
        <v>109.42</v>
      </c>
      <c r="Q602" s="11" t="s">
        <v>8308</v>
      </c>
      <c r="R602" s="15">
        <f t="shared" si="49"/>
        <v>41612.10024305556</v>
      </c>
      <c r="S602" s="15">
        <f t="shared" si="50"/>
        <v>41641.333333333336</v>
      </c>
      <c r="U602" t="str">
        <f t="shared" si="51"/>
        <v>documentary</v>
      </c>
    </row>
    <row r="603" spans="1:21" ht="60" x14ac:dyDescent="0.25">
      <c r="A603">
        <v>2731</v>
      </c>
      <c r="B603" s="9" t="s">
        <v>2731</v>
      </c>
      <c r="C603" s="3" t="s">
        <v>6841</v>
      </c>
      <c r="D603" s="5">
        <v>30000</v>
      </c>
      <c r="E603" s="7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47"/>
        <v>104</v>
      </c>
      <c r="P603">
        <f t="shared" si="48"/>
        <v>845.7</v>
      </c>
      <c r="Q603" s="11" t="s">
        <v>8311</v>
      </c>
      <c r="R603" s="15">
        <f t="shared" si="49"/>
        <v>41872.525717592594</v>
      </c>
      <c r="S603" s="15">
        <f t="shared" si="50"/>
        <v>41930.166666666664</v>
      </c>
      <c r="U603" t="str">
        <f t="shared" si="51"/>
        <v>hardware</v>
      </c>
    </row>
    <row r="604" spans="1:21" ht="60" x14ac:dyDescent="0.25">
      <c r="A604">
        <v>3425</v>
      </c>
      <c r="B604" s="9" t="s">
        <v>3424</v>
      </c>
      <c r="C604" s="3" t="s">
        <v>7535</v>
      </c>
      <c r="D604" s="5">
        <v>30000</v>
      </c>
      <c r="E604" s="7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47"/>
        <v>103</v>
      </c>
      <c r="P604">
        <f t="shared" si="48"/>
        <v>297.02999999999997</v>
      </c>
      <c r="Q604" s="11" t="s">
        <v>8309</v>
      </c>
      <c r="R604" s="15">
        <f t="shared" si="49"/>
        <v>41884.617314814815</v>
      </c>
      <c r="S604" s="15">
        <f t="shared" si="50"/>
        <v>41916.617314814815</v>
      </c>
      <c r="U604" t="str">
        <f t="shared" si="51"/>
        <v>plays</v>
      </c>
    </row>
    <row r="605" spans="1:21" ht="60" x14ac:dyDescent="0.25">
      <c r="A605">
        <v>2459</v>
      </c>
      <c r="B605" s="9" t="s">
        <v>2460</v>
      </c>
      <c r="C605" s="3" t="s">
        <v>6569</v>
      </c>
      <c r="D605" s="5">
        <v>30000</v>
      </c>
      <c r="E605" s="7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47"/>
        <v>102</v>
      </c>
      <c r="P605">
        <f t="shared" si="48"/>
        <v>108.78</v>
      </c>
      <c r="Q605" s="11" t="s">
        <v>8315</v>
      </c>
      <c r="R605" s="15">
        <f t="shared" si="49"/>
        <v>42407.637557870374</v>
      </c>
      <c r="S605" s="15">
        <f t="shared" si="50"/>
        <v>42452.595891203702</v>
      </c>
      <c r="U605" t="str">
        <f t="shared" si="51"/>
        <v>small batch</v>
      </c>
    </row>
    <row r="606" spans="1:21" ht="60" x14ac:dyDescent="0.25">
      <c r="A606">
        <v>3224</v>
      </c>
      <c r="B606" s="9" t="s">
        <v>3224</v>
      </c>
      <c r="C606" s="3" t="s">
        <v>7334</v>
      </c>
      <c r="D606" s="5">
        <v>30000</v>
      </c>
      <c r="E606" s="7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47"/>
        <v>102</v>
      </c>
      <c r="P606">
        <f t="shared" si="48"/>
        <v>141.71</v>
      </c>
      <c r="Q606" s="11" t="s">
        <v>8309</v>
      </c>
      <c r="R606" s="15">
        <f t="shared" si="49"/>
        <v>42697.850844907407</v>
      </c>
      <c r="S606" s="15">
        <f t="shared" si="50"/>
        <v>42745.208333333328</v>
      </c>
      <c r="U606" t="str">
        <f t="shared" si="51"/>
        <v>plays</v>
      </c>
    </row>
    <row r="607" spans="1:21" ht="60" x14ac:dyDescent="0.25">
      <c r="A607">
        <v>343</v>
      </c>
      <c r="B607" s="9" t="s">
        <v>344</v>
      </c>
      <c r="C607" s="3" t="s">
        <v>4453</v>
      </c>
      <c r="D607" s="5">
        <v>30000</v>
      </c>
      <c r="E607" s="7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47"/>
        <v>102</v>
      </c>
      <c r="P607">
        <f t="shared" si="48"/>
        <v>58.41</v>
      </c>
      <c r="Q607" s="11" t="s">
        <v>8308</v>
      </c>
      <c r="R607" s="15">
        <f t="shared" si="49"/>
        <v>41926.73778935185</v>
      </c>
      <c r="S607" s="15">
        <f t="shared" si="50"/>
        <v>41957.125</v>
      </c>
      <c r="U607" t="str">
        <f t="shared" si="51"/>
        <v>documentary</v>
      </c>
    </row>
    <row r="608" spans="1:21" ht="60" x14ac:dyDescent="0.25">
      <c r="A608">
        <v>411</v>
      </c>
      <c r="B608" s="9" t="s">
        <v>412</v>
      </c>
      <c r="C608" s="3" t="s">
        <v>4521</v>
      </c>
      <c r="D608" s="5">
        <v>30000</v>
      </c>
      <c r="E608" s="7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47"/>
        <v>101</v>
      </c>
      <c r="P608">
        <f t="shared" si="48"/>
        <v>125.79</v>
      </c>
      <c r="Q608" s="11" t="s">
        <v>8308</v>
      </c>
      <c r="R608" s="15">
        <f t="shared" si="49"/>
        <v>41598.17597222222</v>
      </c>
      <c r="S608" s="15">
        <f t="shared" si="50"/>
        <v>41630.208333333336</v>
      </c>
      <c r="U608" t="str">
        <f t="shared" si="51"/>
        <v>documentary</v>
      </c>
    </row>
    <row r="609" spans="1:21" ht="45" x14ac:dyDescent="0.25">
      <c r="A609">
        <v>317</v>
      </c>
      <c r="B609" s="9" t="s">
        <v>318</v>
      </c>
      <c r="C609" s="3" t="s">
        <v>4427</v>
      </c>
      <c r="D609" s="5">
        <v>30000</v>
      </c>
      <c r="E609" s="7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47"/>
        <v>101</v>
      </c>
      <c r="P609">
        <f t="shared" si="48"/>
        <v>95.7</v>
      </c>
      <c r="Q609" s="11" t="s">
        <v>8308</v>
      </c>
      <c r="R609" s="15">
        <f t="shared" si="49"/>
        <v>41589.676886574074</v>
      </c>
      <c r="S609" s="15">
        <f t="shared" si="50"/>
        <v>41619.676886574074</v>
      </c>
      <c r="U609" t="str">
        <f t="shared" si="51"/>
        <v>documentary</v>
      </c>
    </row>
    <row r="610" spans="1:21" ht="30" x14ac:dyDescent="0.25">
      <c r="A610">
        <v>969</v>
      </c>
      <c r="B610" s="9" t="s">
        <v>970</v>
      </c>
      <c r="C610" s="3" t="s">
        <v>5079</v>
      </c>
      <c r="D610" s="5">
        <v>30000</v>
      </c>
      <c r="E610" s="7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47"/>
        <v>47</v>
      </c>
      <c r="P610">
        <f t="shared" si="48"/>
        <v>1272.73</v>
      </c>
      <c r="Q610" s="11" t="s">
        <v>8311</v>
      </c>
      <c r="R610" s="15">
        <f t="shared" si="49"/>
        <v>42742.30332175926</v>
      </c>
      <c r="S610" s="15">
        <f t="shared" si="50"/>
        <v>42775.30332175926</v>
      </c>
      <c r="U610" t="str">
        <f t="shared" si="51"/>
        <v>wearables</v>
      </c>
    </row>
    <row r="611" spans="1:21" ht="45" x14ac:dyDescent="0.25">
      <c r="A611">
        <v>1007</v>
      </c>
      <c r="B611" s="9" t="s">
        <v>1008</v>
      </c>
      <c r="C611" s="3" t="s">
        <v>5117</v>
      </c>
      <c r="D611" s="5">
        <v>30000</v>
      </c>
      <c r="E611" s="7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47"/>
        <v>44</v>
      </c>
      <c r="P611">
        <f t="shared" si="48"/>
        <v>174.95</v>
      </c>
      <c r="Q611" s="11" t="s">
        <v>8311</v>
      </c>
      <c r="R611" s="15">
        <f t="shared" si="49"/>
        <v>42676.583599537036</v>
      </c>
      <c r="S611" s="15">
        <f t="shared" si="50"/>
        <v>42718.6252662037</v>
      </c>
      <c r="U611" t="str">
        <f t="shared" si="51"/>
        <v>wearables</v>
      </c>
    </row>
    <row r="612" spans="1:21" ht="60" x14ac:dyDescent="0.25">
      <c r="A612">
        <v>1780</v>
      </c>
      <c r="B612" s="9" t="s">
        <v>1781</v>
      </c>
      <c r="C612" s="3" t="s">
        <v>5890</v>
      </c>
      <c r="D612" s="5">
        <v>30000</v>
      </c>
      <c r="E612" s="7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47"/>
        <v>40</v>
      </c>
      <c r="P612">
        <f t="shared" si="48"/>
        <v>78.44</v>
      </c>
      <c r="Q612" s="11" t="s">
        <v>8314</v>
      </c>
      <c r="R612" s="15">
        <f t="shared" si="49"/>
        <v>42493.600810185191</v>
      </c>
      <c r="S612" s="15">
        <f t="shared" si="50"/>
        <v>42553.600810185191</v>
      </c>
      <c r="U612" t="str">
        <f t="shared" si="51"/>
        <v>photobooks</v>
      </c>
    </row>
    <row r="613" spans="1:21" ht="60" x14ac:dyDescent="0.25">
      <c r="A613">
        <v>671</v>
      </c>
      <c r="B613" s="9" t="s">
        <v>672</v>
      </c>
      <c r="C613" s="3" t="s">
        <v>4781</v>
      </c>
      <c r="D613" s="5">
        <v>30000</v>
      </c>
      <c r="E613" s="7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47"/>
        <v>39</v>
      </c>
      <c r="P613">
        <f t="shared" si="48"/>
        <v>788.53</v>
      </c>
      <c r="Q613" s="11" t="s">
        <v>8311</v>
      </c>
      <c r="R613" s="15">
        <f t="shared" si="49"/>
        <v>41984.692731481482</v>
      </c>
      <c r="S613" s="15">
        <f t="shared" si="50"/>
        <v>42018.166666666672</v>
      </c>
      <c r="U613" t="str">
        <f t="shared" si="51"/>
        <v>wearables</v>
      </c>
    </row>
    <row r="614" spans="1:21" ht="60" x14ac:dyDescent="0.25">
      <c r="A614">
        <v>1691</v>
      </c>
      <c r="B614" s="9" t="s">
        <v>1692</v>
      </c>
      <c r="C614" s="3" t="s">
        <v>5801</v>
      </c>
      <c r="D614" s="5">
        <v>30000</v>
      </c>
      <c r="E614" s="7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47"/>
        <v>33</v>
      </c>
      <c r="P614">
        <f t="shared" si="48"/>
        <v>264.26</v>
      </c>
      <c r="Q614" s="11" t="s">
        <v>8313</v>
      </c>
      <c r="R614" s="15">
        <f t="shared" si="49"/>
        <v>42795.701481481476</v>
      </c>
      <c r="S614" s="15">
        <f t="shared" si="50"/>
        <v>42828.041666666672</v>
      </c>
      <c r="U614" t="str">
        <f t="shared" si="51"/>
        <v>faith</v>
      </c>
    </row>
    <row r="615" spans="1:21" ht="60" x14ac:dyDescent="0.25">
      <c r="A615">
        <v>1305</v>
      </c>
      <c r="B615" s="9" t="s">
        <v>1306</v>
      </c>
      <c r="C615" s="3" t="s">
        <v>5415</v>
      </c>
      <c r="D615" s="5">
        <v>30000</v>
      </c>
      <c r="E615" s="7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47"/>
        <v>26</v>
      </c>
      <c r="P615">
        <f t="shared" si="48"/>
        <v>90.62</v>
      </c>
      <c r="Q615" s="11" t="s">
        <v>8311</v>
      </c>
      <c r="R615" s="15">
        <f t="shared" si="49"/>
        <v>42543.665601851855</v>
      </c>
      <c r="S615" s="15">
        <f t="shared" si="50"/>
        <v>42572.729166666672</v>
      </c>
      <c r="U615" t="str">
        <f t="shared" si="51"/>
        <v>wearables</v>
      </c>
    </row>
    <row r="616" spans="1:21" ht="45" x14ac:dyDescent="0.25">
      <c r="A616">
        <v>1566</v>
      </c>
      <c r="B616" s="9" t="s">
        <v>1567</v>
      </c>
      <c r="C616" s="3" t="s">
        <v>5676</v>
      </c>
      <c r="D616" s="5">
        <v>30000</v>
      </c>
      <c r="E616" s="7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47"/>
        <v>21</v>
      </c>
      <c r="P616">
        <f t="shared" si="48"/>
        <v>108.05</v>
      </c>
      <c r="Q616" s="11" t="s">
        <v>8310</v>
      </c>
      <c r="R616" s="15">
        <f t="shared" si="49"/>
        <v>42549.916712962964</v>
      </c>
      <c r="S616" s="15">
        <f t="shared" si="50"/>
        <v>42578.916666666672</v>
      </c>
      <c r="U616" t="str">
        <f t="shared" si="51"/>
        <v>art books</v>
      </c>
    </row>
    <row r="617" spans="1:21" ht="60" x14ac:dyDescent="0.25">
      <c r="A617">
        <v>2657</v>
      </c>
      <c r="B617" s="9" t="s">
        <v>2657</v>
      </c>
      <c r="C617" s="3" t="s">
        <v>6767</v>
      </c>
      <c r="D617" s="5">
        <v>30000</v>
      </c>
      <c r="E617" s="7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47"/>
        <v>19</v>
      </c>
      <c r="P617">
        <f t="shared" si="48"/>
        <v>95.28</v>
      </c>
      <c r="Q617" s="11" t="s">
        <v>8311</v>
      </c>
      <c r="R617" s="15">
        <f t="shared" si="49"/>
        <v>42551.928854166668</v>
      </c>
      <c r="S617" s="15">
        <f t="shared" si="50"/>
        <v>42585.0625</v>
      </c>
      <c r="U617" t="str">
        <f t="shared" si="51"/>
        <v>space exploration</v>
      </c>
    </row>
    <row r="618" spans="1:21" ht="75" x14ac:dyDescent="0.25">
      <c r="A618">
        <v>587</v>
      </c>
      <c r="B618" s="9" t="s">
        <v>588</v>
      </c>
      <c r="C618" s="3" t="s">
        <v>4697</v>
      </c>
      <c r="D618" s="5">
        <v>30000</v>
      </c>
      <c r="E618" s="7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47"/>
        <v>9</v>
      </c>
      <c r="P618">
        <f t="shared" si="48"/>
        <v>389.29</v>
      </c>
      <c r="Q618" s="11" t="s">
        <v>8311</v>
      </c>
      <c r="R618" s="15">
        <f t="shared" si="49"/>
        <v>42080.757326388892</v>
      </c>
      <c r="S618" s="15">
        <f t="shared" si="50"/>
        <v>42110.757326388892</v>
      </c>
      <c r="U618" t="str">
        <f t="shared" si="51"/>
        <v>web</v>
      </c>
    </row>
    <row r="619" spans="1:21" ht="75" x14ac:dyDescent="0.25">
      <c r="A619">
        <v>3849</v>
      </c>
      <c r="B619" s="9" t="s">
        <v>3846</v>
      </c>
      <c r="C619" s="3" t="s">
        <v>7958</v>
      </c>
      <c r="D619" s="5">
        <v>30000</v>
      </c>
      <c r="E619" s="7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7"/>
        <v>7</v>
      </c>
      <c r="P619">
        <f t="shared" si="48"/>
        <v>75.459999999999994</v>
      </c>
      <c r="Q619" s="11" t="s">
        <v>8309</v>
      </c>
      <c r="R619" s="15">
        <f t="shared" si="49"/>
        <v>42136.767175925925</v>
      </c>
      <c r="S619" s="15">
        <f t="shared" si="50"/>
        <v>42166.767175925925</v>
      </c>
      <c r="U619" t="str">
        <f t="shared" si="51"/>
        <v>plays</v>
      </c>
    </row>
    <row r="620" spans="1:21" ht="60" x14ac:dyDescent="0.25">
      <c r="A620">
        <v>913</v>
      </c>
      <c r="B620" s="9" t="s">
        <v>914</v>
      </c>
      <c r="C620" s="3" t="s">
        <v>5023</v>
      </c>
      <c r="D620" s="5">
        <v>30000</v>
      </c>
      <c r="E620" s="7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47"/>
        <v>7</v>
      </c>
      <c r="P620">
        <f t="shared" si="48"/>
        <v>82.58</v>
      </c>
      <c r="Q620" s="11" t="s">
        <v>8313</v>
      </c>
      <c r="R620" s="15">
        <f t="shared" si="49"/>
        <v>41004.139108796298</v>
      </c>
      <c r="S620" s="15">
        <f t="shared" si="50"/>
        <v>41034.139108796298</v>
      </c>
      <c r="U620" t="str">
        <f t="shared" si="51"/>
        <v>jazz</v>
      </c>
    </row>
    <row r="621" spans="1:21" ht="60" x14ac:dyDescent="0.25">
      <c r="A621">
        <v>985</v>
      </c>
      <c r="B621" s="9" t="s">
        <v>986</v>
      </c>
      <c r="C621" s="3" t="s">
        <v>5095</v>
      </c>
      <c r="D621" s="5">
        <v>30000</v>
      </c>
      <c r="E621" s="7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47"/>
        <v>6</v>
      </c>
      <c r="P621">
        <f t="shared" si="48"/>
        <v>82.09</v>
      </c>
      <c r="Q621" s="11" t="s">
        <v>8311</v>
      </c>
      <c r="R621" s="15">
        <f t="shared" si="49"/>
        <v>42339.967708333337</v>
      </c>
      <c r="S621" s="15">
        <f t="shared" si="50"/>
        <v>42369.958333333328</v>
      </c>
      <c r="U621" t="str">
        <f t="shared" si="51"/>
        <v>wearables</v>
      </c>
    </row>
    <row r="622" spans="1:21" ht="60" x14ac:dyDescent="0.25">
      <c r="A622">
        <v>1773</v>
      </c>
      <c r="B622" s="9" t="s">
        <v>1774</v>
      </c>
      <c r="C622" s="3" t="s">
        <v>5883</v>
      </c>
      <c r="D622" s="5">
        <v>30000</v>
      </c>
      <c r="E622" s="7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47"/>
        <v>6</v>
      </c>
      <c r="P622">
        <f t="shared" si="48"/>
        <v>98.79</v>
      </c>
      <c r="Q622" s="11" t="s">
        <v>8314</v>
      </c>
      <c r="R622" s="15">
        <f t="shared" si="49"/>
        <v>41978.760393518518</v>
      </c>
      <c r="S622" s="15">
        <f t="shared" si="50"/>
        <v>42023.760393518518</v>
      </c>
      <c r="U622" t="str">
        <f t="shared" si="51"/>
        <v>photobooks</v>
      </c>
    </row>
    <row r="623" spans="1:21" ht="60" x14ac:dyDescent="0.25">
      <c r="A623">
        <v>481</v>
      </c>
      <c r="B623" s="9" t="s">
        <v>482</v>
      </c>
      <c r="C623" s="3" t="s">
        <v>4591</v>
      </c>
      <c r="D623" s="5">
        <v>30000</v>
      </c>
      <c r="E623" s="7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47"/>
        <v>6</v>
      </c>
      <c r="P623">
        <f t="shared" si="48"/>
        <v>87.14</v>
      </c>
      <c r="Q623" s="11" t="s">
        <v>8308</v>
      </c>
      <c r="R623" s="15">
        <f t="shared" si="49"/>
        <v>41162.672326388885</v>
      </c>
      <c r="S623" s="15">
        <f t="shared" si="50"/>
        <v>41192.672326388885</v>
      </c>
      <c r="U623" t="str">
        <f t="shared" si="51"/>
        <v>animation</v>
      </c>
    </row>
    <row r="624" spans="1:21" ht="60" x14ac:dyDescent="0.25">
      <c r="A624">
        <v>2139</v>
      </c>
      <c r="B624" s="9" t="s">
        <v>2140</v>
      </c>
      <c r="C624" s="3" t="s">
        <v>6249</v>
      </c>
      <c r="D624" s="5">
        <v>30000</v>
      </c>
      <c r="E624" s="7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47"/>
        <v>5</v>
      </c>
      <c r="P624">
        <f t="shared" si="48"/>
        <v>29.04</v>
      </c>
      <c r="Q624" s="11" t="s">
        <v>8312</v>
      </c>
      <c r="R624" s="15">
        <f t="shared" si="49"/>
        <v>42647.750092592592</v>
      </c>
      <c r="S624" s="15">
        <f t="shared" si="50"/>
        <v>42677.750092592592</v>
      </c>
      <c r="U624" t="str">
        <f t="shared" si="51"/>
        <v>video games</v>
      </c>
    </row>
    <row r="625" spans="1:21" ht="45" x14ac:dyDescent="0.25">
      <c r="A625">
        <v>3981</v>
      </c>
      <c r="B625" s="9" t="s">
        <v>3358</v>
      </c>
      <c r="C625" s="3" t="s">
        <v>7469</v>
      </c>
      <c r="D625" s="5">
        <v>30000</v>
      </c>
      <c r="E625" s="7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47"/>
        <v>4</v>
      </c>
      <c r="P625">
        <f t="shared" si="48"/>
        <v>175</v>
      </c>
      <c r="Q625" s="11" t="s">
        <v>8309</v>
      </c>
      <c r="R625" s="15">
        <f t="shared" si="49"/>
        <v>42508.179965277777</v>
      </c>
      <c r="S625" s="15">
        <f t="shared" si="50"/>
        <v>42568.179965277777</v>
      </c>
      <c r="U625" t="str">
        <f t="shared" si="51"/>
        <v>plays</v>
      </c>
    </row>
    <row r="626" spans="1:21" ht="45" x14ac:dyDescent="0.25">
      <c r="A626">
        <v>1160</v>
      </c>
      <c r="B626" s="9" t="s">
        <v>1161</v>
      </c>
      <c r="C626" s="3" t="s">
        <v>5270</v>
      </c>
      <c r="D626" s="5">
        <v>30000</v>
      </c>
      <c r="E626" s="7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47"/>
        <v>4</v>
      </c>
      <c r="P626">
        <f t="shared" si="48"/>
        <v>60.79</v>
      </c>
      <c r="Q626" s="11" t="s">
        <v>8315</v>
      </c>
      <c r="R626" s="15">
        <f t="shared" si="49"/>
        <v>42061.154930555553</v>
      </c>
      <c r="S626" s="15">
        <f t="shared" si="50"/>
        <v>42091.113263888896</v>
      </c>
      <c r="U626" t="str">
        <f t="shared" si="51"/>
        <v>food trucks</v>
      </c>
    </row>
    <row r="627" spans="1:21" ht="45" x14ac:dyDescent="0.25">
      <c r="A627">
        <v>1085</v>
      </c>
      <c r="B627" s="9" t="s">
        <v>1086</v>
      </c>
      <c r="C627" s="3" t="s">
        <v>5195</v>
      </c>
      <c r="D627" s="5">
        <v>30000</v>
      </c>
      <c r="E627" s="7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47"/>
        <v>3</v>
      </c>
      <c r="P627">
        <f t="shared" si="48"/>
        <v>114</v>
      </c>
      <c r="Q627" s="11" t="s">
        <v>8312</v>
      </c>
      <c r="R627" s="15">
        <f t="shared" si="49"/>
        <v>42413.671006944445</v>
      </c>
      <c r="S627" s="15">
        <f t="shared" si="50"/>
        <v>42443.629340277781</v>
      </c>
      <c r="U627" t="str">
        <f t="shared" si="51"/>
        <v>video games</v>
      </c>
    </row>
    <row r="628" spans="1:21" ht="60" x14ac:dyDescent="0.25">
      <c r="A628">
        <v>1338</v>
      </c>
      <c r="B628" s="9" t="s">
        <v>1339</v>
      </c>
      <c r="C628" s="3" t="s">
        <v>5448</v>
      </c>
      <c r="D628" s="5">
        <v>30000</v>
      </c>
      <c r="E628" s="7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47"/>
        <v>3</v>
      </c>
      <c r="P628">
        <f t="shared" si="48"/>
        <v>66.069999999999993</v>
      </c>
      <c r="Q628" s="11" t="s">
        <v>8311</v>
      </c>
      <c r="R628" s="15">
        <f t="shared" si="49"/>
        <v>42188.803622685184</v>
      </c>
      <c r="S628" s="15">
        <f t="shared" si="50"/>
        <v>42218.803622685184</v>
      </c>
      <c r="U628" t="str">
        <f t="shared" si="51"/>
        <v>wearables</v>
      </c>
    </row>
    <row r="629" spans="1:21" ht="45" x14ac:dyDescent="0.25">
      <c r="A629">
        <v>473</v>
      </c>
      <c r="B629" s="9" t="s">
        <v>474</v>
      </c>
      <c r="C629" s="3" t="s">
        <v>4583</v>
      </c>
      <c r="D629" s="5">
        <v>30000</v>
      </c>
      <c r="E629" s="7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47"/>
        <v>3</v>
      </c>
      <c r="P629">
        <f t="shared" si="48"/>
        <v>61.5</v>
      </c>
      <c r="Q629" s="11" t="s">
        <v>8308</v>
      </c>
      <c r="R629" s="15">
        <f t="shared" si="49"/>
        <v>41869.698136574072</v>
      </c>
      <c r="S629" s="15">
        <f t="shared" si="50"/>
        <v>41899.698136574072</v>
      </c>
      <c r="U629" t="str">
        <f t="shared" si="51"/>
        <v>animation</v>
      </c>
    </row>
    <row r="630" spans="1:21" ht="45" x14ac:dyDescent="0.25">
      <c r="A630">
        <v>4095</v>
      </c>
      <c r="B630" s="9" t="s">
        <v>4091</v>
      </c>
      <c r="C630" s="3" t="s">
        <v>8198</v>
      </c>
      <c r="D630" s="5">
        <v>30000</v>
      </c>
      <c r="E630" s="7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47"/>
        <v>3</v>
      </c>
      <c r="P630">
        <f t="shared" si="48"/>
        <v>800</v>
      </c>
      <c r="Q630" s="11" t="s">
        <v>8309</v>
      </c>
      <c r="R630" s="15">
        <f t="shared" si="49"/>
        <v>42693.031828703708</v>
      </c>
      <c r="S630" s="15">
        <f t="shared" si="50"/>
        <v>42723.031828703708</v>
      </c>
      <c r="U630" t="str">
        <f t="shared" si="51"/>
        <v>plays</v>
      </c>
    </row>
    <row r="631" spans="1:21" ht="45" x14ac:dyDescent="0.25">
      <c r="A631">
        <v>620</v>
      </c>
      <c r="B631" s="9" t="s">
        <v>621</v>
      </c>
      <c r="C631" s="3" t="s">
        <v>4730</v>
      </c>
      <c r="D631" s="5">
        <v>30000</v>
      </c>
      <c r="E631" s="7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47"/>
        <v>1</v>
      </c>
      <c r="P631">
        <f t="shared" si="48"/>
        <v>300</v>
      </c>
      <c r="Q631" s="11" t="s">
        <v>8311</v>
      </c>
      <c r="R631" s="15">
        <f t="shared" si="49"/>
        <v>41831.716874999998</v>
      </c>
      <c r="S631" s="15">
        <f t="shared" si="50"/>
        <v>41876.716874999998</v>
      </c>
      <c r="U631" t="str">
        <f t="shared" si="51"/>
        <v>web</v>
      </c>
    </row>
    <row r="632" spans="1:21" ht="60" x14ac:dyDescent="0.25">
      <c r="A632">
        <v>3198</v>
      </c>
      <c r="B632" s="9" t="s">
        <v>3198</v>
      </c>
      <c r="C632" s="3" t="s">
        <v>7308</v>
      </c>
      <c r="D632" s="5">
        <v>30000</v>
      </c>
      <c r="E632" s="7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47"/>
        <v>0</v>
      </c>
      <c r="P632">
        <f t="shared" si="48"/>
        <v>36.67</v>
      </c>
      <c r="Q632" s="11" t="s">
        <v>8309</v>
      </c>
      <c r="R632" s="15">
        <f t="shared" si="49"/>
        <v>42013.424502314811</v>
      </c>
      <c r="S632" s="15">
        <f t="shared" si="50"/>
        <v>42051.424502314811</v>
      </c>
      <c r="U632" t="str">
        <f t="shared" si="51"/>
        <v>musical</v>
      </c>
    </row>
    <row r="633" spans="1:21" ht="60" x14ac:dyDescent="0.25">
      <c r="A633">
        <v>1423</v>
      </c>
      <c r="B633" s="9" t="s">
        <v>1424</v>
      </c>
      <c r="C633" s="3" t="s">
        <v>5533</v>
      </c>
      <c r="D633" s="5">
        <v>30000</v>
      </c>
      <c r="E633" s="7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47"/>
        <v>0</v>
      </c>
      <c r="P633">
        <f t="shared" si="48"/>
        <v>100</v>
      </c>
      <c r="Q633" s="11" t="s">
        <v>8310</v>
      </c>
      <c r="R633" s="15">
        <f t="shared" si="49"/>
        <v>42340.360312500001</v>
      </c>
      <c r="S633" s="15">
        <f t="shared" si="50"/>
        <v>42370.360312500001</v>
      </c>
      <c r="U633" t="str">
        <f t="shared" si="51"/>
        <v>translations</v>
      </c>
    </row>
    <row r="634" spans="1:21" ht="60" x14ac:dyDescent="0.25">
      <c r="A634">
        <v>902</v>
      </c>
      <c r="B634" s="9" t="s">
        <v>903</v>
      </c>
      <c r="C634" s="3" t="s">
        <v>5012</v>
      </c>
      <c r="D634" s="5">
        <v>30000</v>
      </c>
      <c r="E634" s="7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47"/>
        <v>0</v>
      </c>
      <c r="P634">
        <f t="shared" si="48"/>
        <v>30</v>
      </c>
      <c r="Q634" s="11" t="s">
        <v>8313</v>
      </c>
      <c r="R634" s="15">
        <f t="shared" si="49"/>
        <v>41829.965532407405</v>
      </c>
      <c r="S634" s="15">
        <f t="shared" si="50"/>
        <v>41881.645833333336</v>
      </c>
      <c r="U634" t="str">
        <f t="shared" si="51"/>
        <v>jazz</v>
      </c>
    </row>
    <row r="635" spans="1:21" ht="45" x14ac:dyDescent="0.25">
      <c r="A635">
        <v>1907</v>
      </c>
      <c r="B635" s="9" t="s">
        <v>1908</v>
      </c>
      <c r="C635" s="3" t="s">
        <v>6017</v>
      </c>
      <c r="D635" s="5">
        <v>30000</v>
      </c>
      <c r="E635" s="7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47"/>
        <v>0</v>
      </c>
      <c r="P635">
        <f t="shared" si="48"/>
        <v>21.25</v>
      </c>
      <c r="Q635" s="11" t="s">
        <v>8311</v>
      </c>
      <c r="R635" s="15">
        <f t="shared" si="49"/>
        <v>41767.587094907409</v>
      </c>
      <c r="S635" s="15">
        <f t="shared" si="50"/>
        <v>41782.587094907409</v>
      </c>
      <c r="U635" t="str">
        <f t="shared" si="51"/>
        <v>gadgets</v>
      </c>
    </row>
    <row r="636" spans="1:21" ht="60" x14ac:dyDescent="0.25">
      <c r="A636">
        <v>2152</v>
      </c>
      <c r="B636" s="9" t="s">
        <v>2153</v>
      </c>
      <c r="C636" s="3" t="s">
        <v>6262</v>
      </c>
      <c r="D636" s="5">
        <v>30000</v>
      </c>
      <c r="E636" s="7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47"/>
        <v>0</v>
      </c>
      <c r="P636">
        <f t="shared" si="48"/>
        <v>12.5</v>
      </c>
      <c r="Q636" s="11" t="s">
        <v>8312</v>
      </c>
      <c r="R636" s="15">
        <f t="shared" si="49"/>
        <v>41683.832280092596</v>
      </c>
      <c r="S636" s="15">
        <f t="shared" si="50"/>
        <v>41713.790613425925</v>
      </c>
      <c r="U636" t="str">
        <f t="shared" si="51"/>
        <v>video games</v>
      </c>
    </row>
    <row r="637" spans="1:21" ht="45" x14ac:dyDescent="0.25">
      <c r="A637">
        <v>2585</v>
      </c>
      <c r="B637" s="9" t="s">
        <v>2585</v>
      </c>
      <c r="C637" s="3" t="s">
        <v>6695</v>
      </c>
      <c r="D637" s="5">
        <v>30000</v>
      </c>
      <c r="E637" s="7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47"/>
        <v>0</v>
      </c>
      <c r="P637">
        <f t="shared" si="48"/>
        <v>50</v>
      </c>
      <c r="Q637" s="11" t="s">
        <v>8315</v>
      </c>
      <c r="R637" s="15">
        <f t="shared" si="49"/>
        <v>41795.963333333333</v>
      </c>
      <c r="S637" s="15">
        <f t="shared" si="50"/>
        <v>41825.963333333333</v>
      </c>
      <c r="U637" t="str">
        <f t="shared" si="51"/>
        <v>food trucks</v>
      </c>
    </row>
    <row r="638" spans="1:21" ht="60" x14ac:dyDescent="0.25">
      <c r="A638">
        <v>2592</v>
      </c>
      <c r="B638" s="9" t="s">
        <v>2592</v>
      </c>
      <c r="C638" s="3" t="s">
        <v>6702</v>
      </c>
      <c r="D638" s="5">
        <v>30000</v>
      </c>
      <c r="E638" s="7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47"/>
        <v>0</v>
      </c>
      <c r="P638">
        <f t="shared" si="48"/>
        <v>50</v>
      </c>
      <c r="Q638" s="11" t="s">
        <v>8315</v>
      </c>
      <c r="R638" s="15">
        <f t="shared" si="49"/>
        <v>41887.801168981481</v>
      </c>
      <c r="S638" s="15">
        <f t="shared" si="50"/>
        <v>41917.801168981481</v>
      </c>
      <c r="U638" t="str">
        <f t="shared" si="51"/>
        <v>food trucks</v>
      </c>
    </row>
    <row r="639" spans="1:21" ht="60" x14ac:dyDescent="0.25">
      <c r="A639">
        <v>1068</v>
      </c>
      <c r="B639" s="9" t="s">
        <v>1069</v>
      </c>
      <c r="C639" s="3" t="s">
        <v>5178</v>
      </c>
      <c r="D639" s="5">
        <v>30000</v>
      </c>
      <c r="E639" s="7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47"/>
        <v>0</v>
      </c>
      <c r="P639">
        <f t="shared" si="48"/>
        <v>11.25</v>
      </c>
      <c r="Q639" s="11" t="s">
        <v>8312</v>
      </c>
      <c r="R639" s="15">
        <f t="shared" si="49"/>
        <v>42440.371111111104</v>
      </c>
      <c r="S639" s="15">
        <f t="shared" si="50"/>
        <v>42470.329444444447</v>
      </c>
      <c r="U639" t="str">
        <f t="shared" si="51"/>
        <v>video games</v>
      </c>
    </row>
    <row r="640" spans="1:21" ht="30" x14ac:dyDescent="0.25">
      <c r="A640">
        <v>3132</v>
      </c>
      <c r="B640" s="9" t="s">
        <v>3132</v>
      </c>
      <c r="C640" s="3" t="s">
        <v>7242</v>
      </c>
      <c r="D640" s="5">
        <v>30000</v>
      </c>
      <c r="E640" s="7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47"/>
        <v>0</v>
      </c>
      <c r="P640">
        <f t="shared" si="48"/>
        <v>10</v>
      </c>
      <c r="Q640" s="11" t="s">
        <v>8309</v>
      </c>
      <c r="R640" s="15">
        <f t="shared" si="49"/>
        <v>42786.350231481483</v>
      </c>
      <c r="S640" s="15">
        <f t="shared" si="50"/>
        <v>42846.308564814812</v>
      </c>
      <c r="U640" t="str">
        <f t="shared" si="51"/>
        <v>plays</v>
      </c>
    </row>
    <row r="641" spans="1:21" ht="60" x14ac:dyDescent="0.25">
      <c r="A641">
        <v>447</v>
      </c>
      <c r="B641" s="9" t="s">
        <v>448</v>
      </c>
      <c r="C641" s="3" t="s">
        <v>4557</v>
      </c>
      <c r="D641" s="5">
        <v>30000</v>
      </c>
      <c r="E641" s="7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47"/>
        <v>0</v>
      </c>
      <c r="P641">
        <f t="shared" si="48"/>
        <v>5</v>
      </c>
      <c r="Q641" s="11" t="s">
        <v>8308</v>
      </c>
      <c r="R641" s="15">
        <f t="shared" si="49"/>
        <v>41331.555127314816</v>
      </c>
      <c r="S641" s="15">
        <f t="shared" si="50"/>
        <v>41356.513460648144</v>
      </c>
      <c r="U641" t="str">
        <f t="shared" si="51"/>
        <v>animation</v>
      </c>
    </row>
    <row r="642" spans="1:21" ht="60" x14ac:dyDescent="0.25">
      <c r="A642">
        <v>4006</v>
      </c>
      <c r="B642" s="9" t="s">
        <v>4002</v>
      </c>
      <c r="C642" s="3" t="s">
        <v>8111</v>
      </c>
      <c r="D642" s="5">
        <v>30000</v>
      </c>
      <c r="E642" s="7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si="47"/>
        <v>0</v>
      </c>
      <c r="P642">
        <f t="shared" si="48"/>
        <v>2</v>
      </c>
      <c r="Q642" s="11" t="s">
        <v>8309</v>
      </c>
      <c r="R642" s="15">
        <f t="shared" si="49"/>
        <v>42391.772997685184</v>
      </c>
      <c r="S642" s="15">
        <f t="shared" si="50"/>
        <v>42416.772997685184</v>
      </c>
      <c r="U642" t="str">
        <f t="shared" si="51"/>
        <v>plays</v>
      </c>
    </row>
    <row r="643" spans="1:21" ht="60" x14ac:dyDescent="0.25">
      <c r="A643">
        <v>2694</v>
      </c>
      <c r="B643" s="9" t="s">
        <v>2694</v>
      </c>
      <c r="C643" s="3" t="s">
        <v>6804</v>
      </c>
      <c r="D643" s="5">
        <v>30000</v>
      </c>
      <c r="E643" s="7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ref="O643:O706" si="52">ROUND(E643/D643*100,0)</f>
        <v>0</v>
      </c>
      <c r="P643">
        <f t="shared" ref="P643:P706" si="53">IFERROR(ROUND(E643/L643,2),0)</f>
        <v>1</v>
      </c>
      <c r="Q643" s="11" t="s">
        <v>8315</v>
      </c>
      <c r="R643" s="15">
        <f t="shared" ref="R643:R706" si="54">(((J643/60)/60)/24)+DATE(1970,1,1)</f>
        <v>41878.140497685185</v>
      </c>
      <c r="S643" s="15">
        <f t="shared" ref="S643:S706" si="55">(((I643/60)/60)/24)+DATE(1970,1,1)</f>
        <v>41908.140497685185</v>
      </c>
      <c r="U643" t="str">
        <f t="shared" ref="U643:U706" si="56">RIGHT(N643,LEN(N643)-SEARCH("/",N643))</f>
        <v>food trucks</v>
      </c>
    </row>
    <row r="644" spans="1:21" ht="45" x14ac:dyDescent="0.25">
      <c r="A644">
        <v>2910</v>
      </c>
      <c r="B644" s="9" t="s">
        <v>2910</v>
      </c>
      <c r="C644" s="3" t="s">
        <v>7020</v>
      </c>
      <c r="D644" s="5">
        <v>30000</v>
      </c>
      <c r="E644" s="7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52"/>
        <v>0</v>
      </c>
      <c r="P644">
        <f t="shared" si="53"/>
        <v>1</v>
      </c>
      <c r="Q644" s="11" t="s">
        <v>8309</v>
      </c>
      <c r="R644" s="15">
        <f t="shared" si="54"/>
        <v>42107.841284722221</v>
      </c>
      <c r="S644" s="15">
        <f t="shared" si="55"/>
        <v>42167.841284722221</v>
      </c>
      <c r="U644" t="str">
        <f t="shared" si="56"/>
        <v>plays</v>
      </c>
    </row>
    <row r="645" spans="1:21" ht="45" x14ac:dyDescent="0.25">
      <c r="A645">
        <v>493</v>
      </c>
      <c r="B645" s="9" t="s">
        <v>494</v>
      </c>
      <c r="C645" s="3" t="s">
        <v>4603</v>
      </c>
      <c r="D645" s="5">
        <v>30000</v>
      </c>
      <c r="E645" s="7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52"/>
        <v>0</v>
      </c>
      <c r="P645">
        <f t="shared" si="53"/>
        <v>0</v>
      </c>
      <c r="Q645" s="11" t="s">
        <v>8308</v>
      </c>
      <c r="R645" s="15">
        <f t="shared" si="54"/>
        <v>42114.726134259254</v>
      </c>
      <c r="S645" s="15">
        <f t="shared" si="55"/>
        <v>42144.726134259254</v>
      </c>
      <c r="U645" t="str">
        <f t="shared" si="56"/>
        <v>animation</v>
      </c>
    </row>
    <row r="646" spans="1:21" x14ac:dyDescent="0.25">
      <c r="A646">
        <v>1569</v>
      </c>
      <c r="B646" s="9" t="s">
        <v>1570</v>
      </c>
      <c r="C646" s="3" t="s">
        <v>5679</v>
      </c>
      <c r="D646" s="5">
        <v>30000</v>
      </c>
      <c r="E646" s="7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52"/>
        <v>0</v>
      </c>
      <c r="P646">
        <f t="shared" si="53"/>
        <v>0</v>
      </c>
      <c r="Q646" s="11" t="s">
        <v>8310</v>
      </c>
      <c r="R646" s="15">
        <f t="shared" si="54"/>
        <v>41389.679560185185</v>
      </c>
      <c r="S646" s="15">
        <f t="shared" si="55"/>
        <v>41419.679560185185</v>
      </c>
      <c r="U646" t="str">
        <f t="shared" si="56"/>
        <v>art books</v>
      </c>
    </row>
    <row r="647" spans="1:21" ht="45" x14ac:dyDescent="0.25">
      <c r="A647">
        <v>2379</v>
      </c>
      <c r="B647" s="9" t="s">
        <v>2380</v>
      </c>
      <c r="C647" s="3" t="s">
        <v>6489</v>
      </c>
      <c r="D647" s="5">
        <v>30000</v>
      </c>
      <c r="E647" s="7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52"/>
        <v>0</v>
      </c>
      <c r="P647">
        <f t="shared" si="53"/>
        <v>0</v>
      </c>
      <c r="Q647" s="11" t="s">
        <v>8311</v>
      </c>
      <c r="R647" s="15">
        <f t="shared" si="54"/>
        <v>42237.016388888893</v>
      </c>
      <c r="S647" s="15">
        <f t="shared" si="55"/>
        <v>42282.016388888893</v>
      </c>
      <c r="U647" t="str">
        <f t="shared" si="56"/>
        <v>web</v>
      </c>
    </row>
    <row r="648" spans="1:21" ht="45" x14ac:dyDescent="0.25">
      <c r="A648">
        <v>2386</v>
      </c>
      <c r="B648" s="9" t="s">
        <v>2387</v>
      </c>
      <c r="C648" s="3" t="s">
        <v>6496</v>
      </c>
      <c r="D648" s="5">
        <v>30000</v>
      </c>
      <c r="E648" s="7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52"/>
        <v>0</v>
      </c>
      <c r="P648">
        <f t="shared" si="53"/>
        <v>0</v>
      </c>
      <c r="Q648" s="11" t="s">
        <v>8311</v>
      </c>
      <c r="R648" s="15">
        <f t="shared" si="54"/>
        <v>41954.838240740741</v>
      </c>
      <c r="S648" s="15">
        <f t="shared" si="55"/>
        <v>42014.838240740741</v>
      </c>
      <c r="U648" t="str">
        <f t="shared" si="56"/>
        <v>web</v>
      </c>
    </row>
    <row r="649" spans="1:21" ht="45" x14ac:dyDescent="0.25">
      <c r="A649">
        <v>2572</v>
      </c>
      <c r="B649" s="9" t="s">
        <v>2572</v>
      </c>
      <c r="C649" s="3" t="s">
        <v>6682</v>
      </c>
      <c r="D649" s="5">
        <v>30000</v>
      </c>
      <c r="E649" s="7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52"/>
        <v>0</v>
      </c>
      <c r="P649">
        <f t="shared" si="53"/>
        <v>0</v>
      </c>
      <c r="Q649" s="11" t="s">
        <v>8315</v>
      </c>
      <c r="R649" s="15">
        <f t="shared" si="54"/>
        <v>42077.119409722218</v>
      </c>
      <c r="S649" s="15">
        <f t="shared" si="55"/>
        <v>42107.119409722218</v>
      </c>
      <c r="U649" t="str">
        <f t="shared" si="56"/>
        <v>food trucks</v>
      </c>
    </row>
    <row r="650" spans="1:21" ht="60" x14ac:dyDescent="0.25">
      <c r="A650">
        <v>2686</v>
      </c>
      <c r="B650" s="9" t="s">
        <v>2686</v>
      </c>
      <c r="C650" s="3" t="s">
        <v>6796</v>
      </c>
      <c r="D650" s="5">
        <v>30000</v>
      </c>
      <c r="E650" s="7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52"/>
        <v>0</v>
      </c>
      <c r="P650">
        <f t="shared" si="53"/>
        <v>0</v>
      </c>
      <c r="Q650" s="11" t="s">
        <v>8315</v>
      </c>
      <c r="R650" s="15">
        <f t="shared" si="54"/>
        <v>41892.974803240737</v>
      </c>
      <c r="S650" s="15">
        <f t="shared" si="55"/>
        <v>41912.974803240737</v>
      </c>
      <c r="U650" t="str">
        <f t="shared" si="56"/>
        <v>food trucks</v>
      </c>
    </row>
    <row r="651" spans="1:21" ht="60" x14ac:dyDescent="0.25">
      <c r="A651">
        <v>2888</v>
      </c>
      <c r="B651" s="9" t="s">
        <v>2888</v>
      </c>
      <c r="C651" s="3" t="s">
        <v>6998</v>
      </c>
      <c r="D651" s="5">
        <v>30000</v>
      </c>
      <c r="E651" s="7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52"/>
        <v>0</v>
      </c>
      <c r="P651">
        <f t="shared" si="53"/>
        <v>0</v>
      </c>
      <c r="Q651" s="11" t="s">
        <v>8309</v>
      </c>
      <c r="R651" s="15">
        <f t="shared" si="54"/>
        <v>41922.535185185188</v>
      </c>
      <c r="S651" s="15">
        <f t="shared" si="55"/>
        <v>41930.207638888889</v>
      </c>
      <c r="U651" t="str">
        <f t="shared" si="56"/>
        <v>plays</v>
      </c>
    </row>
    <row r="652" spans="1:21" ht="45" x14ac:dyDescent="0.25">
      <c r="A652">
        <v>3875</v>
      </c>
      <c r="B652" s="9" t="s">
        <v>3872</v>
      </c>
      <c r="C652" s="3" t="s">
        <v>7984</v>
      </c>
      <c r="D652" s="5">
        <v>30000</v>
      </c>
      <c r="E652" s="7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52"/>
        <v>0</v>
      </c>
      <c r="P652">
        <f t="shared" si="53"/>
        <v>0</v>
      </c>
      <c r="Q652" s="11" t="s">
        <v>8309</v>
      </c>
      <c r="R652" s="15">
        <f t="shared" si="54"/>
        <v>42615.346817129626</v>
      </c>
      <c r="S652" s="15">
        <f t="shared" si="55"/>
        <v>42616.416666666672</v>
      </c>
      <c r="U652" t="str">
        <f t="shared" si="56"/>
        <v>musical</v>
      </c>
    </row>
    <row r="653" spans="1:21" ht="60" x14ac:dyDescent="0.25">
      <c r="A653">
        <v>3882</v>
      </c>
      <c r="B653" s="9" t="s">
        <v>3879</v>
      </c>
      <c r="C653" s="3" t="s">
        <v>7991</v>
      </c>
      <c r="D653" s="5">
        <v>30000</v>
      </c>
      <c r="E653" s="7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52"/>
        <v>0</v>
      </c>
      <c r="P653">
        <f t="shared" si="53"/>
        <v>0</v>
      </c>
      <c r="Q653" s="11" t="s">
        <v>8309</v>
      </c>
      <c r="R653" s="15">
        <f t="shared" si="54"/>
        <v>42373.983449074076</v>
      </c>
      <c r="S653" s="15">
        <f t="shared" si="55"/>
        <v>42400.960416666669</v>
      </c>
      <c r="U653" t="str">
        <f t="shared" si="56"/>
        <v>musical</v>
      </c>
    </row>
    <row r="654" spans="1:21" ht="60" x14ac:dyDescent="0.25">
      <c r="A654">
        <v>3948</v>
      </c>
      <c r="B654" s="9" t="s">
        <v>3945</v>
      </c>
      <c r="C654" s="3" t="s">
        <v>8056</v>
      </c>
      <c r="D654" s="5">
        <v>30000</v>
      </c>
      <c r="E654" s="7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52"/>
        <v>0</v>
      </c>
      <c r="P654">
        <f t="shared" si="53"/>
        <v>0</v>
      </c>
      <c r="Q654" s="11" t="s">
        <v>8309</v>
      </c>
      <c r="R654" s="15">
        <f t="shared" si="54"/>
        <v>41829.325497685182</v>
      </c>
      <c r="S654" s="15">
        <f t="shared" si="55"/>
        <v>41889.325497685182</v>
      </c>
      <c r="U654" t="str">
        <f t="shared" si="56"/>
        <v>plays</v>
      </c>
    </row>
    <row r="655" spans="1:21" ht="60" x14ac:dyDescent="0.25">
      <c r="A655">
        <v>678</v>
      </c>
      <c r="B655" s="9" t="s">
        <v>679</v>
      </c>
      <c r="C655" s="3" t="s">
        <v>4788</v>
      </c>
      <c r="D655" s="5">
        <v>29000</v>
      </c>
      <c r="E655" s="7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52"/>
        <v>4</v>
      </c>
      <c r="P655">
        <f t="shared" si="53"/>
        <v>65.180000000000007</v>
      </c>
      <c r="Q655" s="11" t="s">
        <v>8311</v>
      </c>
      <c r="R655" s="15">
        <f t="shared" si="54"/>
        <v>42481.376597222217</v>
      </c>
      <c r="S655" s="15">
        <f t="shared" si="55"/>
        <v>42511.376597222217</v>
      </c>
      <c r="U655" t="str">
        <f t="shared" si="56"/>
        <v>wearables</v>
      </c>
    </row>
    <row r="656" spans="1:21" ht="45" x14ac:dyDescent="0.25">
      <c r="A656">
        <v>226</v>
      </c>
      <c r="B656" s="9" t="s">
        <v>228</v>
      </c>
      <c r="C656" s="3" t="s">
        <v>4336</v>
      </c>
      <c r="D656" s="5">
        <v>29000</v>
      </c>
      <c r="E656" s="7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52"/>
        <v>1</v>
      </c>
      <c r="P656">
        <f t="shared" si="53"/>
        <v>125</v>
      </c>
      <c r="Q656" s="11" t="s">
        <v>8308</v>
      </c>
      <c r="R656" s="15">
        <f t="shared" si="54"/>
        <v>42106.666018518517</v>
      </c>
      <c r="S656" s="15">
        <f t="shared" si="55"/>
        <v>42155.395138888889</v>
      </c>
      <c r="U656" t="str">
        <f t="shared" si="56"/>
        <v>drama</v>
      </c>
    </row>
    <row r="657" spans="1:21" ht="60" x14ac:dyDescent="0.25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2"/>
        <v>104</v>
      </c>
      <c r="P657">
        <f t="shared" si="53"/>
        <v>109.34</v>
      </c>
      <c r="Q657" s="11" t="s">
        <v>8311</v>
      </c>
      <c r="R657" s="15">
        <f t="shared" si="54"/>
        <v>42179.160752314812</v>
      </c>
      <c r="S657" s="15">
        <f t="shared" si="55"/>
        <v>42211.75</v>
      </c>
      <c r="U657" t="str">
        <f t="shared" si="56"/>
        <v>wearables</v>
      </c>
    </row>
    <row r="658" spans="1:21" ht="60" x14ac:dyDescent="0.25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2"/>
        <v>100</v>
      </c>
      <c r="P658">
        <f t="shared" si="53"/>
        <v>320.45</v>
      </c>
      <c r="Q658" s="11" t="s">
        <v>8308</v>
      </c>
      <c r="R658" s="15">
        <f t="shared" si="54"/>
        <v>42461.627511574072</v>
      </c>
      <c r="S658" s="15">
        <f t="shared" si="55"/>
        <v>42503.165972222225</v>
      </c>
      <c r="U658" t="str">
        <f t="shared" si="56"/>
        <v>television</v>
      </c>
    </row>
    <row r="659" spans="1:21" ht="60" x14ac:dyDescent="0.25">
      <c r="A659">
        <v>2268</v>
      </c>
      <c r="B659" s="9" t="s">
        <v>2269</v>
      </c>
      <c r="C659" s="3" t="s">
        <v>6378</v>
      </c>
      <c r="D659" s="5">
        <v>28000</v>
      </c>
      <c r="E659" s="7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52"/>
        <v>103</v>
      </c>
      <c r="P659">
        <f t="shared" si="53"/>
        <v>148.08000000000001</v>
      </c>
      <c r="Q659" s="11" t="s">
        <v>8312</v>
      </c>
      <c r="R659" s="15">
        <f t="shared" si="54"/>
        <v>42776.082349537035</v>
      </c>
      <c r="S659" s="15">
        <f t="shared" si="55"/>
        <v>42806.082349537035</v>
      </c>
      <c r="U659" t="str">
        <f t="shared" si="56"/>
        <v>tabletop games</v>
      </c>
    </row>
    <row r="660" spans="1:21" ht="60" x14ac:dyDescent="0.25">
      <c r="A660">
        <v>1808</v>
      </c>
      <c r="B660" s="9" t="s">
        <v>1809</v>
      </c>
      <c r="C660" s="3" t="s">
        <v>5918</v>
      </c>
      <c r="D660" s="5">
        <v>28000</v>
      </c>
      <c r="E660" s="7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52"/>
        <v>41</v>
      </c>
      <c r="P660">
        <f t="shared" si="53"/>
        <v>120.77</v>
      </c>
      <c r="Q660" s="11" t="s">
        <v>8314</v>
      </c>
      <c r="R660" s="15">
        <f t="shared" si="54"/>
        <v>42742.680902777778</v>
      </c>
      <c r="S660" s="15">
        <f t="shared" si="55"/>
        <v>42777.680902777778</v>
      </c>
      <c r="U660" t="str">
        <f t="shared" si="56"/>
        <v>photobooks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2"/>
        <v>39</v>
      </c>
      <c r="P661">
        <f t="shared" si="53"/>
        <v>133.9</v>
      </c>
      <c r="Q661" s="11" t="s">
        <v>8314</v>
      </c>
      <c r="R661" s="15">
        <f t="shared" si="54"/>
        <v>42628.288668981477</v>
      </c>
      <c r="S661" s="15">
        <f t="shared" si="55"/>
        <v>42657.666666666672</v>
      </c>
      <c r="U661" t="str">
        <f t="shared" si="56"/>
        <v>photobooks</v>
      </c>
    </row>
    <row r="662" spans="1:21" ht="30" x14ac:dyDescent="0.25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2"/>
        <v>29</v>
      </c>
      <c r="P662">
        <f t="shared" si="53"/>
        <v>34.22</v>
      </c>
      <c r="Q662" s="11" t="s">
        <v>8312</v>
      </c>
      <c r="R662" s="15">
        <f t="shared" si="54"/>
        <v>42045.50535879629</v>
      </c>
      <c r="S662" s="15">
        <f t="shared" si="55"/>
        <v>42075.463692129633</v>
      </c>
      <c r="U662" t="str">
        <f t="shared" si="56"/>
        <v>video games</v>
      </c>
    </row>
    <row r="663" spans="1:21" ht="60" x14ac:dyDescent="0.25">
      <c r="A663">
        <v>2401</v>
      </c>
      <c r="B663" s="9" t="s">
        <v>2402</v>
      </c>
      <c r="C663" s="3" t="s">
        <v>6511</v>
      </c>
      <c r="D663" s="5">
        <v>28000</v>
      </c>
      <c r="E663" s="7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52"/>
        <v>1</v>
      </c>
      <c r="P663">
        <f t="shared" si="53"/>
        <v>22.33</v>
      </c>
      <c r="Q663" s="11" t="s">
        <v>8315</v>
      </c>
      <c r="R663" s="15">
        <f t="shared" si="54"/>
        <v>42374.822870370372</v>
      </c>
      <c r="S663" s="15">
        <f t="shared" si="55"/>
        <v>42434.822870370372</v>
      </c>
      <c r="U663" t="str">
        <f t="shared" si="56"/>
        <v>food trucks</v>
      </c>
    </row>
    <row r="664" spans="1:21" ht="45" x14ac:dyDescent="0.25">
      <c r="A664">
        <v>3957</v>
      </c>
      <c r="B664" s="9" t="s">
        <v>3954</v>
      </c>
      <c r="C664" s="3" t="s">
        <v>8064</v>
      </c>
      <c r="D664" s="5">
        <v>28000</v>
      </c>
      <c r="E664" s="7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52"/>
        <v>0</v>
      </c>
      <c r="P664">
        <f t="shared" si="53"/>
        <v>7</v>
      </c>
      <c r="Q664" s="11" t="s">
        <v>8309</v>
      </c>
      <c r="R664" s="15">
        <f t="shared" si="54"/>
        <v>42513.976319444439</v>
      </c>
      <c r="S664" s="15">
        <f t="shared" si="55"/>
        <v>42559.976319444439</v>
      </c>
      <c r="U664" t="str">
        <f t="shared" si="56"/>
        <v>plays</v>
      </c>
    </row>
    <row r="665" spans="1:21" ht="45" x14ac:dyDescent="0.25">
      <c r="A665">
        <v>227</v>
      </c>
      <c r="B665" s="9" t="s">
        <v>229</v>
      </c>
      <c r="C665" s="3" t="s">
        <v>4337</v>
      </c>
      <c r="D665" s="5">
        <v>28000</v>
      </c>
      <c r="E665" s="7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52"/>
        <v>0</v>
      </c>
      <c r="P665">
        <f t="shared" si="53"/>
        <v>0</v>
      </c>
      <c r="Q665" s="11" t="s">
        <v>8308</v>
      </c>
      <c r="R665" s="15">
        <f t="shared" si="54"/>
        <v>42164.893993055557</v>
      </c>
      <c r="S665" s="15">
        <f t="shared" si="55"/>
        <v>42194.893993055557</v>
      </c>
      <c r="U665" t="str">
        <f t="shared" si="56"/>
        <v>drama</v>
      </c>
    </row>
    <row r="666" spans="1:21" ht="45" x14ac:dyDescent="0.25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2"/>
        <v>118</v>
      </c>
      <c r="P666">
        <f t="shared" si="53"/>
        <v>65.86</v>
      </c>
      <c r="Q666" s="11" t="s">
        <v>8313</v>
      </c>
      <c r="R666" s="15">
        <f t="shared" si="54"/>
        <v>42702.212337962963</v>
      </c>
      <c r="S666" s="15">
        <f t="shared" si="55"/>
        <v>42732.212337962963</v>
      </c>
      <c r="U666" t="str">
        <f t="shared" si="56"/>
        <v>metal</v>
      </c>
    </row>
    <row r="667" spans="1:21" ht="60" x14ac:dyDescent="0.25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5</v>
      </c>
      <c r="P667">
        <f t="shared" si="53"/>
        <v>115.75</v>
      </c>
      <c r="Q667" s="11" t="s">
        <v>8311</v>
      </c>
      <c r="R667" s="15">
        <f t="shared" si="54"/>
        <v>42273.090740740736</v>
      </c>
      <c r="S667" s="15">
        <f t="shared" si="55"/>
        <v>42313.132407407407</v>
      </c>
      <c r="U667" t="str">
        <f t="shared" si="56"/>
        <v>wearables</v>
      </c>
    </row>
    <row r="668" spans="1:21" ht="45" x14ac:dyDescent="0.25">
      <c r="A668">
        <v>2730</v>
      </c>
      <c r="B668" s="9" t="s">
        <v>2730</v>
      </c>
      <c r="C668" s="3" t="s">
        <v>6840</v>
      </c>
      <c r="D668" s="5">
        <v>27000</v>
      </c>
      <c r="E668" s="7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52"/>
        <v>170</v>
      </c>
      <c r="P668">
        <f t="shared" si="53"/>
        <v>67.42</v>
      </c>
      <c r="Q668" s="11" t="s">
        <v>8311</v>
      </c>
      <c r="R668" s="15">
        <f t="shared" si="54"/>
        <v>41351.541377314818</v>
      </c>
      <c r="S668" s="15">
        <f t="shared" si="55"/>
        <v>41386.541377314818</v>
      </c>
      <c r="U668" t="str">
        <f t="shared" si="56"/>
        <v>hardware</v>
      </c>
    </row>
    <row r="669" spans="1:21" ht="45" x14ac:dyDescent="0.25">
      <c r="A669">
        <v>278</v>
      </c>
      <c r="B669" s="9" t="s">
        <v>279</v>
      </c>
      <c r="C669" s="3" t="s">
        <v>4388</v>
      </c>
      <c r="D669" s="5">
        <v>27000</v>
      </c>
      <c r="E669" s="7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52"/>
        <v>150</v>
      </c>
      <c r="P669">
        <f t="shared" si="53"/>
        <v>97.82</v>
      </c>
      <c r="Q669" s="11" t="s">
        <v>8308</v>
      </c>
      <c r="R669" s="15">
        <f t="shared" si="54"/>
        <v>41164.040960648148</v>
      </c>
      <c r="S669" s="15">
        <f t="shared" si="55"/>
        <v>41194.040960648148</v>
      </c>
      <c r="U669" t="str">
        <f t="shared" si="56"/>
        <v>documentary</v>
      </c>
    </row>
    <row r="670" spans="1:21" ht="45" x14ac:dyDescent="0.25">
      <c r="A670">
        <v>922</v>
      </c>
      <c r="B670" s="9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52"/>
        <v>21</v>
      </c>
      <c r="P670">
        <f t="shared" si="53"/>
        <v>189.33</v>
      </c>
      <c r="Q670" s="11" t="s">
        <v>8313</v>
      </c>
      <c r="R670" s="15">
        <f t="shared" si="54"/>
        <v>41878.530011574076</v>
      </c>
      <c r="S670" s="15">
        <f t="shared" si="55"/>
        <v>41913.530011574076</v>
      </c>
      <c r="U670" t="str">
        <f t="shared" si="56"/>
        <v>jazz</v>
      </c>
    </row>
    <row r="671" spans="1:21" ht="45" x14ac:dyDescent="0.25">
      <c r="A671">
        <v>2357</v>
      </c>
      <c r="B671" s="9" t="s">
        <v>2358</v>
      </c>
      <c r="C671" s="3" t="s">
        <v>6467</v>
      </c>
      <c r="D671" s="5">
        <v>27000</v>
      </c>
      <c r="E671" s="7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52"/>
        <v>0</v>
      </c>
      <c r="P671">
        <f t="shared" si="53"/>
        <v>0</v>
      </c>
      <c r="Q671" s="11" t="s">
        <v>8311</v>
      </c>
      <c r="R671" s="15">
        <f t="shared" si="54"/>
        <v>42264.620115740734</v>
      </c>
      <c r="S671" s="15">
        <f t="shared" si="55"/>
        <v>42294.620115740734</v>
      </c>
      <c r="U671" t="str">
        <f t="shared" si="56"/>
        <v>web</v>
      </c>
    </row>
    <row r="672" spans="1:21" ht="45" x14ac:dyDescent="0.25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2"/>
        <v>103</v>
      </c>
      <c r="P672">
        <f t="shared" si="53"/>
        <v>148.57</v>
      </c>
      <c r="Q672" s="11" t="s">
        <v>8314</v>
      </c>
      <c r="R672" s="15">
        <f t="shared" si="54"/>
        <v>42535.809490740736</v>
      </c>
      <c r="S672" s="15">
        <f t="shared" si="55"/>
        <v>42565.809490740736</v>
      </c>
      <c r="U672" t="str">
        <f t="shared" si="56"/>
        <v>photobooks</v>
      </c>
    </row>
    <row r="673" spans="1:21" ht="60" x14ac:dyDescent="0.25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2"/>
        <v>25</v>
      </c>
      <c r="P673">
        <f t="shared" si="53"/>
        <v>58.18</v>
      </c>
      <c r="Q673" s="11" t="s">
        <v>8309</v>
      </c>
      <c r="R673" s="15">
        <f t="shared" si="54"/>
        <v>41844.125115740739</v>
      </c>
      <c r="S673" s="15">
        <f t="shared" si="55"/>
        <v>41879.125115740739</v>
      </c>
      <c r="U673" t="str">
        <f t="shared" si="56"/>
        <v>spaces</v>
      </c>
    </row>
    <row r="674" spans="1:21" ht="60" x14ac:dyDescent="0.25">
      <c r="A674">
        <v>293</v>
      </c>
      <c r="B674" s="9" t="s">
        <v>294</v>
      </c>
      <c r="C674" s="3" t="s">
        <v>4403</v>
      </c>
      <c r="D674" s="5">
        <v>26000</v>
      </c>
      <c r="E674" s="7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52"/>
        <v>101</v>
      </c>
      <c r="P674">
        <f t="shared" si="53"/>
        <v>201.22</v>
      </c>
      <c r="Q674" s="11" t="s">
        <v>8308</v>
      </c>
      <c r="R674" s="15">
        <f t="shared" si="54"/>
        <v>41719.667986111112</v>
      </c>
      <c r="S674" s="15">
        <f t="shared" si="55"/>
        <v>41749.667986111112</v>
      </c>
      <c r="U674" t="str">
        <f t="shared" si="56"/>
        <v>documentary</v>
      </c>
    </row>
    <row r="675" spans="1:21" ht="60" x14ac:dyDescent="0.25">
      <c r="A675">
        <v>1820</v>
      </c>
      <c r="B675" s="9" t="s">
        <v>1821</v>
      </c>
      <c r="C675" s="3" t="s">
        <v>5930</v>
      </c>
      <c r="D675" s="5">
        <v>26000</v>
      </c>
      <c r="E675" s="7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52"/>
        <v>7</v>
      </c>
      <c r="P675">
        <f t="shared" si="53"/>
        <v>213.38</v>
      </c>
      <c r="Q675" s="11" t="s">
        <v>8314</v>
      </c>
      <c r="R675" s="15">
        <f t="shared" si="54"/>
        <v>42065.084375000006</v>
      </c>
      <c r="S675" s="15">
        <f t="shared" si="55"/>
        <v>42095.042708333334</v>
      </c>
      <c r="U675" t="str">
        <f t="shared" si="56"/>
        <v>photobooks</v>
      </c>
    </row>
    <row r="676" spans="1:21" ht="60" x14ac:dyDescent="0.25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2"/>
        <v>3</v>
      </c>
      <c r="P676">
        <f t="shared" si="53"/>
        <v>37.67</v>
      </c>
      <c r="Q676" s="11" t="s">
        <v>8312</v>
      </c>
      <c r="R676" s="15">
        <f t="shared" si="54"/>
        <v>42479.566388888896</v>
      </c>
      <c r="S676" s="15">
        <f t="shared" si="55"/>
        <v>42504.566388888896</v>
      </c>
      <c r="U676" t="str">
        <f t="shared" si="56"/>
        <v>video games</v>
      </c>
    </row>
    <row r="677" spans="1:21" ht="60" x14ac:dyDescent="0.25">
      <c r="A677">
        <v>3952</v>
      </c>
      <c r="B677" s="9" t="s">
        <v>3949</v>
      </c>
      <c r="C677" s="3" t="s">
        <v>8059</v>
      </c>
      <c r="D677" s="5">
        <v>26000</v>
      </c>
      <c r="E677" s="7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52"/>
        <v>0</v>
      </c>
      <c r="P677">
        <f t="shared" si="53"/>
        <v>25</v>
      </c>
      <c r="Q677" s="11" t="s">
        <v>8309</v>
      </c>
      <c r="R677" s="15">
        <f t="shared" si="54"/>
        <v>42243.790393518517</v>
      </c>
      <c r="S677" s="15">
        <f t="shared" si="55"/>
        <v>42303.790393518517</v>
      </c>
      <c r="U677" t="str">
        <f t="shared" si="56"/>
        <v>plays</v>
      </c>
    </row>
    <row r="678" spans="1:21" ht="60" x14ac:dyDescent="0.25">
      <c r="A678">
        <v>238</v>
      </c>
      <c r="B678" s="9" t="s">
        <v>240</v>
      </c>
      <c r="C678" s="3" t="s">
        <v>4348</v>
      </c>
      <c r="D678" s="5">
        <v>26000</v>
      </c>
      <c r="E678" s="7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52"/>
        <v>0</v>
      </c>
      <c r="P678">
        <f t="shared" si="53"/>
        <v>0</v>
      </c>
      <c r="Q678" s="11" t="s">
        <v>8308</v>
      </c>
      <c r="R678" s="15">
        <f t="shared" si="54"/>
        <v>42713.962499999994</v>
      </c>
      <c r="S678" s="15">
        <f t="shared" si="55"/>
        <v>42734.375</v>
      </c>
      <c r="U678" t="str">
        <f t="shared" si="56"/>
        <v>drama</v>
      </c>
    </row>
    <row r="679" spans="1:21" ht="45" x14ac:dyDescent="0.25">
      <c r="A679">
        <v>2250</v>
      </c>
      <c r="B679" s="9" t="s">
        <v>2251</v>
      </c>
      <c r="C679" s="3" t="s">
        <v>6360</v>
      </c>
      <c r="D679" s="5">
        <v>25000</v>
      </c>
      <c r="E679" s="7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52"/>
        <v>975</v>
      </c>
      <c r="P679">
        <f t="shared" si="53"/>
        <v>426.93</v>
      </c>
      <c r="Q679" s="11" t="s">
        <v>8312</v>
      </c>
      <c r="R679" s="15">
        <f t="shared" si="54"/>
        <v>42677.005474537036</v>
      </c>
      <c r="S679" s="15">
        <f t="shared" si="55"/>
        <v>42707.0471412037</v>
      </c>
      <c r="U679" t="str">
        <f t="shared" si="56"/>
        <v>tabletop games</v>
      </c>
    </row>
    <row r="680" spans="1:21" ht="45" x14ac:dyDescent="0.25">
      <c r="A680">
        <v>2270</v>
      </c>
      <c r="B680" s="9" t="s">
        <v>2271</v>
      </c>
      <c r="C680" s="3" t="s">
        <v>6380</v>
      </c>
      <c r="D680" s="5">
        <v>25000</v>
      </c>
      <c r="E680" s="7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52"/>
        <v>720</v>
      </c>
      <c r="P680">
        <f t="shared" si="53"/>
        <v>107.82</v>
      </c>
      <c r="Q680" s="11" t="s">
        <v>8312</v>
      </c>
      <c r="R680" s="15">
        <f t="shared" si="54"/>
        <v>42725.869363425925</v>
      </c>
      <c r="S680" s="15">
        <f t="shared" si="55"/>
        <v>42745.915972222225</v>
      </c>
      <c r="U680" t="str">
        <f t="shared" si="56"/>
        <v>tabletop games</v>
      </c>
    </row>
    <row r="681" spans="1:21" ht="60" x14ac:dyDescent="0.25">
      <c r="A681">
        <v>2032</v>
      </c>
      <c r="B681" s="9" t="s">
        <v>2033</v>
      </c>
      <c r="C681" s="3" t="s">
        <v>6142</v>
      </c>
      <c r="D681" s="5">
        <v>25000</v>
      </c>
      <c r="E681" s="7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52"/>
        <v>304</v>
      </c>
      <c r="P681">
        <f t="shared" si="53"/>
        <v>143.21</v>
      </c>
      <c r="Q681" s="11" t="s">
        <v>8311</v>
      </c>
      <c r="R681" s="15">
        <f t="shared" si="54"/>
        <v>42689.565671296295</v>
      </c>
      <c r="S681" s="15">
        <f t="shared" si="55"/>
        <v>42719.208333333328</v>
      </c>
      <c r="U681" t="str">
        <f t="shared" si="56"/>
        <v>hardware</v>
      </c>
    </row>
    <row r="682" spans="1:21" ht="60" x14ac:dyDescent="0.25">
      <c r="A682">
        <v>644</v>
      </c>
      <c r="B682" s="9" t="s">
        <v>645</v>
      </c>
      <c r="C682" s="3" t="s">
        <v>4754</v>
      </c>
      <c r="D682" s="5">
        <v>25000</v>
      </c>
      <c r="E682" s="7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52"/>
        <v>300</v>
      </c>
      <c r="P682">
        <f t="shared" si="53"/>
        <v>73.489999999999995</v>
      </c>
      <c r="Q682" s="11" t="s">
        <v>8311</v>
      </c>
      <c r="R682" s="15">
        <f t="shared" si="54"/>
        <v>41898.665960648148</v>
      </c>
      <c r="S682" s="15">
        <f t="shared" si="55"/>
        <v>41941.041666666664</v>
      </c>
      <c r="U682" t="str">
        <f t="shared" si="56"/>
        <v>wearables</v>
      </c>
    </row>
    <row r="683" spans="1:21" ht="60" x14ac:dyDescent="0.25">
      <c r="A683">
        <v>2339</v>
      </c>
      <c r="B683" s="9" t="s">
        <v>2340</v>
      </c>
      <c r="C683" s="3" t="s">
        <v>6449</v>
      </c>
      <c r="D683" s="5">
        <v>25000</v>
      </c>
      <c r="E683" s="7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52"/>
        <v>294</v>
      </c>
      <c r="P683">
        <f t="shared" si="53"/>
        <v>66.62</v>
      </c>
      <c r="Q683" s="11" t="s">
        <v>8315</v>
      </c>
      <c r="R683" s="15">
        <f t="shared" si="54"/>
        <v>42692.79987268518</v>
      </c>
      <c r="S683" s="15">
        <f t="shared" si="55"/>
        <v>42723.332638888889</v>
      </c>
      <c r="U683" t="str">
        <f t="shared" si="56"/>
        <v>small batch</v>
      </c>
    </row>
    <row r="684" spans="1:21" ht="60" x14ac:dyDescent="0.25">
      <c r="A684">
        <v>1202</v>
      </c>
      <c r="B684" s="9" t="s">
        <v>1203</v>
      </c>
      <c r="C684" s="3" t="s">
        <v>5312</v>
      </c>
      <c r="D684" s="5">
        <v>25000</v>
      </c>
      <c r="E684" s="7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52"/>
        <v>199</v>
      </c>
      <c r="P684">
        <f t="shared" si="53"/>
        <v>183.8</v>
      </c>
      <c r="Q684" s="11" t="s">
        <v>8314</v>
      </c>
      <c r="R684" s="15">
        <f t="shared" si="54"/>
        <v>42152.288819444439</v>
      </c>
      <c r="S684" s="15">
        <f t="shared" si="55"/>
        <v>42182.288819444439</v>
      </c>
      <c r="U684" t="str">
        <f t="shared" si="56"/>
        <v>photobooks</v>
      </c>
    </row>
    <row r="685" spans="1:21" ht="60" x14ac:dyDescent="0.25">
      <c r="A685">
        <v>2060</v>
      </c>
      <c r="B685" s="9" t="s">
        <v>2061</v>
      </c>
      <c r="C685" s="3" t="s">
        <v>6170</v>
      </c>
      <c r="D685" s="5">
        <v>25000</v>
      </c>
      <c r="E685" s="7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52"/>
        <v>196</v>
      </c>
      <c r="P685">
        <f t="shared" si="53"/>
        <v>36</v>
      </c>
      <c r="Q685" s="11" t="s">
        <v>8311</v>
      </c>
      <c r="R685" s="15">
        <f t="shared" si="54"/>
        <v>41783.642939814818</v>
      </c>
      <c r="S685" s="15">
        <f t="shared" si="55"/>
        <v>41843.642939814818</v>
      </c>
      <c r="U685" t="str">
        <f t="shared" si="56"/>
        <v>hardware</v>
      </c>
    </row>
    <row r="686" spans="1:21" ht="60" x14ac:dyDescent="0.25">
      <c r="A686">
        <v>2033</v>
      </c>
      <c r="B686" s="9" t="s">
        <v>2034</v>
      </c>
      <c r="C686" s="3" t="s">
        <v>6143</v>
      </c>
      <c r="D686" s="5">
        <v>25000</v>
      </c>
      <c r="E686" s="7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52"/>
        <v>179</v>
      </c>
      <c r="P686">
        <f t="shared" si="53"/>
        <v>282.72000000000003</v>
      </c>
      <c r="Q686" s="11" t="s">
        <v>8311</v>
      </c>
      <c r="R686" s="15">
        <f t="shared" si="54"/>
        <v>41725.082384259258</v>
      </c>
      <c r="S686" s="15">
        <f t="shared" si="55"/>
        <v>41755.082384259258</v>
      </c>
      <c r="U686" t="str">
        <f t="shared" si="56"/>
        <v>hardware</v>
      </c>
    </row>
    <row r="687" spans="1:21" ht="45" x14ac:dyDescent="0.25">
      <c r="A687">
        <v>1274</v>
      </c>
      <c r="B687" s="9" t="s">
        <v>1275</v>
      </c>
      <c r="C687" s="3" t="s">
        <v>5384</v>
      </c>
      <c r="D687" s="5">
        <v>25000</v>
      </c>
      <c r="E687" s="7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52"/>
        <v>155</v>
      </c>
      <c r="P687">
        <f t="shared" si="53"/>
        <v>82.96</v>
      </c>
      <c r="Q687" s="11" t="s">
        <v>8313</v>
      </c>
      <c r="R687" s="15">
        <f t="shared" si="54"/>
        <v>41116.690104166664</v>
      </c>
      <c r="S687" s="15">
        <f t="shared" si="55"/>
        <v>41151.690104166664</v>
      </c>
      <c r="U687" t="str">
        <f t="shared" si="56"/>
        <v>rock</v>
      </c>
    </row>
    <row r="688" spans="1:21" ht="60" x14ac:dyDescent="0.25">
      <c r="A688">
        <v>1472</v>
      </c>
      <c r="B688" s="9" t="s">
        <v>1473</v>
      </c>
      <c r="C688" s="3" t="s">
        <v>5582</v>
      </c>
      <c r="D688" s="5">
        <v>25000</v>
      </c>
      <c r="E688" s="7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52"/>
        <v>139</v>
      </c>
      <c r="P688">
        <f t="shared" si="53"/>
        <v>103.2</v>
      </c>
      <c r="Q688" s="11" t="s">
        <v>8310</v>
      </c>
      <c r="R688" s="15">
        <f t="shared" si="54"/>
        <v>41533.542858796296</v>
      </c>
      <c r="S688" s="15">
        <f t="shared" si="55"/>
        <v>41563.542858796296</v>
      </c>
      <c r="U688" t="str">
        <f t="shared" si="56"/>
        <v>radio &amp; podcasts</v>
      </c>
    </row>
    <row r="689" spans="1:21" ht="45" x14ac:dyDescent="0.25">
      <c r="A689">
        <v>2178</v>
      </c>
      <c r="B689" s="9" t="s">
        <v>2179</v>
      </c>
      <c r="C689" s="3" t="s">
        <v>6288</v>
      </c>
      <c r="D689" s="5">
        <v>25000</v>
      </c>
      <c r="E689" s="7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52"/>
        <v>139</v>
      </c>
      <c r="P689">
        <f t="shared" si="53"/>
        <v>40.35</v>
      </c>
      <c r="Q689" s="11" t="s">
        <v>8313</v>
      </c>
      <c r="R689" s="15">
        <f t="shared" si="54"/>
        <v>42723.63653935185</v>
      </c>
      <c r="S689" s="15">
        <f t="shared" si="55"/>
        <v>42753.63653935185</v>
      </c>
      <c r="U689" t="str">
        <f t="shared" si="56"/>
        <v>rock</v>
      </c>
    </row>
    <row r="690" spans="1:21" ht="30" x14ac:dyDescent="0.25">
      <c r="A690">
        <v>2026</v>
      </c>
      <c r="B690" s="9" t="s">
        <v>2027</v>
      </c>
      <c r="C690" s="3" t="s">
        <v>6136</v>
      </c>
      <c r="D690" s="5">
        <v>25000</v>
      </c>
      <c r="E690" s="7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52"/>
        <v>133</v>
      </c>
      <c r="P690">
        <f t="shared" si="53"/>
        <v>73.5</v>
      </c>
      <c r="Q690" s="11" t="s">
        <v>8311</v>
      </c>
      <c r="R690" s="15">
        <f t="shared" si="54"/>
        <v>41704.735937500001</v>
      </c>
      <c r="S690" s="15">
        <f t="shared" si="55"/>
        <v>41750.165972222225</v>
      </c>
      <c r="U690" t="str">
        <f t="shared" si="56"/>
        <v>hardware</v>
      </c>
    </row>
    <row r="691" spans="1:21" ht="60" x14ac:dyDescent="0.25">
      <c r="A691">
        <v>722</v>
      </c>
      <c r="B691" s="9" t="s">
        <v>723</v>
      </c>
      <c r="C691" s="3" t="s">
        <v>4832</v>
      </c>
      <c r="D691" s="5">
        <v>25000</v>
      </c>
      <c r="E691" s="7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52"/>
        <v>132</v>
      </c>
      <c r="P691">
        <f t="shared" si="53"/>
        <v>215.73</v>
      </c>
      <c r="Q691" s="11" t="s">
        <v>8310</v>
      </c>
      <c r="R691" s="15">
        <f t="shared" si="54"/>
        <v>40977.805300925924</v>
      </c>
      <c r="S691" s="15">
        <f t="shared" si="55"/>
        <v>41007.76363425926</v>
      </c>
      <c r="U691" t="str">
        <f t="shared" si="56"/>
        <v>nonfiction</v>
      </c>
    </row>
    <row r="692" spans="1:21" ht="60" x14ac:dyDescent="0.25">
      <c r="A692">
        <v>39</v>
      </c>
      <c r="B692" s="9" t="s">
        <v>41</v>
      </c>
      <c r="C692" s="3" t="s">
        <v>4150</v>
      </c>
      <c r="D692" s="5">
        <v>25000</v>
      </c>
      <c r="E692" s="7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52"/>
        <v>131</v>
      </c>
      <c r="P692">
        <f t="shared" si="53"/>
        <v>150.9</v>
      </c>
      <c r="Q692" s="11" t="s">
        <v>8308</v>
      </c>
      <c r="R692" s="15">
        <f t="shared" si="54"/>
        <v>41754.047083333331</v>
      </c>
      <c r="S692" s="15">
        <f t="shared" si="55"/>
        <v>41784.957638888889</v>
      </c>
      <c r="U692" t="str">
        <f t="shared" si="56"/>
        <v>television</v>
      </c>
    </row>
    <row r="693" spans="1:21" ht="30" x14ac:dyDescent="0.25">
      <c r="A693">
        <v>2239</v>
      </c>
      <c r="B693" s="9" t="s">
        <v>2240</v>
      </c>
      <c r="C693" s="3" t="s">
        <v>6349</v>
      </c>
      <c r="D693" s="5">
        <v>25000</v>
      </c>
      <c r="E693" s="7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52"/>
        <v>128</v>
      </c>
      <c r="P693">
        <f t="shared" si="53"/>
        <v>75.13</v>
      </c>
      <c r="Q693" s="11" t="s">
        <v>8312</v>
      </c>
      <c r="R693" s="15">
        <f t="shared" si="54"/>
        <v>41572.958495370374</v>
      </c>
      <c r="S693" s="15">
        <f t="shared" si="55"/>
        <v>41609.168055555558</v>
      </c>
      <c r="U693" t="str">
        <f t="shared" si="56"/>
        <v>tabletop games</v>
      </c>
    </row>
    <row r="694" spans="1:21" ht="60" x14ac:dyDescent="0.25">
      <c r="A694">
        <v>3036</v>
      </c>
      <c r="B694" s="9" t="s">
        <v>3036</v>
      </c>
      <c r="C694" s="3" t="s">
        <v>7146</v>
      </c>
      <c r="D694" s="5">
        <v>25000</v>
      </c>
      <c r="E694" s="7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52"/>
        <v>127</v>
      </c>
      <c r="P694">
        <f t="shared" si="53"/>
        <v>96.3</v>
      </c>
      <c r="Q694" s="11" t="s">
        <v>8309</v>
      </c>
      <c r="R694" s="15">
        <f t="shared" si="54"/>
        <v>41466.785231481481</v>
      </c>
      <c r="S694" s="15">
        <f t="shared" si="55"/>
        <v>41502.499305555553</v>
      </c>
      <c r="U694" t="str">
        <f t="shared" si="56"/>
        <v>spaces</v>
      </c>
    </row>
    <row r="695" spans="1:21" ht="60" x14ac:dyDescent="0.25">
      <c r="A695">
        <v>2017</v>
      </c>
      <c r="B695" s="9" t="s">
        <v>2018</v>
      </c>
      <c r="C695" s="3" t="s">
        <v>6127</v>
      </c>
      <c r="D695" s="5">
        <v>25000</v>
      </c>
      <c r="E695" s="7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52"/>
        <v>125</v>
      </c>
      <c r="P695">
        <f t="shared" si="53"/>
        <v>73.42</v>
      </c>
      <c r="Q695" s="11" t="s">
        <v>8311</v>
      </c>
      <c r="R695" s="15">
        <f t="shared" si="54"/>
        <v>40961.057349537034</v>
      </c>
      <c r="S695" s="15">
        <f t="shared" si="55"/>
        <v>40992.166666666664</v>
      </c>
      <c r="U695" t="str">
        <f t="shared" si="56"/>
        <v>hardware</v>
      </c>
    </row>
    <row r="696" spans="1:21" ht="60" x14ac:dyDescent="0.25">
      <c r="A696">
        <v>370</v>
      </c>
      <c r="B696" s="9" t="s">
        <v>371</v>
      </c>
      <c r="C696" s="3" t="s">
        <v>4480</v>
      </c>
      <c r="D696" s="5">
        <v>25000</v>
      </c>
      <c r="E696" s="7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52"/>
        <v>122</v>
      </c>
      <c r="P696">
        <f t="shared" si="53"/>
        <v>709.42</v>
      </c>
      <c r="Q696" s="11" t="s">
        <v>8308</v>
      </c>
      <c r="R696" s="15">
        <f t="shared" si="54"/>
        <v>42711.795138888891</v>
      </c>
      <c r="S696" s="15">
        <f t="shared" si="55"/>
        <v>42741.795138888891</v>
      </c>
      <c r="U696" t="str">
        <f t="shared" si="56"/>
        <v>documentary</v>
      </c>
    </row>
    <row r="697" spans="1:21" ht="45" x14ac:dyDescent="0.25">
      <c r="A697">
        <v>2717</v>
      </c>
      <c r="B697" s="9" t="s">
        <v>2717</v>
      </c>
      <c r="C697" s="3" t="s">
        <v>6827</v>
      </c>
      <c r="D697" s="5">
        <v>25000</v>
      </c>
      <c r="E697" s="7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52"/>
        <v>120</v>
      </c>
      <c r="P697">
        <f t="shared" si="53"/>
        <v>92.39</v>
      </c>
      <c r="Q697" s="11" t="s">
        <v>8309</v>
      </c>
      <c r="R697" s="15">
        <f t="shared" si="54"/>
        <v>41934.914918981485</v>
      </c>
      <c r="S697" s="15">
        <f t="shared" si="55"/>
        <v>41979.956585648149</v>
      </c>
      <c r="U697" t="str">
        <f t="shared" si="56"/>
        <v>spaces</v>
      </c>
    </row>
    <row r="698" spans="1:21" ht="60" x14ac:dyDescent="0.25">
      <c r="A698">
        <v>3009</v>
      </c>
      <c r="B698" s="9" t="s">
        <v>3009</v>
      </c>
      <c r="C698" s="3" t="s">
        <v>7119</v>
      </c>
      <c r="D698" s="5">
        <v>25000</v>
      </c>
      <c r="E698" s="7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52"/>
        <v>120</v>
      </c>
      <c r="P698">
        <f t="shared" si="53"/>
        <v>233.9</v>
      </c>
      <c r="Q698" s="11" t="s">
        <v>8309</v>
      </c>
      <c r="R698" s="15">
        <f t="shared" si="54"/>
        <v>41939.569907407407</v>
      </c>
      <c r="S698" s="15">
        <f t="shared" si="55"/>
        <v>41969.611574074079</v>
      </c>
      <c r="U698" t="str">
        <f t="shared" si="56"/>
        <v>spaces</v>
      </c>
    </row>
    <row r="699" spans="1:21" ht="45" x14ac:dyDescent="0.25">
      <c r="A699">
        <v>296</v>
      </c>
      <c r="B699" s="9" t="s">
        <v>297</v>
      </c>
      <c r="C699" s="3" t="s">
        <v>4406</v>
      </c>
      <c r="D699" s="5">
        <v>25000</v>
      </c>
      <c r="E699" s="7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52"/>
        <v>119</v>
      </c>
      <c r="P699">
        <f t="shared" si="53"/>
        <v>230.09</v>
      </c>
      <c r="Q699" s="11" t="s">
        <v>8308</v>
      </c>
      <c r="R699" s="15">
        <f t="shared" si="54"/>
        <v>41134.475497685184</v>
      </c>
      <c r="S699" s="15">
        <f t="shared" si="55"/>
        <v>41159.475497685184</v>
      </c>
      <c r="U699" t="str">
        <f t="shared" si="56"/>
        <v>documentary</v>
      </c>
    </row>
    <row r="700" spans="1:21" ht="45" x14ac:dyDescent="0.25">
      <c r="A700">
        <v>2720</v>
      </c>
      <c r="B700" s="9" t="s">
        <v>2720</v>
      </c>
      <c r="C700" s="3" t="s">
        <v>6830</v>
      </c>
      <c r="D700" s="5">
        <v>25000</v>
      </c>
      <c r="E700" s="7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52"/>
        <v>118</v>
      </c>
      <c r="P700">
        <f t="shared" si="53"/>
        <v>170.7</v>
      </c>
      <c r="Q700" s="11" t="s">
        <v>8309</v>
      </c>
      <c r="R700" s="15">
        <f t="shared" si="54"/>
        <v>42655.465891203698</v>
      </c>
      <c r="S700" s="15">
        <f t="shared" si="55"/>
        <v>42685.507557870369</v>
      </c>
      <c r="U700" t="str">
        <f t="shared" si="56"/>
        <v>spaces</v>
      </c>
    </row>
    <row r="701" spans="1:21" ht="60" x14ac:dyDescent="0.25">
      <c r="A701">
        <v>263</v>
      </c>
      <c r="B701" s="9" t="s">
        <v>264</v>
      </c>
      <c r="C701" s="3" t="s">
        <v>4373</v>
      </c>
      <c r="D701" s="5">
        <v>25000</v>
      </c>
      <c r="E701" s="7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52"/>
        <v>118</v>
      </c>
      <c r="P701">
        <f t="shared" si="53"/>
        <v>30.65</v>
      </c>
      <c r="Q701" s="11" t="s">
        <v>8308</v>
      </c>
      <c r="R701" s="15">
        <f t="shared" si="54"/>
        <v>41149.954791666663</v>
      </c>
      <c r="S701" s="15">
        <f t="shared" si="55"/>
        <v>41179.954791666663</v>
      </c>
      <c r="U701" t="str">
        <f t="shared" si="56"/>
        <v>documentary</v>
      </c>
    </row>
    <row r="702" spans="1:21" ht="45" x14ac:dyDescent="0.25">
      <c r="A702">
        <v>336</v>
      </c>
      <c r="B702" s="9" t="s">
        <v>337</v>
      </c>
      <c r="C702" s="3" t="s">
        <v>4446</v>
      </c>
      <c r="D702" s="5">
        <v>25000</v>
      </c>
      <c r="E702" s="7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52"/>
        <v>117</v>
      </c>
      <c r="P702">
        <f t="shared" si="53"/>
        <v>59.25</v>
      </c>
      <c r="Q702" s="11" t="s">
        <v>8308</v>
      </c>
      <c r="R702" s="15">
        <f t="shared" si="54"/>
        <v>42291.596273148149</v>
      </c>
      <c r="S702" s="15">
        <f t="shared" si="55"/>
        <v>42321.637939814813</v>
      </c>
      <c r="U702" t="str">
        <f t="shared" si="56"/>
        <v>documentary</v>
      </c>
    </row>
    <row r="703" spans="1:21" ht="45" x14ac:dyDescent="0.25">
      <c r="A703">
        <v>2714</v>
      </c>
      <c r="B703" s="9" t="s">
        <v>2714</v>
      </c>
      <c r="C703" s="3" t="s">
        <v>6824</v>
      </c>
      <c r="D703" s="5">
        <v>25000</v>
      </c>
      <c r="E703" s="7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52"/>
        <v>116</v>
      </c>
      <c r="P703">
        <f t="shared" si="53"/>
        <v>95.37</v>
      </c>
      <c r="Q703" s="11" t="s">
        <v>8309</v>
      </c>
      <c r="R703" s="15">
        <f t="shared" si="54"/>
        <v>42629.655046296291</v>
      </c>
      <c r="S703" s="15">
        <f t="shared" si="55"/>
        <v>42657.958333333328</v>
      </c>
      <c r="U703" t="str">
        <f t="shared" si="56"/>
        <v>spaces</v>
      </c>
    </row>
    <row r="704" spans="1:21" ht="45" x14ac:dyDescent="0.25">
      <c r="A704">
        <v>350</v>
      </c>
      <c r="B704" s="9" t="s">
        <v>351</v>
      </c>
      <c r="C704" s="3" t="s">
        <v>4460</v>
      </c>
      <c r="D704" s="5">
        <v>25000</v>
      </c>
      <c r="E704" s="7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52"/>
        <v>115</v>
      </c>
      <c r="P704">
        <f t="shared" si="53"/>
        <v>129.82</v>
      </c>
      <c r="Q704" s="11" t="s">
        <v>8308</v>
      </c>
      <c r="R704" s="15">
        <f t="shared" si="54"/>
        <v>42586.066076388888</v>
      </c>
      <c r="S704" s="15">
        <f t="shared" si="55"/>
        <v>42624.165972222225</v>
      </c>
      <c r="U704" t="str">
        <f t="shared" si="56"/>
        <v>documentary</v>
      </c>
    </row>
    <row r="705" spans="1:21" ht="45" x14ac:dyDescent="0.25">
      <c r="A705">
        <v>2616</v>
      </c>
      <c r="B705" s="9" t="s">
        <v>2616</v>
      </c>
      <c r="C705" s="3" t="s">
        <v>6726</v>
      </c>
      <c r="D705" s="5">
        <v>25000</v>
      </c>
      <c r="E705" s="7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52"/>
        <v>115</v>
      </c>
      <c r="P705">
        <f t="shared" si="53"/>
        <v>120.31</v>
      </c>
      <c r="Q705" s="11" t="s">
        <v>8311</v>
      </c>
      <c r="R705" s="15">
        <f t="shared" si="54"/>
        <v>42211.99454861111</v>
      </c>
      <c r="S705" s="15">
        <f t="shared" si="55"/>
        <v>42241.99454861111</v>
      </c>
      <c r="U705" t="str">
        <f t="shared" si="56"/>
        <v>space exploration</v>
      </c>
    </row>
    <row r="706" spans="1:21" ht="60" x14ac:dyDescent="0.25">
      <c r="A706">
        <v>3014</v>
      </c>
      <c r="B706" s="9" t="s">
        <v>3014</v>
      </c>
      <c r="C706" s="3" t="s">
        <v>7124</v>
      </c>
      <c r="D706" s="5">
        <v>25000</v>
      </c>
      <c r="E706" s="7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52"/>
        <v>113</v>
      </c>
      <c r="P706">
        <f t="shared" si="53"/>
        <v>50.76</v>
      </c>
      <c r="Q706" s="11" t="s">
        <v>8309</v>
      </c>
      <c r="R706" s="15">
        <f t="shared" si="54"/>
        <v>41920.123611111114</v>
      </c>
      <c r="S706" s="15">
        <f t="shared" si="55"/>
        <v>41948.208333333336</v>
      </c>
      <c r="U706" t="str">
        <f t="shared" si="56"/>
        <v>spaces</v>
      </c>
    </row>
    <row r="707" spans="1:21" ht="60" x14ac:dyDescent="0.25">
      <c r="A707">
        <v>2987</v>
      </c>
      <c r="B707" s="9" t="s">
        <v>2987</v>
      </c>
      <c r="C707" s="3" t="s">
        <v>7097</v>
      </c>
      <c r="D707" s="5">
        <v>25000</v>
      </c>
      <c r="E707" s="7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57">ROUND(E707/D707*100,0)</f>
        <v>110</v>
      </c>
      <c r="P707">
        <f t="shared" ref="P707:P770" si="58">IFERROR(ROUND(E707/L707,2),0)</f>
        <v>104.15</v>
      </c>
      <c r="Q707" s="11" t="s">
        <v>8309</v>
      </c>
      <c r="R707" s="15">
        <f t="shared" ref="R707:R770" si="59">(((J707/60)/60)/24)+DATE(1970,1,1)</f>
        <v>42627.307303240741</v>
      </c>
      <c r="S707" s="15">
        <f t="shared" ref="S707:S770" si="60">(((I707/60)/60)/24)+DATE(1970,1,1)</f>
        <v>42656</v>
      </c>
      <c r="U707" t="str">
        <f t="shared" ref="U707:U770" si="61">RIGHT(N707,LEN(N707)-SEARCH("/",N707))</f>
        <v>spaces</v>
      </c>
    </row>
    <row r="708" spans="1:21" ht="45" x14ac:dyDescent="0.25">
      <c r="A708">
        <v>3035</v>
      </c>
      <c r="B708" s="9" t="s">
        <v>3035</v>
      </c>
      <c r="C708" s="3" t="s">
        <v>7145</v>
      </c>
      <c r="D708" s="5">
        <v>25000</v>
      </c>
      <c r="E708" s="7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57"/>
        <v>109</v>
      </c>
      <c r="P708">
        <f t="shared" si="58"/>
        <v>88.59</v>
      </c>
      <c r="Q708" s="11" t="s">
        <v>8309</v>
      </c>
      <c r="R708" s="15">
        <f t="shared" si="59"/>
        <v>41368.560289351852</v>
      </c>
      <c r="S708" s="15">
        <f t="shared" si="60"/>
        <v>41398.560289351852</v>
      </c>
      <c r="U708" t="str">
        <f t="shared" si="61"/>
        <v>spaces</v>
      </c>
    </row>
    <row r="709" spans="1:21" ht="45" x14ac:dyDescent="0.25">
      <c r="A709">
        <v>322</v>
      </c>
      <c r="B709" s="9" t="s">
        <v>323</v>
      </c>
      <c r="C709" s="3" t="s">
        <v>4432</v>
      </c>
      <c r="D709" s="5">
        <v>25000</v>
      </c>
      <c r="E709" s="7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57"/>
        <v>108</v>
      </c>
      <c r="P709">
        <f t="shared" si="58"/>
        <v>145.04</v>
      </c>
      <c r="Q709" s="11" t="s">
        <v>8308</v>
      </c>
      <c r="R709" s="15">
        <f t="shared" si="59"/>
        <v>42473.57</v>
      </c>
      <c r="S709" s="15">
        <f t="shared" si="60"/>
        <v>42503.57</v>
      </c>
      <c r="U709" t="str">
        <f t="shared" si="61"/>
        <v>documentary</v>
      </c>
    </row>
    <row r="710" spans="1:21" ht="45" x14ac:dyDescent="0.25">
      <c r="A710">
        <v>1514</v>
      </c>
      <c r="B710" s="9" t="s">
        <v>1515</v>
      </c>
      <c r="C710" s="3" t="s">
        <v>5624</v>
      </c>
      <c r="D710" s="5">
        <v>25000</v>
      </c>
      <c r="E710" s="7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57"/>
        <v>106</v>
      </c>
      <c r="P710">
        <f t="shared" si="58"/>
        <v>151.24</v>
      </c>
      <c r="Q710" s="11" t="s">
        <v>8314</v>
      </c>
      <c r="R710" s="15">
        <f t="shared" si="59"/>
        <v>42234.597685185188</v>
      </c>
      <c r="S710" s="15">
        <f t="shared" si="60"/>
        <v>42274.597685185188</v>
      </c>
      <c r="U710" t="str">
        <f t="shared" si="61"/>
        <v>photobooks</v>
      </c>
    </row>
    <row r="711" spans="1:21" ht="60" x14ac:dyDescent="0.25">
      <c r="A711">
        <v>2332</v>
      </c>
      <c r="B711" s="9" t="s">
        <v>2333</v>
      </c>
      <c r="C711" s="3" t="s">
        <v>6442</v>
      </c>
      <c r="D711" s="5">
        <v>25000</v>
      </c>
      <c r="E711" s="7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57"/>
        <v>106</v>
      </c>
      <c r="P711">
        <f t="shared" si="58"/>
        <v>75.5</v>
      </c>
      <c r="Q711" s="11" t="s">
        <v>8315</v>
      </c>
      <c r="R711" s="15">
        <f t="shared" si="59"/>
        <v>42011.628136574072</v>
      </c>
      <c r="S711" s="15">
        <f t="shared" si="60"/>
        <v>42041.628136574072</v>
      </c>
      <c r="U711" t="str">
        <f t="shared" si="61"/>
        <v>small batch</v>
      </c>
    </row>
    <row r="712" spans="1:21" ht="60" x14ac:dyDescent="0.25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57"/>
        <v>106</v>
      </c>
      <c r="P712">
        <f t="shared" si="58"/>
        <v>111.8</v>
      </c>
      <c r="Q712" s="11" t="s">
        <v>8308</v>
      </c>
      <c r="R712" s="15">
        <f t="shared" si="59"/>
        <v>41934.584502314814</v>
      </c>
      <c r="S712" s="15">
        <f t="shared" si="60"/>
        <v>41964.626168981486</v>
      </c>
      <c r="U712" t="str">
        <f t="shared" si="61"/>
        <v>documentary</v>
      </c>
    </row>
    <row r="713" spans="1:21" ht="45" x14ac:dyDescent="0.25">
      <c r="A713">
        <v>2329</v>
      </c>
      <c r="B713" s="9" t="s">
        <v>2330</v>
      </c>
      <c r="C713" s="3" t="s">
        <v>6439</v>
      </c>
      <c r="D713" s="5">
        <v>25000</v>
      </c>
      <c r="E713" s="7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57"/>
        <v>106</v>
      </c>
      <c r="P713">
        <f t="shared" si="58"/>
        <v>211.84</v>
      </c>
      <c r="Q713" s="11" t="s">
        <v>8315</v>
      </c>
      <c r="R713" s="15">
        <f t="shared" si="59"/>
        <v>41807.624374999999</v>
      </c>
      <c r="S713" s="15">
        <f t="shared" si="60"/>
        <v>41837.624374999999</v>
      </c>
      <c r="U713" t="str">
        <f t="shared" si="61"/>
        <v>small batch</v>
      </c>
    </row>
    <row r="714" spans="1:21" ht="45" x14ac:dyDescent="0.25">
      <c r="A714">
        <v>643</v>
      </c>
      <c r="B714" s="9" t="s">
        <v>644</v>
      </c>
      <c r="C714" s="3" t="s">
        <v>4753</v>
      </c>
      <c r="D714" s="5">
        <v>25000</v>
      </c>
      <c r="E714" s="7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57"/>
        <v>106</v>
      </c>
      <c r="P714">
        <f t="shared" si="58"/>
        <v>174.03</v>
      </c>
      <c r="Q714" s="11" t="s">
        <v>8311</v>
      </c>
      <c r="R714" s="15">
        <f t="shared" si="59"/>
        <v>42100.642071759255</v>
      </c>
      <c r="S714" s="15">
        <f t="shared" si="60"/>
        <v>42155.642071759255</v>
      </c>
      <c r="U714" t="str">
        <f t="shared" si="61"/>
        <v>wearables</v>
      </c>
    </row>
    <row r="715" spans="1:21" ht="60" x14ac:dyDescent="0.25">
      <c r="A715">
        <v>2068</v>
      </c>
      <c r="B715" s="9" t="s">
        <v>2069</v>
      </c>
      <c r="C715" s="3" t="s">
        <v>6178</v>
      </c>
      <c r="D715" s="5">
        <v>25000</v>
      </c>
      <c r="E715" s="7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57"/>
        <v>105</v>
      </c>
      <c r="P715">
        <f t="shared" si="58"/>
        <v>346.13</v>
      </c>
      <c r="Q715" s="11" t="s">
        <v>8311</v>
      </c>
      <c r="R715" s="15">
        <f t="shared" si="59"/>
        <v>42633.841608796298</v>
      </c>
      <c r="S715" s="15">
        <f t="shared" si="60"/>
        <v>42663.841608796298</v>
      </c>
      <c r="U715" t="str">
        <f t="shared" si="61"/>
        <v>hardware</v>
      </c>
    </row>
    <row r="716" spans="1:21" ht="60" x14ac:dyDescent="0.25">
      <c r="A716">
        <v>1657</v>
      </c>
      <c r="B716" s="9" t="s">
        <v>1658</v>
      </c>
      <c r="C716" s="3" t="s">
        <v>5767</v>
      </c>
      <c r="D716" s="5">
        <v>25000</v>
      </c>
      <c r="E716" s="7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57"/>
        <v>105</v>
      </c>
      <c r="P716">
        <f t="shared" si="58"/>
        <v>118.7</v>
      </c>
      <c r="Q716" s="11" t="s">
        <v>8313</v>
      </c>
      <c r="R716" s="15">
        <f t="shared" si="59"/>
        <v>41023.782037037039</v>
      </c>
      <c r="S716" s="15">
        <f t="shared" si="60"/>
        <v>41053.782037037039</v>
      </c>
      <c r="U716" t="str">
        <f t="shared" si="61"/>
        <v>pop</v>
      </c>
    </row>
    <row r="717" spans="1:21" ht="45" x14ac:dyDescent="0.25">
      <c r="A717">
        <v>381</v>
      </c>
      <c r="B717" s="9" t="s">
        <v>382</v>
      </c>
      <c r="C717" s="3" t="s">
        <v>4491</v>
      </c>
      <c r="D717" s="5">
        <v>25000</v>
      </c>
      <c r="E717" s="7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57"/>
        <v>105</v>
      </c>
      <c r="P717">
        <f t="shared" si="58"/>
        <v>104.31</v>
      </c>
      <c r="Q717" s="11" t="s">
        <v>8308</v>
      </c>
      <c r="R717" s="15">
        <f t="shared" si="59"/>
        <v>41085.698113425926</v>
      </c>
      <c r="S717" s="15">
        <f t="shared" si="60"/>
        <v>41120.208333333336</v>
      </c>
      <c r="U717" t="str">
        <f t="shared" si="61"/>
        <v>documentary</v>
      </c>
    </row>
    <row r="718" spans="1:21" ht="60" x14ac:dyDescent="0.25">
      <c r="A718">
        <v>2924</v>
      </c>
      <c r="B718" s="9" t="s">
        <v>2924</v>
      </c>
      <c r="C718" s="3" t="s">
        <v>7034</v>
      </c>
      <c r="D718" s="5">
        <v>25000</v>
      </c>
      <c r="E718" s="7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57"/>
        <v>103</v>
      </c>
      <c r="P718">
        <f t="shared" si="58"/>
        <v>175.51</v>
      </c>
      <c r="Q718" s="11" t="s">
        <v>8309</v>
      </c>
      <c r="R718" s="15">
        <f t="shared" si="59"/>
        <v>42103.556828703702</v>
      </c>
      <c r="S718" s="15">
        <f t="shared" si="60"/>
        <v>42133.165972222225</v>
      </c>
      <c r="U718" t="str">
        <f t="shared" si="61"/>
        <v>musical</v>
      </c>
    </row>
    <row r="719" spans="1:21" ht="45" x14ac:dyDescent="0.25">
      <c r="A719">
        <v>243</v>
      </c>
      <c r="B719" s="9" t="s">
        <v>245</v>
      </c>
      <c r="C719" s="3" t="s">
        <v>4353</v>
      </c>
      <c r="D719" s="5">
        <v>25000</v>
      </c>
      <c r="E719" s="7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57"/>
        <v>103</v>
      </c>
      <c r="P719">
        <f t="shared" si="58"/>
        <v>78.2</v>
      </c>
      <c r="Q719" s="11" t="s">
        <v>8308</v>
      </c>
      <c r="R719" s="15">
        <f t="shared" si="59"/>
        <v>41662.047500000001</v>
      </c>
      <c r="S719" s="15">
        <f t="shared" si="60"/>
        <v>41692.047500000001</v>
      </c>
      <c r="U719" t="str">
        <f t="shared" si="61"/>
        <v>documentary</v>
      </c>
    </row>
    <row r="720" spans="1:21" ht="60" x14ac:dyDescent="0.25">
      <c r="A720">
        <v>2335</v>
      </c>
      <c r="B720" s="9" t="s">
        <v>2336</v>
      </c>
      <c r="C720" s="3" t="s">
        <v>6445</v>
      </c>
      <c r="D720" s="5">
        <v>25000</v>
      </c>
      <c r="E720" s="7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57"/>
        <v>102</v>
      </c>
      <c r="P720">
        <f t="shared" si="58"/>
        <v>115.69</v>
      </c>
      <c r="Q720" s="11" t="s">
        <v>8315</v>
      </c>
      <c r="R720" s="15">
        <f t="shared" si="59"/>
        <v>41771.572256944448</v>
      </c>
      <c r="S720" s="15">
        <f t="shared" si="60"/>
        <v>41801.572256944448</v>
      </c>
      <c r="U720" t="str">
        <f t="shared" si="61"/>
        <v>small batch</v>
      </c>
    </row>
    <row r="721" spans="1:21" ht="60" x14ac:dyDescent="0.25">
      <c r="A721">
        <v>300</v>
      </c>
      <c r="B721" s="9" t="s">
        <v>301</v>
      </c>
      <c r="C721" s="3" t="s">
        <v>4410</v>
      </c>
      <c r="D721" s="5">
        <v>25000</v>
      </c>
      <c r="E721" s="7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57"/>
        <v>102</v>
      </c>
      <c r="P721">
        <f t="shared" si="58"/>
        <v>85.34</v>
      </c>
      <c r="Q721" s="11" t="s">
        <v>8308</v>
      </c>
      <c r="R721" s="15">
        <f t="shared" si="59"/>
        <v>40626.959930555553</v>
      </c>
      <c r="S721" s="15">
        <f t="shared" si="60"/>
        <v>40657.959930555553</v>
      </c>
      <c r="U721" t="str">
        <f t="shared" si="61"/>
        <v>documentary</v>
      </c>
    </row>
    <row r="722" spans="1:21" ht="60" x14ac:dyDescent="0.25">
      <c r="A722">
        <v>3250</v>
      </c>
      <c r="B722" s="9" t="s">
        <v>3250</v>
      </c>
      <c r="C722" s="3" t="s">
        <v>7360</v>
      </c>
      <c r="D722" s="5">
        <v>25000</v>
      </c>
      <c r="E722" s="7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57"/>
        <v>102</v>
      </c>
      <c r="P722">
        <f t="shared" si="58"/>
        <v>119.19</v>
      </c>
      <c r="Q722" s="11" t="s">
        <v>8309</v>
      </c>
      <c r="R722" s="15">
        <f t="shared" si="59"/>
        <v>41918.742175925923</v>
      </c>
      <c r="S722" s="15">
        <f t="shared" si="60"/>
        <v>41948.783842592595</v>
      </c>
      <c r="U722" t="str">
        <f t="shared" si="61"/>
        <v>plays</v>
      </c>
    </row>
    <row r="723" spans="1:21" ht="45" x14ac:dyDescent="0.25">
      <c r="A723">
        <v>315</v>
      </c>
      <c r="B723" s="9" t="s">
        <v>316</v>
      </c>
      <c r="C723" s="3" t="s">
        <v>4425</v>
      </c>
      <c r="D723" s="5">
        <v>25000</v>
      </c>
      <c r="E723" s="7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57"/>
        <v>101</v>
      </c>
      <c r="P723">
        <f t="shared" si="58"/>
        <v>200.89</v>
      </c>
      <c r="Q723" s="11" t="s">
        <v>8308</v>
      </c>
      <c r="R723" s="15">
        <f t="shared" si="59"/>
        <v>41113.77238425926</v>
      </c>
      <c r="S723" s="15">
        <f t="shared" si="60"/>
        <v>41143.77238425926</v>
      </c>
      <c r="U723" t="str">
        <f t="shared" si="61"/>
        <v>documentary</v>
      </c>
    </row>
    <row r="724" spans="1:21" ht="60" x14ac:dyDescent="0.25">
      <c r="A724">
        <v>651</v>
      </c>
      <c r="B724" s="9" t="s">
        <v>652</v>
      </c>
      <c r="C724" s="3" t="s">
        <v>4761</v>
      </c>
      <c r="D724" s="5">
        <v>25000</v>
      </c>
      <c r="E724" s="7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57"/>
        <v>101</v>
      </c>
      <c r="P724">
        <f t="shared" si="58"/>
        <v>239.35</v>
      </c>
      <c r="Q724" s="11" t="s">
        <v>8311</v>
      </c>
      <c r="R724" s="15">
        <f t="shared" si="59"/>
        <v>41956.017488425925</v>
      </c>
      <c r="S724" s="15">
        <f t="shared" si="60"/>
        <v>41986.017488425925</v>
      </c>
      <c r="U724" t="str">
        <f t="shared" si="61"/>
        <v>wearables</v>
      </c>
    </row>
    <row r="725" spans="1:21" ht="60" x14ac:dyDescent="0.25">
      <c r="A725">
        <v>2984</v>
      </c>
      <c r="B725" s="9" t="s">
        <v>2984</v>
      </c>
      <c r="C725" s="3" t="s">
        <v>7094</v>
      </c>
      <c r="D725" s="5">
        <v>25000</v>
      </c>
      <c r="E725" s="7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57"/>
        <v>100</v>
      </c>
      <c r="P725">
        <f t="shared" si="58"/>
        <v>115.08</v>
      </c>
      <c r="Q725" s="11" t="s">
        <v>8309</v>
      </c>
      <c r="R725" s="15">
        <f t="shared" si="59"/>
        <v>42576.278715277775</v>
      </c>
      <c r="S725" s="15">
        <f t="shared" si="60"/>
        <v>42606.278715277775</v>
      </c>
      <c r="U725" t="str">
        <f t="shared" si="61"/>
        <v>spaces</v>
      </c>
    </row>
    <row r="726" spans="1:21" ht="45" x14ac:dyDescent="0.25">
      <c r="A726">
        <v>1004</v>
      </c>
      <c r="B726" s="9" t="s">
        <v>1005</v>
      </c>
      <c r="C726" s="3" t="s">
        <v>5114</v>
      </c>
      <c r="D726" s="5">
        <v>25000</v>
      </c>
      <c r="E726" s="7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57"/>
        <v>82</v>
      </c>
      <c r="P726">
        <f t="shared" si="58"/>
        <v>216.34</v>
      </c>
      <c r="Q726" s="11" t="s">
        <v>8311</v>
      </c>
      <c r="R726" s="15">
        <f t="shared" si="59"/>
        <v>42388.708645833336</v>
      </c>
      <c r="S726" s="15">
        <f t="shared" si="60"/>
        <v>42418.708645833336</v>
      </c>
      <c r="U726" t="str">
        <f t="shared" si="61"/>
        <v>wearables</v>
      </c>
    </row>
    <row r="727" spans="1:21" ht="60" x14ac:dyDescent="0.25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7"/>
        <v>70</v>
      </c>
      <c r="P727">
        <f t="shared" si="58"/>
        <v>382.39</v>
      </c>
      <c r="Q727" s="11" t="s">
        <v>8311</v>
      </c>
      <c r="R727" s="15">
        <f t="shared" si="59"/>
        <v>42612.624039351853</v>
      </c>
      <c r="S727" s="15">
        <f t="shared" si="60"/>
        <v>42644.624039351853</v>
      </c>
      <c r="U727" t="str">
        <f t="shared" si="61"/>
        <v>wearables</v>
      </c>
    </row>
    <row r="728" spans="1:21" ht="45" x14ac:dyDescent="0.25">
      <c r="A728">
        <v>1792</v>
      </c>
      <c r="B728" s="9" t="s">
        <v>1793</v>
      </c>
      <c r="C728" s="3" t="s">
        <v>5902</v>
      </c>
      <c r="D728" s="5">
        <v>25000</v>
      </c>
      <c r="E728" s="7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57"/>
        <v>61</v>
      </c>
      <c r="P728">
        <f t="shared" si="58"/>
        <v>109.94</v>
      </c>
      <c r="Q728" s="11" t="s">
        <v>8314</v>
      </c>
      <c r="R728" s="15">
        <f t="shared" si="59"/>
        <v>42189.031041666662</v>
      </c>
      <c r="S728" s="15">
        <f t="shared" si="60"/>
        <v>42226.290972222225</v>
      </c>
      <c r="U728" t="str">
        <f t="shared" si="61"/>
        <v>photobooks</v>
      </c>
    </row>
    <row r="729" spans="1:21" ht="60" x14ac:dyDescent="0.25">
      <c r="A729">
        <v>1137</v>
      </c>
      <c r="B729" s="9" t="s">
        <v>1138</v>
      </c>
      <c r="C729" s="3" t="s">
        <v>5247</v>
      </c>
      <c r="D729" s="5">
        <v>25000</v>
      </c>
      <c r="E729" s="7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57"/>
        <v>40</v>
      </c>
      <c r="P729">
        <f t="shared" si="58"/>
        <v>253.21</v>
      </c>
      <c r="Q729" s="11" t="s">
        <v>8312</v>
      </c>
      <c r="R729" s="15">
        <f t="shared" si="59"/>
        <v>42453.819687499999</v>
      </c>
      <c r="S729" s="15">
        <f t="shared" si="60"/>
        <v>42483.819687499999</v>
      </c>
      <c r="U729" t="str">
        <f t="shared" si="61"/>
        <v>mobile games</v>
      </c>
    </row>
    <row r="730" spans="1:21" ht="60" x14ac:dyDescent="0.25">
      <c r="A730">
        <v>1013</v>
      </c>
      <c r="B730" s="9" t="s">
        <v>1014</v>
      </c>
      <c r="C730" s="3" t="s">
        <v>5123</v>
      </c>
      <c r="D730" s="5">
        <v>25000</v>
      </c>
      <c r="E730" s="7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57"/>
        <v>35</v>
      </c>
      <c r="P730">
        <f t="shared" si="58"/>
        <v>95.91</v>
      </c>
      <c r="Q730" s="11" t="s">
        <v>8311</v>
      </c>
      <c r="R730" s="15">
        <f t="shared" si="59"/>
        <v>42339.833981481483</v>
      </c>
      <c r="S730" s="15">
        <f t="shared" si="60"/>
        <v>42367.833333333328</v>
      </c>
      <c r="U730" t="str">
        <f t="shared" si="61"/>
        <v>wearables</v>
      </c>
    </row>
    <row r="731" spans="1:21" ht="45" x14ac:dyDescent="0.25">
      <c r="A731">
        <v>1077</v>
      </c>
      <c r="B731" s="9" t="s">
        <v>1078</v>
      </c>
      <c r="C731" s="3" t="s">
        <v>5187</v>
      </c>
      <c r="D731" s="5">
        <v>25000</v>
      </c>
      <c r="E731" s="7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57"/>
        <v>29</v>
      </c>
      <c r="P731">
        <f t="shared" si="58"/>
        <v>43.98</v>
      </c>
      <c r="Q731" s="11" t="s">
        <v>8312</v>
      </c>
      <c r="R731" s="15">
        <f t="shared" si="59"/>
        <v>42353.16679398148</v>
      </c>
      <c r="S731" s="15">
        <f t="shared" si="60"/>
        <v>42383.16679398148</v>
      </c>
      <c r="U731" t="str">
        <f t="shared" si="61"/>
        <v>video games</v>
      </c>
    </row>
    <row r="732" spans="1:21" ht="45" x14ac:dyDescent="0.25">
      <c r="A732">
        <v>3089</v>
      </c>
      <c r="B732" s="9" t="s">
        <v>3089</v>
      </c>
      <c r="C732" s="3" t="s">
        <v>7199</v>
      </c>
      <c r="D732" s="5">
        <v>25000</v>
      </c>
      <c r="E732" s="7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57"/>
        <v>23</v>
      </c>
      <c r="P732">
        <f t="shared" si="58"/>
        <v>130.09</v>
      </c>
      <c r="Q732" s="11" t="s">
        <v>8309</v>
      </c>
      <c r="R732" s="15">
        <f t="shared" si="59"/>
        <v>42528.542627314819</v>
      </c>
      <c r="S732" s="15">
        <f t="shared" si="60"/>
        <v>42560.082638888889</v>
      </c>
      <c r="U732" t="str">
        <f t="shared" si="61"/>
        <v>spaces</v>
      </c>
    </row>
    <row r="733" spans="1:21" ht="60" x14ac:dyDescent="0.25">
      <c r="A733">
        <v>1335</v>
      </c>
      <c r="B733" s="9" t="s">
        <v>1336</v>
      </c>
      <c r="C733" s="3" t="s">
        <v>5445</v>
      </c>
      <c r="D733" s="5">
        <v>25000</v>
      </c>
      <c r="E733" s="7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57"/>
        <v>20</v>
      </c>
      <c r="P733">
        <f t="shared" si="58"/>
        <v>308.75</v>
      </c>
      <c r="Q733" s="11" t="s">
        <v>8311</v>
      </c>
      <c r="R733" s="15">
        <f t="shared" si="59"/>
        <v>42313.936365740738</v>
      </c>
      <c r="S733" s="15">
        <f t="shared" si="60"/>
        <v>42343.936365740738</v>
      </c>
      <c r="U733" t="str">
        <f t="shared" si="61"/>
        <v>wearables</v>
      </c>
    </row>
    <row r="734" spans="1:21" ht="60" x14ac:dyDescent="0.25">
      <c r="A734">
        <v>626</v>
      </c>
      <c r="B734" s="9" t="s">
        <v>627</v>
      </c>
      <c r="C734" s="3" t="s">
        <v>4736</v>
      </c>
      <c r="D734" s="5">
        <v>25000</v>
      </c>
      <c r="E734" s="7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57"/>
        <v>17</v>
      </c>
      <c r="P734">
        <f t="shared" si="58"/>
        <v>111.41</v>
      </c>
      <c r="Q734" s="11" t="s">
        <v>8311</v>
      </c>
      <c r="R734" s="15">
        <f t="shared" si="59"/>
        <v>42198.559479166666</v>
      </c>
      <c r="S734" s="15">
        <f t="shared" si="60"/>
        <v>42231.556944444441</v>
      </c>
      <c r="U734" t="str">
        <f t="shared" si="61"/>
        <v>web</v>
      </c>
    </row>
    <row r="735" spans="1:21" ht="45" x14ac:dyDescent="0.25">
      <c r="A735">
        <v>1568</v>
      </c>
      <c r="B735" s="9" t="s">
        <v>1569</v>
      </c>
      <c r="C735" s="3" t="s">
        <v>5678</v>
      </c>
      <c r="D735" s="5">
        <v>25000</v>
      </c>
      <c r="E735" s="7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57"/>
        <v>14</v>
      </c>
      <c r="P735">
        <f t="shared" si="58"/>
        <v>155</v>
      </c>
      <c r="Q735" s="11" t="s">
        <v>8310</v>
      </c>
      <c r="R735" s="15">
        <f t="shared" si="59"/>
        <v>41962.062326388885</v>
      </c>
      <c r="S735" s="15">
        <f t="shared" si="60"/>
        <v>41997.062326388885</v>
      </c>
      <c r="U735" t="str">
        <f t="shared" si="61"/>
        <v>art books</v>
      </c>
    </row>
    <row r="736" spans="1:21" ht="45" x14ac:dyDescent="0.25">
      <c r="A736">
        <v>2671</v>
      </c>
      <c r="B736" s="9" t="s">
        <v>2671</v>
      </c>
      <c r="C736" s="3" t="s">
        <v>6781</v>
      </c>
      <c r="D736" s="5">
        <v>25000</v>
      </c>
      <c r="E736" s="7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57"/>
        <v>11</v>
      </c>
      <c r="P736">
        <f t="shared" si="58"/>
        <v>33.76</v>
      </c>
      <c r="Q736" s="11" t="s">
        <v>8311</v>
      </c>
      <c r="R736" s="15">
        <f t="shared" si="59"/>
        <v>41962.749027777783</v>
      </c>
      <c r="S736" s="15">
        <f t="shared" si="60"/>
        <v>41992.818055555559</v>
      </c>
      <c r="U736" t="str">
        <f t="shared" si="61"/>
        <v>makerspaces</v>
      </c>
    </row>
    <row r="737" spans="1:21" ht="45" x14ac:dyDescent="0.25">
      <c r="A737">
        <v>2366</v>
      </c>
      <c r="B737" s="9" t="s">
        <v>2367</v>
      </c>
      <c r="C737" s="3" t="s">
        <v>6476</v>
      </c>
      <c r="D737" s="5">
        <v>25000</v>
      </c>
      <c r="E737" s="7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57"/>
        <v>11</v>
      </c>
      <c r="P737">
        <f t="shared" si="58"/>
        <v>97.41</v>
      </c>
      <c r="Q737" s="11" t="s">
        <v>8311</v>
      </c>
      <c r="R737" s="15">
        <f t="shared" si="59"/>
        <v>42268.531631944439</v>
      </c>
      <c r="S737" s="15">
        <f t="shared" si="60"/>
        <v>42298.531631944439</v>
      </c>
      <c r="U737" t="str">
        <f t="shared" si="61"/>
        <v>web</v>
      </c>
    </row>
    <row r="738" spans="1:21" ht="45" x14ac:dyDescent="0.25">
      <c r="A738">
        <v>889</v>
      </c>
      <c r="B738" s="9" t="s">
        <v>890</v>
      </c>
      <c r="C738" s="3" t="s">
        <v>4999</v>
      </c>
      <c r="D738" s="5">
        <v>25000</v>
      </c>
      <c r="E738" s="7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57"/>
        <v>9</v>
      </c>
      <c r="P738">
        <f t="shared" si="58"/>
        <v>73.760000000000005</v>
      </c>
      <c r="Q738" s="11" t="s">
        <v>8313</v>
      </c>
      <c r="R738" s="15">
        <f t="shared" si="59"/>
        <v>41887.784062500003</v>
      </c>
      <c r="S738" s="15">
        <f t="shared" si="60"/>
        <v>41917.784062500003</v>
      </c>
      <c r="U738" t="str">
        <f t="shared" si="61"/>
        <v>indie rock</v>
      </c>
    </row>
    <row r="739" spans="1:21" ht="60" x14ac:dyDescent="0.25">
      <c r="A739">
        <v>1714</v>
      </c>
      <c r="B739" s="9" t="s">
        <v>1715</v>
      </c>
      <c r="C739" s="3" t="s">
        <v>5824</v>
      </c>
      <c r="D739" s="5">
        <v>25000</v>
      </c>
      <c r="E739" s="7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57"/>
        <v>8</v>
      </c>
      <c r="P739">
        <f t="shared" si="58"/>
        <v>115.71</v>
      </c>
      <c r="Q739" s="11" t="s">
        <v>8313</v>
      </c>
      <c r="R739" s="15">
        <f t="shared" si="59"/>
        <v>42095.918530092589</v>
      </c>
      <c r="S739" s="15">
        <f t="shared" si="60"/>
        <v>42125.918530092589</v>
      </c>
      <c r="U739" t="str">
        <f t="shared" si="61"/>
        <v>faith</v>
      </c>
    </row>
    <row r="740" spans="1:21" ht="60" x14ac:dyDescent="0.25">
      <c r="A740">
        <v>2675</v>
      </c>
      <c r="B740" s="9" t="s">
        <v>2675</v>
      </c>
      <c r="C740" s="3" t="s">
        <v>6785</v>
      </c>
      <c r="D740" s="5">
        <v>25000</v>
      </c>
      <c r="E740" s="7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57"/>
        <v>8</v>
      </c>
      <c r="P740">
        <f t="shared" si="58"/>
        <v>65.41</v>
      </c>
      <c r="Q740" s="11" t="s">
        <v>8311</v>
      </c>
      <c r="R740" s="15">
        <f t="shared" si="59"/>
        <v>41923.857511574075</v>
      </c>
      <c r="S740" s="15">
        <f t="shared" si="60"/>
        <v>41953.899178240739</v>
      </c>
      <c r="U740" t="str">
        <f t="shared" si="61"/>
        <v>makerspaces</v>
      </c>
    </row>
    <row r="741" spans="1:21" ht="30" x14ac:dyDescent="0.25">
      <c r="A741">
        <v>1098</v>
      </c>
      <c r="B741" s="9" t="s">
        <v>1099</v>
      </c>
      <c r="C741" s="3" t="s">
        <v>5208</v>
      </c>
      <c r="D741" s="5">
        <v>25000</v>
      </c>
      <c r="E741" s="7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57"/>
        <v>7</v>
      </c>
      <c r="P741">
        <f t="shared" si="58"/>
        <v>81.95</v>
      </c>
      <c r="Q741" s="11" t="s">
        <v>8312</v>
      </c>
      <c r="R741" s="15">
        <f t="shared" si="59"/>
        <v>41712.762673611112</v>
      </c>
      <c r="S741" s="15">
        <f t="shared" si="60"/>
        <v>41742.762673611112</v>
      </c>
      <c r="U741" t="str">
        <f t="shared" si="61"/>
        <v>video games</v>
      </c>
    </row>
    <row r="742" spans="1:21" ht="60" x14ac:dyDescent="0.25">
      <c r="A742">
        <v>126</v>
      </c>
      <c r="B742" s="9" t="s">
        <v>128</v>
      </c>
      <c r="C742" s="3" t="s">
        <v>4237</v>
      </c>
      <c r="D742" s="5">
        <v>25000</v>
      </c>
      <c r="E742" s="7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57"/>
        <v>6</v>
      </c>
      <c r="P742">
        <f t="shared" si="58"/>
        <v>106.69</v>
      </c>
      <c r="Q742" s="11" t="s">
        <v>8308</v>
      </c>
      <c r="R742" s="15">
        <f t="shared" si="59"/>
        <v>42135.589548611111</v>
      </c>
      <c r="S742" s="15">
        <f t="shared" si="60"/>
        <v>42166.083333333328</v>
      </c>
      <c r="U742" t="str">
        <f t="shared" si="61"/>
        <v>science fiction</v>
      </c>
    </row>
    <row r="743" spans="1:21" ht="60" x14ac:dyDescent="0.25">
      <c r="A743">
        <v>3877</v>
      </c>
      <c r="B743" s="9" t="s">
        <v>3874</v>
      </c>
      <c r="C743" s="3" t="s">
        <v>7986</v>
      </c>
      <c r="D743" s="5">
        <v>25000</v>
      </c>
      <c r="E743" s="7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57"/>
        <v>5</v>
      </c>
      <c r="P743">
        <f t="shared" si="58"/>
        <v>88.64</v>
      </c>
      <c r="Q743" s="11" t="s">
        <v>8309</v>
      </c>
      <c r="R743" s="15">
        <f t="shared" si="59"/>
        <v>42682.67768518519</v>
      </c>
      <c r="S743" s="15">
        <f t="shared" si="60"/>
        <v>42712.67768518519</v>
      </c>
      <c r="U743" t="str">
        <f t="shared" si="61"/>
        <v>musical</v>
      </c>
    </row>
    <row r="744" spans="1:21" ht="60" x14ac:dyDescent="0.25">
      <c r="A744">
        <v>1868</v>
      </c>
      <c r="B744" s="9" t="s">
        <v>1869</v>
      </c>
      <c r="C744" s="3" t="s">
        <v>5978</v>
      </c>
      <c r="D744" s="5">
        <v>25000</v>
      </c>
      <c r="E744" s="7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57"/>
        <v>5</v>
      </c>
      <c r="P744">
        <f t="shared" si="58"/>
        <v>71.59</v>
      </c>
      <c r="Q744" s="11" t="s">
        <v>8312</v>
      </c>
      <c r="R744" s="15">
        <f t="shared" si="59"/>
        <v>42328.779224537036</v>
      </c>
      <c r="S744" s="15">
        <f t="shared" si="60"/>
        <v>42353.332638888889</v>
      </c>
      <c r="U744" t="str">
        <f t="shared" si="61"/>
        <v>mobile games</v>
      </c>
    </row>
    <row r="745" spans="1:21" ht="60" x14ac:dyDescent="0.25">
      <c r="A745">
        <v>2947</v>
      </c>
      <c r="B745" s="9" t="s">
        <v>2947</v>
      </c>
      <c r="C745" s="3" t="s">
        <v>7057</v>
      </c>
      <c r="D745" s="5">
        <v>25000</v>
      </c>
      <c r="E745" s="7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57"/>
        <v>4</v>
      </c>
      <c r="P745">
        <f t="shared" si="58"/>
        <v>82.46</v>
      </c>
      <c r="Q745" s="11" t="s">
        <v>8309</v>
      </c>
      <c r="R745" s="15">
        <f t="shared" si="59"/>
        <v>42649.562118055561</v>
      </c>
      <c r="S745" s="15">
        <f t="shared" si="60"/>
        <v>42698.715972222228</v>
      </c>
      <c r="U745" t="str">
        <f t="shared" si="61"/>
        <v>spaces</v>
      </c>
    </row>
    <row r="746" spans="1:21" ht="90" x14ac:dyDescent="0.25">
      <c r="A746">
        <v>3126</v>
      </c>
      <c r="B746" s="9" t="s">
        <v>3126</v>
      </c>
      <c r="C746" s="3" t="s">
        <v>7236</v>
      </c>
      <c r="D746" s="5">
        <v>25000</v>
      </c>
      <c r="E746" s="7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57"/>
        <v>4</v>
      </c>
      <c r="P746">
        <f t="shared" si="58"/>
        <v>61.18</v>
      </c>
      <c r="Q746" s="11" t="s">
        <v>8309</v>
      </c>
      <c r="R746" s="15">
        <f t="shared" si="59"/>
        <v>42427.01807870371</v>
      </c>
      <c r="S746" s="15">
        <f t="shared" si="60"/>
        <v>42456.976412037038</v>
      </c>
      <c r="U746" t="str">
        <f t="shared" si="61"/>
        <v>spaces</v>
      </c>
    </row>
    <row r="747" spans="1:21" ht="60" x14ac:dyDescent="0.25">
      <c r="A747">
        <v>1108</v>
      </c>
      <c r="B747" s="9" t="s">
        <v>1109</v>
      </c>
      <c r="C747" s="3" t="s">
        <v>5218</v>
      </c>
      <c r="D747" s="5">
        <v>25000</v>
      </c>
      <c r="E747" s="7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57"/>
        <v>3</v>
      </c>
      <c r="P747">
        <f t="shared" si="58"/>
        <v>34.880000000000003</v>
      </c>
      <c r="Q747" s="11" t="s">
        <v>8312</v>
      </c>
      <c r="R747" s="15">
        <f t="shared" si="59"/>
        <v>40952.636979166666</v>
      </c>
      <c r="S747" s="15">
        <f t="shared" si="60"/>
        <v>41012.595312500001</v>
      </c>
      <c r="U747" t="str">
        <f t="shared" si="61"/>
        <v>video games</v>
      </c>
    </row>
    <row r="748" spans="1:21" ht="60" x14ac:dyDescent="0.25">
      <c r="A748">
        <v>3085</v>
      </c>
      <c r="B748" s="9" t="s">
        <v>3085</v>
      </c>
      <c r="C748" s="3" t="s">
        <v>7195</v>
      </c>
      <c r="D748" s="5">
        <v>25000</v>
      </c>
      <c r="E748" s="7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57"/>
        <v>2</v>
      </c>
      <c r="P748">
        <f t="shared" si="58"/>
        <v>67.78</v>
      </c>
      <c r="Q748" s="11" t="s">
        <v>8309</v>
      </c>
      <c r="R748" s="15">
        <f t="shared" si="59"/>
        <v>42246.883784722217</v>
      </c>
      <c r="S748" s="15">
        <f t="shared" si="60"/>
        <v>42276.883784722217</v>
      </c>
      <c r="U748" t="str">
        <f t="shared" si="61"/>
        <v>spaces</v>
      </c>
    </row>
    <row r="749" spans="1:21" ht="45" x14ac:dyDescent="0.25">
      <c r="A749">
        <v>1816</v>
      </c>
      <c r="B749" s="9" t="s">
        <v>1817</v>
      </c>
      <c r="C749" s="3" t="s">
        <v>5926</v>
      </c>
      <c r="D749" s="5">
        <v>25000</v>
      </c>
      <c r="E749" s="7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57"/>
        <v>2</v>
      </c>
      <c r="P749">
        <f t="shared" si="58"/>
        <v>84.83</v>
      </c>
      <c r="Q749" s="11" t="s">
        <v>8314</v>
      </c>
      <c r="R749" s="15">
        <f t="shared" si="59"/>
        <v>42548.876192129625</v>
      </c>
      <c r="S749" s="15">
        <f t="shared" si="60"/>
        <v>42576.791666666672</v>
      </c>
      <c r="U749" t="str">
        <f t="shared" si="61"/>
        <v>photobooks</v>
      </c>
    </row>
    <row r="750" spans="1:21" ht="45" x14ac:dyDescent="0.25">
      <c r="A750">
        <v>2409</v>
      </c>
      <c r="B750" s="9" t="s">
        <v>2410</v>
      </c>
      <c r="C750" s="3" t="s">
        <v>6519</v>
      </c>
      <c r="D750" s="5">
        <v>25000</v>
      </c>
      <c r="E750" s="7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57"/>
        <v>2</v>
      </c>
      <c r="P750">
        <f t="shared" si="58"/>
        <v>76.67</v>
      </c>
      <c r="Q750" s="11" t="s">
        <v>8315</v>
      </c>
      <c r="R750" s="15">
        <f t="shared" si="59"/>
        <v>42204.875868055555</v>
      </c>
      <c r="S750" s="15">
        <f t="shared" si="60"/>
        <v>42234.875868055555</v>
      </c>
      <c r="U750" t="str">
        <f t="shared" si="61"/>
        <v>food trucks</v>
      </c>
    </row>
    <row r="751" spans="1:21" ht="60" x14ac:dyDescent="0.25">
      <c r="A751">
        <v>1908</v>
      </c>
      <c r="B751" s="9" t="s">
        <v>1909</v>
      </c>
      <c r="C751" s="3" t="s">
        <v>6018</v>
      </c>
      <c r="D751" s="5">
        <v>25000</v>
      </c>
      <c r="E751" s="7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57"/>
        <v>2</v>
      </c>
      <c r="P751">
        <f t="shared" si="58"/>
        <v>108.25</v>
      </c>
      <c r="Q751" s="11" t="s">
        <v>8311</v>
      </c>
      <c r="R751" s="15">
        <f t="shared" si="59"/>
        <v>42703.917824074073</v>
      </c>
      <c r="S751" s="15">
        <f t="shared" si="60"/>
        <v>42733.917824074073</v>
      </c>
      <c r="U751" t="str">
        <f t="shared" si="61"/>
        <v>gadgets</v>
      </c>
    </row>
    <row r="752" spans="1:21" ht="30" x14ac:dyDescent="0.25">
      <c r="A752">
        <v>2424</v>
      </c>
      <c r="B752" s="9" t="s">
        <v>2425</v>
      </c>
      <c r="C752" s="3" t="s">
        <v>6534</v>
      </c>
      <c r="D752" s="5">
        <v>25000</v>
      </c>
      <c r="E752" s="7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57"/>
        <v>1</v>
      </c>
      <c r="P752">
        <f t="shared" si="58"/>
        <v>34.44</v>
      </c>
      <c r="Q752" s="11" t="s">
        <v>8315</v>
      </c>
      <c r="R752" s="15">
        <f t="shared" si="59"/>
        <v>41909.892453703702</v>
      </c>
      <c r="S752" s="15">
        <f t="shared" si="60"/>
        <v>41939.892453703702</v>
      </c>
      <c r="U752" t="str">
        <f t="shared" si="61"/>
        <v>food trucks</v>
      </c>
    </row>
    <row r="753" spans="1:21" ht="60" x14ac:dyDescent="0.25">
      <c r="A753">
        <v>965</v>
      </c>
      <c r="B753" s="9" t="s">
        <v>966</v>
      </c>
      <c r="C753" s="3" t="s">
        <v>5075</v>
      </c>
      <c r="D753" s="5">
        <v>25000</v>
      </c>
      <c r="E753" s="7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57"/>
        <v>1</v>
      </c>
      <c r="P753">
        <f t="shared" si="58"/>
        <v>49.67</v>
      </c>
      <c r="Q753" s="11" t="s">
        <v>8311</v>
      </c>
      <c r="R753" s="15">
        <f t="shared" si="59"/>
        <v>42637.016736111109</v>
      </c>
      <c r="S753" s="15">
        <f t="shared" si="60"/>
        <v>42669.165972222225</v>
      </c>
      <c r="U753" t="str">
        <f t="shared" si="61"/>
        <v>wearables</v>
      </c>
    </row>
    <row r="754" spans="1:21" ht="60" x14ac:dyDescent="0.25">
      <c r="A754">
        <v>198</v>
      </c>
      <c r="B754" s="9" t="s">
        <v>200</v>
      </c>
      <c r="C754" s="3" t="s">
        <v>4308</v>
      </c>
      <c r="D754" s="5">
        <v>25000</v>
      </c>
      <c r="E754" s="7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57"/>
        <v>1</v>
      </c>
      <c r="P754">
        <f t="shared" si="58"/>
        <v>46.5</v>
      </c>
      <c r="Q754" s="11" t="s">
        <v>8308</v>
      </c>
      <c r="R754" s="15">
        <f t="shared" si="59"/>
        <v>41887.383356481485</v>
      </c>
      <c r="S754" s="15">
        <f t="shared" si="60"/>
        <v>41917.383356481485</v>
      </c>
      <c r="U754" t="str">
        <f t="shared" si="61"/>
        <v>drama</v>
      </c>
    </row>
    <row r="755" spans="1:21" ht="60" x14ac:dyDescent="0.25">
      <c r="A755">
        <v>621</v>
      </c>
      <c r="B755" s="9" t="s">
        <v>622</v>
      </c>
      <c r="C755" s="3" t="s">
        <v>4731</v>
      </c>
      <c r="D755" s="5">
        <v>25000</v>
      </c>
      <c r="E755" s="7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57"/>
        <v>1</v>
      </c>
      <c r="P755">
        <f t="shared" si="58"/>
        <v>87</v>
      </c>
      <c r="Q755" s="11" t="s">
        <v>8311</v>
      </c>
      <c r="R755" s="15">
        <f t="shared" si="59"/>
        <v>42528.987696759257</v>
      </c>
      <c r="S755" s="15">
        <f t="shared" si="60"/>
        <v>42558.987696759257</v>
      </c>
      <c r="U755" t="str">
        <f t="shared" si="61"/>
        <v>web</v>
      </c>
    </row>
    <row r="756" spans="1:21" ht="45" x14ac:dyDescent="0.25">
      <c r="A756">
        <v>1918</v>
      </c>
      <c r="B756" s="9" t="s">
        <v>1919</v>
      </c>
      <c r="C756" s="3" t="s">
        <v>6028</v>
      </c>
      <c r="D756" s="5">
        <v>25000</v>
      </c>
      <c r="E756" s="7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57"/>
        <v>1</v>
      </c>
      <c r="P756">
        <f t="shared" si="58"/>
        <v>28.89</v>
      </c>
      <c r="Q756" s="11" t="s">
        <v>8311</v>
      </c>
      <c r="R756" s="15">
        <f t="shared" si="59"/>
        <v>41828.789942129632</v>
      </c>
      <c r="S756" s="15">
        <f t="shared" si="60"/>
        <v>41863.789942129632</v>
      </c>
      <c r="U756" t="str">
        <f t="shared" si="61"/>
        <v>gadgets</v>
      </c>
    </row>
    <row r="757" spans="1:21" ht="60" x14ac:dyDescent="0.25">
      <c r="A757">
        <v>713</v>
      </c>
      <c r="B757" s="9" t="s">
        <v>714</v>
      </c>
      <c r="C757" s="3" t="s">
        <v>4823</v>
      </c>
      <c r="D757" s="5">
        <v>25000</v>
      </c>
      <c r="E757" s="7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57"/>
        <v>1</v>
      </c>
      <c r="P757">
        <f t="shared" si="58"/>
        <v>199</v>
      </c>
      <c r="Q757" s="11" t="s">
        <v>8311</v>
      </c>
      <c r="R757" s="15">
        <f t="shared" si="59"/>
        <v>42496.529305555552</v>
      </c>
      <c r="S757" s="15">
        <f t="shared" si="60"/>
        <v>42526.529305555552</v>
      </c>
      <c r="U757" t="str">
        <f t="shared" si="61"/>
        <v>wearables</v>
      </c>
    </row>
    <row r="758" spans="1:21" ht="60" x14ac:dyDescent="0.25">
      <c r="A758">
        <v>1155</v>
      </c>
      <c r="B758" s="9" t="s">
        <v>1156</v>
      </c>
      <c r="C758" s="3" t="s">
        <v>5265</v>
      </c>
      <c r="D758" s="5">
        <v>25000</v>
      </c>
      <c r="E758" s="7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57"/>
        <v>1</v>
      </c>
      <c r="P758">
        <f t="shared" si="58"/>
        <v>23.5</v>
      </c>
      <c r="Q758" s="11" t="s">
        <v>8315</v>
      </c>
      <c r="R758" s="15">
        <f t="shared" si="59"/>
        <v>41835.763981481483</v>
      </c>
      <c r="S758" s="15">
        <f t="shared" si="60"/>
        <v>41865.763981481483</v>
      </c>
      <c r="U758" t="str">
        <f t="shared" si="61"/>
        <v>food trucks</v>
      </c>
    </row>
    <row r="759" spans="1:21" ht="60" x14ac:dyDescent="0.25">
      <c r="A759">
        <v>2411</v>
      </c>
      <c r="B759" s="9" t="s">
        <v>2412</v>
      </c>
      <c r="C759" s="3" t="s">
        <v>6521</v>
      </c>
      <c r="D759" s="5">
        <v>25000</v>
      </c>
      <c r="E759" s="7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57"/>
        <v>1</v>
      </c>
      <c r="P759">
        <f t="shared" si="58"/>
        <v>50.33</v>
      </c>
      <c r="Q759" s="11" t="s">
        <v>8315</v>
      </c>
      <c r="R759" s="15">
        <f t="shared" si="59"/>
        <v>42211.732430555552</v>
      </c>
      <c r="S759" s="15">
        <f t="shared" si="60"/>
        <v>42241.732430555552</v>
      </c>
      <c r="U759" t="str">
        <f t="shared" si="61"/>
        <v>food trucks</v>
      </c>
    </row>
    <row r="760" spans="1:21" ht="60" x14ac:dyDescent="0.25">
      <c r="A760">
        <v>1866</v>
      </c>
      <c r="B760" s="9" t="s">
        <v>1867</v>
      </c>
      <c r="C760" s="3" t="s">
        <v>5976</v>
      </c>
      <c r="D760" s="5">
        <v>25000</v>
      </c>
      <c r="E760" s="7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57"/>
        <v>1</v>
      </c>
      <c r="P760">
        <f t="shared" si="58"/>
        <v>62.5</v>
      </c>
      <c r="Q760" s="11" t="s">
        <v>8312</v>
      </c>
      <c r="R760" s="15">
        <f t="shared" si="59"/>
        <v>42742.246493055558</v>
      </c>
      <c r="S760" s="15">
        <f t="shared" si="60"/>
        <v>42795.166666666672</v>
      </c>
      <c r="U760" t="str">
        <f t="shared" si="61"/>
        <v>mobile games</v>
      </c>
    </row>
    <row r="761" spans="1:21" ht="45" x14ac:dyDescent="0.25">
      <c r="A761">
        <v>553</v>
      </c>
      <c r="B761" s="9" t="s">
        <v>554</v>
      </c>
      <c r="C761" s="3" t="s">
        <v>4663</v>
      </c>
      <c r="D761" s="5">
        <v>25000</v>
      </c>
      <c r="E761" s="7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57"/>
        <v>0</v>
      </c>
      <c r="P761">
        <f t="shared" si="58"/>
        <v>20.5</v>
      </c>
      <c r="Q761" s="11" t="s">
        <v>8311</v>
      </c>
      <c r="R761" s="15">
        <f t="shared" si="59"/>
        <v>41927.71980324074</v>
      </c>
      <c r="S761" s="15">
        <f t="shared" si="60"/>
        <v>41957.761469907404</v>
      </c>
      <c r="U761" t="str">
        <f t="shared" si="61"/>
        <v>web</v>
      </c>
    </row>
    <row r="762" spans="1:21" ht="60" x14ac:dyDescent="0.25">
      <c r="A762">
        <v>571</v>
      </c>
      <c r="B762" s="9" t="s">
        <v>572</v>
      </c>
      <c r="C762" s="3" t="s">
        <v>4681</v>
      </c>
      <c r="D762" s="5">
        <v>25000</v>
      </c>
      <c r="E762" s="7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57"/>
        <v>0</v>
      </c>
      <c r="P762">
        <f t="shared" si="58"/>
        <v>53</v>
      </c>
      <c r="Q762" s="11" t="s">
        <v>8311</v>
      </c>
      <c r="R762" s="15">
        <f t="shared" si="59"/>
        <v>42192.816238425927</v>
      </c>
      <c r="S762" s="15">
        <f t="shared" si="60"/>
        <v>42212.165972222225</v>
      </c>
      <c r="U762" t="str">
        <f t="shared" si="61"/>
        <v>web</v>
      </c>
    </row>
    <row r="763" spans="1:21" ht="30" x14ac:dyDescent="0.25">
      <c r="A763">
        <v>1405</v>
      </c>
      <c r="B763" s="9" t="s">
        <v>1406</v>
      </c>
      <c r="C763" s="3" t="s">
        <v>5515</v>
      </c>
      <c r="D763" s="5">
        <v>25000</v>
      </c>
      <c r="E763" s="7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57"/>
        <v>0</v>
      </c>
      <c r="P763">
        <f t="shared" si="58"/>
        <v>6.18</v>
      </c>
      <c r="Q763" s="11" t="s">
        <v>8310</v>
      </c>
      <c r="R763" s="15">
        <f t="shared" si="59"/>
        <v>41941.680567129632</v>
      </c>
      <c r="S763" s="15">
        <f t="shared" si="60"/>
        <v>41971.722233796296</v>
      </c>
      <c r="U763" t="str">
        <f t="shared" si="61"/>
        <v>translations</v>
      </c>
    </row>
    <row r="764" spans="1:21" ht="45" x14ac:dyDescent="0.25">
      <c r="A764">
        <v>1170</v>
      </c>
      <c r="B764" s="9" t="s">
        <v>1171</v>
      </c>
      <c r="C764" s="3" t="s">
        <v>5280</v>
      </c>
      <c r="D764" s="5">
        <v>25000</v>
      </c>
      <c r="E764" s="7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57"/>
        <v>0</v>
      </c>
      <c r="P764">
        <f t="shared" si="58"/>
        <v>50</v>
      </c>
      <c r="Q764" s="11" t="s">
        <v>8315</v>
      </c>
      <c r="R764" s="15">
        <f t="shared" si="59"/>
        <v>42124.893182870372</v>
      </c>
      <c r="S764" s="15">
        <f t="shared" si="60"/>
        <v>42154.893182870372</v>
      </c>
      <c r="U764" t="str">
        <f t="shared" si="61"/>
        <v>food trucks</v>
      </c>
    </row>
    <row r="765" spans="1:21" ht="60" x14ac:dyDescent="0.25">
      <c r="A765">
        <v>2370</v>
      </c>
      <c r="B765" s="9" t="s">
        <v>2371</v>
      </c>
      <c r="C765" s="3" t="s">
        <v>6480</v>
      </c>
      <c r="D765" s="5">
        <v>25000</v>
      </c>
      <c r="E765" s="7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57"/>
        <v>0</v>
      </c>
      <c r="P765">
        <f t="shared" si="58"/>
        <v>20.5</v>
      </c>
      <c r="Q765" s="11" t="s">
        <v>8311</v>
      </c>
      <c r="R765" s="15">
        <f t="shared" si="59"/>
        <v>41961.18913194444</v>
      </c>
      <c r="S765" s="15">
        <f t="shared" si="60"/>
        <v>41991.18913194444</v>
      </c>
      <c r="U765" t="str">
        <f t="shared" si="61"/>
        <v>web</v>
      </c>
    </row>
    <row r="766" spans="1:21" ht="60" x14ac:dyDescent="0.25">
      <c r="A766">
        <v>1905</v>
      </c>
      <c r="B766" s="9" t="s">
        <v>1906</v>
      </c>
      <c r="C766" s="3" t="s">
        <v>6015</v>
      </c>
      <c r="D766" s="5">
        <v>25000</v>
      </c>
      <c r="E766" s="7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57"/>
        <v>0</v>
      </c>
      <c r="P766">
        <f t="shared" si="58"/>
        <v>10.5</v>
      </c>
      <c r="Q766" s="11" t="s">
        <v>8311</v>
      </c>
      <c r="R766" s="15">
        <f t="shared" si="59"/>
        <v>41859.925856481481</v>
      </c>
      <c r="S766" s="15">
        <f t="shared" si="60"/>
        <v>41889.925856481481</v>
      </c>
      <c r="U766" t="str">
        <f t="shared" si="61"/>
        <v>gadgets</v>
      </c>
    </row>
    <row r="767" spans="1:21" ht="30" x14ac:dyDescent="0.25">
      <c r="A767">
        <v>594</v>
      </c>
      <c r="B767" s="9" t="s">
        <v>595</v>
      </c>
      <c r="C767" s="3" t="s">
        <v>4704</v>
      </c>
      <c r="D767" s="5">
        <v>25000</v>
      </c>
      <c r="E767" s="7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57"/>
        <v>0</v>
      </c>
      <c r="P767">
        <f t="shared" si="58"/>
        <v>13</v>
      </c>
      <c r="Q767" s="11" t="s">
        <v>8311</v>
      </c>
      <c r="R767" s="15">
        <f t="shared" si="59"/>
        <v>42446.780162037037</v>
      </c>
      <c r="S767" s="15">
        <f t="shared" si="60"/>
        <v>42476.780162037037</v>
      </c>
      <c r="U767" t="str">
        <f t="shared" si="61"/>
        <v>web</v>
      </c>
    </row>
    <row r="768" spans="1:21" ht="60" x14ac:dyDescent="0.25">
      <c r="A768">
        <v>990</v>
      </c>
      <c r="B768" s="9" t="s">
        <v>991</v>
      </c>
      <c r="C768" s="3" t="s">
        <v>5100</v>
      </c>
      <c r="D768" s="5">
        <v>25000</v>
      </c>
      <c r="E768" s="7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57"/>
        <v>0</v>
      </c>
      <c r="P768">
        <f t="shared" si="58"/>
        <v>13</v>
      </c>
      <c r="Q768" s="11" t="s">
        <v>8311</v>
      </c>
      <c r="R768" s="15">
        <f t="shared" si="59"/>
        <v>41855.784305555557</v>
      </c>
      <c r="S768" s="15">
        <f t="shared" si="60"/>
        <v>41885.784305555557</v>
      </c>
      <c r="U768" t="str">
        <f t="shared" si="61"/>
        <v>wearables</v>
      </c>
    </row>
    <row r="769" spans="1:21" ht="60" x14ac:dyDescent="0.25">
      <c r="A769">
        <v>1422</v>
      </c>
      <c r="B769" s="9" t="s">
        <v>1423</v>
      </c>
      <c r="C769" s="3" t="s">
        <v>5532</v>
      </c>
      <c r="D769" s="5">
        <v>25000</v>
      </c>
      <c r="E769" s="7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57"/>
        <v>0</v>
      </c>
      <c r="P769">
        <f t="shared" si="58"/>
        <v>13</v>
      </c>
      <c r="Q769" s="11" t="s">
        <v>8310</v>
      </c>
      <c r="R769" s="15">
        <f t="shared" si="59"/>
        <v>42604.239629629628</v>
      </c>
      <c r="S769" s="15">
        <f t="shared" si="60"/>
        <v>42634.239629629628</v>
      </c>
      <c r="U769" t="str">
        <f t="shared" si="61"/>
        <v>translations</v>
      </c>
    </row>
    <row r="770" spans="1:21" ht="45" x14ac:dyDescent="0.25">
      <c r="A770">
        <v>1171</v>
      </c>
      <c r="B770" s="9" t="s">
        <v>1172</v>
      </c>
      <c r="C770" s="3" t="s">
        <v>5281</v>
      </c>
      <c r="D770" s="5">
        <v>25000</v>
      </c>
      <c r="E770" s="7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si="57"/>
        <v>0</v>
      </c>
      <c r="P770">
        <f t="shared" si="58"/>
        <v>25</v>
      </c>
      <c r="Q770" s="11" t="s">
        <v>8315</v>
      </c>
      <c r="R770" s="15">
        <f t="shared" si="59"/>
        <v>41938.804710648146</v>
      </c>
      <c r="S770" s="15">
        <f t="shared" si="60"/>
        <v>41956.846377314811</v>
      </c>
      <c r="U770" t="str">
        <f t="shared" si="61"/>
        <v>food trucks</v>
      </c>
    </row>
    <row r="771" spans="1:21" ht="75" x14ac:dyDescent="0.25">
      <c r="A771">
        <v>3074</v>
      </c>
      <c r="B771" s="9" t="s">
        <v>3074</v>
      </c>
      <c r="C771" s="3" t="s">
        <v>7184</v>
      </c>
      <c r="D771" s="5">
        <v>25000</v>
      </c>
      <c r="E771" s="7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ref="O771:O834" si="62">ROUND(E771/D771*100,0)</f>
        <v>0</v>
      </c>
      <c r="P771">
        <f t="shared" ref="P771:P834" si="63">IFERROR(ROUND(E771/L771,2),0)</f>
        <v>7.33</v>
      </c>
      <c r="Q771" s="11" t="s">
        <v>8309</v>
      </c>
      <c r="R771" s="15">
        <f t="shared" ref="R771:R834" si="64">(((J771/60)/60)/24)+DATE(1970,1,1)</f>
        <v>42409.571284722217</v>
      </c>
      <c r="S771" s="15">
        <f t="shared" ref="S771:S834" si="65">(((I771/60)/60)/24)+DATE(1970,1,1)</f>
        <v>42439.571284722217</v>
      </c>
      <c r="U771" t="str">
        <f t="shared" ref="U771:U834" si="66">RIGHT(N771,LEN(N771)-SEARCH("/",N771))</f>
        <v>spaces</v>
      </c>
    </row>
    <row r="772" spans="1:21" ht="60" x14ac:dyDescent="0.25">
      <c r="A772">
        <v>3065</v>
      </c>
      <c r="B772" s="9" t="s">
        <v>3065</v>
      </c>
      <c r="C772" s="3" t="s">
        <v>7175</v>
      </c>
      <c r="D772" s="5">
        <v>25000</v>
      </c>
      <c r="E772" s="7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62"/>
        <v>0</v>
      </c>
      <c r="P772">
        <f t="shared" si="63"/>
        <v>5</v>
      </c>
      <c r="Q772" s="11" t="s">
        <v>8309</v>
      </c>
      <c r="R772" s="15">
        <f t="shared" si="64"/>
        <v>41825.055231481485</v>
      </c>
      <c r="S772" s="15">
        <f t="shared" si="65"/>
        <v>41850.055231481485</v>
      </c>
      <c r="U772" t="str">
        <f t="shared" si="66"/>
        <v>spaces</v>
      </c>
    </row>
    <row r="773" spans="1:21" ht="45" x14ac:dyDescent="0.25">
      <c r="A773">
        <v>3110</v>
      </c>
      <c r="B773" s="9" t="s">
        <v>3110</v>
      </c>
      <c r="C773" s="3" t="s">
        <v>7220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62"/>
        <v>0</v>
      </c>
      <c r="P773">
        <f t="shared" si="63"/>
        <v>10</v>
      </c>
      <c r="Q773" s="11" t="s">
        <v>8309</v>
      </c>
      <c r="R773" s="15">
        <f t="shared" si="64"/>
        <v>42745.031469907408</v>
      </c>
      <c r="S773" s="15">
        <f t="shared" si="65"/>
        <v>42785.031469907408</v>
      </c>
      <c r="U773" t="str">
        <f t="shared" si="66"/>
        <v>spaces</v>
      </c>
    </row>
    <row r="774" spans="1:21" x14ac:dyDescent="0.25">
      <c r="A774">
        <v>2418</v>
      </c>
      <c r="B774" s="9" t="s">
        <v>2419</v>
      </c>
      <c r="C774" s="3" t="s">
        <v>6528</v>
      </c>
      <c r="D774" s="5">
        <v>25000</v>
      </c>
      <c r="E774" s="7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62"/>
        <v>0</v>
      </c>
      <c r="P774">
        <f t="shared" si="63"/>
        <v>1</v>
      </c>
      <c r="Q774" s="11" t="s">
        <v>8315</v>
      </c>
      <c r="R774" s="15">
        <f t="shared" si="64"/>
        <v>42027.856990740736</v>
      </c>
      <c r="S774" s="15">
        <f t="shared" si="65"/>
        <v>42087.815324074079</v>
      </c>
      <c r="U774" t="str">
        <f t="shared" si="66"/>
        <v>food trucks</v>
      </c>
    </row>
    <row r="775" spans="1:21" ht="30" x14ac:dyDescent="0.25">
      <c r="A775">
        <v>635</v>
      </c>
      <c r="B775" s="9" t="s">
        <v>636</v>
      </c>
      <c r="C775" s="3" t="s">
        <v>4745</v>
      </c>
      <c r="D775" s="5">
        <v>25000</v>
      </c>
      <c r="E775" s="7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62"/>
        <v>0</v>
      </c>
      <c r="P775">
        <f t="shared" si="63"/>
        <v>2</v>
      </c>
      <c r="Q775" s="11" t="s">
        <v>8311</v>
      </c>
      <c r="R775" s="15">
        <f t="shared" si="64"/>
        <v>42076.092152777783</v>
      </c>
      <c r="S775" s="15">
        <f t="shared" si="65"/>
        <v>42106.092152777783</v>
      </c>
      <c r="U775" t="str">
        <f t="shared" si="66"/>
        <v>web</v>
      </c>
    </row>
    <row r="776" spans="1:21" ht="45" x14ac:dyDescent="0.25">
      <c r="A776">
        <v>1134</v>
      </c>
      <c r="B776" s="9" t="s">
        <v>1135</v>
      </c>
      <c r="C776" s="3" t="s">
        <v>5244</v>
      </c>
      <c r="D776" s="5">
        <v>25000</v>
      </c>
      <c r="E776" s="7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62"/>
        <v>0</v>
      </c>
      <c r="P776">
        <f t="shared" si="63"/>
        <v>1</v>
      </c>
      <c r="Q776" s="11" t="s">
        <v>8312</v>
      </c>
      <c r="R776" s="15">
        <f t="shared" si="64"/>
        <v>41958.285046296296</v>
      </c>
      <c r="S776" s="15">
        <f t="shared" si="65"/>
        <v>41972.189583333333</v>
      </c>
      <c r="U776" t="str">
        <f t="shared" si="66"/>
        <v>mobile games</v>
      </c>
    </row>
    <row r="777" spans="1:21" ht="30" x14ac:dyDescent="0.25">
      <c r="A777">
        <v>2914</v>
      </c>
      <c r="B777" s="9" t="s">
        <v>2914</v>
      </c>
      <c r="C777" s="3" t="s">
        <v>7024</v>
      </c>
      <c r="D777" s="5">
        <v>25000</v>
      </c>
      <c r="E777" s="7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62"/>
        <v>0</v>
      </c>
      <c r="P777">
        <f t="shared" si="63"/>
        <v>1</v>
      </c>
      <c r="Q777" s="11" t="s">
        <v>8309</v>
      </c>
      <c r="R777" s="15">
        <f t="shared" si="64"/>
        <v>42017.907337962963</v>
      </c>
      <c r="S777" s="15">
        <f t="shared" si="65"/>
        <v>42077.865671296298</v>
      </c>
      <c r="U777" t="str">
        <f t="shared" si="66"/>
        <v>plays</v>
      </c>
    </row>
    <row r="778" spans="1:21" ht="60" x14ac:dyDescent="0.25">
      <c r="A778">
        <v>2941</v>
      </c>
      <c r="B778" s="9" t="s">
        <v>2941</v>
      </c>
      <c r="C778" s="3" t="s">
        <v>7051</v>
      </c>
      <c r="D778" s="5">
        <v>25000</v>
      </c>
      <c r="E778" s="7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62"/>
        <v>0</v>
      </c>
      <c r="P778">
        <f t="shared" si="63"/>
        <v>1</v>
      </c>
      <c r="Q778" s="11" t="s">
        <v>8309</v>
      </c>
      <c r="R778" s="15">
        <f t="shared" si="64"/>
        <v>42034.960127314815</v>
      </c>
      <c r="S778" s="15">
        <f t="shared" si="65"/>
        <v>42064.960127314815</v>
      </c>
      <c r="U778" t="str">
        <f t="shared" si="66"/>
        <v>spaces</v>
      </c>
    </row>
    <row r="779" spans="1:21" ht="60" x14ac:dyDescent="0.25">
      <c r="A779">
        <v>3639</v>
      </c>
      <c r="B779" s="9" t="s">
        <v>3637</v>
      </c>
      <c r="C779" s="3" t="s">
        <v>7749</v>
      </c>
      <c r="D779" s="5">
        <v>25000</v>
      </c>
      <c r="E779" s="7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62"/>
        <v>0</v>
      </c>
      <c r="P779">
        <f t="shared" si="63"/>
        <v>1</v>
      </c>
      <c r="Q779" s="11" t="s">
        <v>8309</v>
      </c>
      <c r="R779" s="15">
        <f t="shared" si="64"/>
        <v>42590.677152777775</v>
      </c>
      <c r="S779" s="15">
        <f t="shared" si="65"/>
        <v>42650.632638888885</v>
      </c>
      <c r="U779" t="str">
        <f t="shared" si="66"/>
        <v>musical</v>
      </c>
    </row>
    <row r="780" spans="1:21" ht="60" x14ac:dyDescent="0.25">
      <c r="A780">
        <v>209</v>
      </c>
      <c r="B780" s="9" t="s">
        <v>211</v>
      </c>
      <c r="C780" s="3" t="s">
        <v>4319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62"/>
        <v>0</v>
      </c>
      <c r="P780">
        <f t="shared" si="63"/>
        <v>0</v>
      </c>
      <c r="Q780" s="11" t="s">
        <v>8308</v>
      </c>
      <c r="R780" s="15">
        <f t="shared" si="64"/>
        <v>42165.922858796301</v>
      </c>
      <c r="S780" s="15">
        <f t="shared" si="65"/>
        <v>42195.922858796301</v>
      </c>
      <c r="U780" t="str">
        <f t="shared" si="66"/>
        <v>drama</v>
      </c>
    </row>
    <row r="781" spans="1:21" ht="60" x14ac:dyDescent="0.25">
      <c r="A781">
        <v>565</v>
      </c>
      <c r="B781" s="9" t="s">
        <v>566</v>
      </c>
      <c r="C781" s="3" t="s">
        <v>4675</v>
      </c>
      <c r="D781" s="5">
        <v>25000</v>
      </c>
      <c r="E781" s="7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62"/>
        <v>0</v>
      </c>
      <c r="P781">
        <f t="shared" si="63"/>
        <v>0</v>
      </c>
      <c r="Q781" s="11" t="s">
        <v>8311</v>
      </c>
      <c r="R781" s="15">
        <f t="shared" si="64"/>
        <v>42165.785289351858</v>
      </c>
      <c r="S781" s="15">
        <f t="shared" si="65"/>
        <v>42195.785289351858</v>
      </c>
      <c r="U781" t="str">
        <f t="shared" si="66"/>
        <v>web</v>
      </c>
    </row>
    <row r="782" spans="1:21" ht="60" x14ac:dyDescent="0.25">
      <c r="A782">
        <v>625</v>
      </c>
      <c r="B782" s="9" t="s">
        <v>626</v>
      </c>
      <c r="C782" s="3" t="s">
        <v>4735</v>
      </c>
      <c r="D782" s="5">
        <v>25000</v>
      </c>
      <c r="E782" s="7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62"/>
        <v>0</v>
      </c>
      <c r="P782">
        <f t="shared" si="63"/>
        <v>0</v>
      </c>
      <c r="Q782" s="11" t="s">
        <v>8311</v>
      </c>
      <c r="R782" s="15">
        <f t="shared" si="64"/>
        <v>42790.895567129628</v>
      </c>
      <c r="S782" s="15">
        <f t="shared" si="65"/>
        <v>42820.853900462964</v>
      </c>
      <c r="U782" t="str">
        <f t="shared" si="66"/>
        <v>web</v>
      </c>
    </row>
    <row r="783" spans="1:21" ht="45" x14ac:dyDescent="0.25">
      <c r="A783">
        <v>1120</v>
      </c>
      <c r="B783" s="9" t="s">
        <v>1121</v>
      </c>
      <c r="C783" s="3" t="s">
        <v>5230</v>
      </c>
      <c r="D783" s="5">
        <v>25000</v>
      </c>
      <c r="E783" s="7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62"/>
        <v>0</v>
      </c>
      <c r="P783">
        <f t="shared" si="63"/>
        <v>0</v>
      </c>
      <c r="Q783" s="11" t="s">
        <v>8312</v>
      </c>
      <c r="R783" s="15">
        <f t="shared" si="64"/>
        <v>40799.872685185182</v>
      </c>
      <c r="S783" s="15">
        <f t="shared" si="65"/>
        <v>40844.872685185182</v>
      </c>
      <c r="U783" t="str">
        <f t="shared" si="66"/>
        <v>video games</v>
      </c>
    </row>
    <row r="784" spans="1:21" ht="60" x14ac:dyDescent="0.25">
      <c r="A784">
        <v>1147</v>
      </c>
      <c r="B784" s="9" t="s">
        <v>1148</v>
      </c>
      <c r="C784" s="3" t="s">
        <v>5257</v>
      </c>
      <c r="D784" s="5">
        <v>25000</v>
      </c>
      <c r="E784" s="7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62"/>
        <v>0</v>
      </c>
      <c r="P784">
        <f t="shared" si="63"/>
        <v>0</v>
      </c>
      <c r="Q784" s="11" t="s">
        <v>8315</v>
      </c>
      <c r="R784" s="15">
        <f t="shared" si="64"/>
        <v>41871.972025462965</v>
      </c>
      <c r="S784" s="15">
        <f t="shared" si="65"/>
        <v>41931.972025462965</v>
      </c>
      <c r="U784" t="str">
        <f t="shared" si="66"/>
        <v>food trucks</v>
      </c>
    </row>
    <row r="785" spans="1:21" ht="60" x14ac:dyDescent="0.25">
      <c r="A785">
        <v>1151</v>
      </c>
      <c r="B785" s="9" t="s">
        <v>1152</v>
      </c>
      <c r="C785" s="3" t="s">
        <v>5261</v>
      </c>
      <c r="D785" s="5">
        <v>25000</v>
      </c>
      <c r="E785" s="7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62"/>
        <v>0</v>
      </c>
      <c r="P785">
        <f t="shared" si="63"/>
        <v>0</v>
      </c>
      <c r="Q785" s="11" t="s">
        <v>8315</v>
      </c>
      <c r="R785" s="15">
        <f t="shared" si="64"/>
        <v>42224.102581018517</v>
      </c>
      <c r="S785" s="15">
        <f t="shared" si="65"/>
        <v>42254.102581018517</v>
      </c>
      <c r="U785" t="str">
        <f t="shared" si="66"/>
        <v>food trucks</v>
      </c>
    </row>
    <row r="786" spans="1:21" ht="60" x14ac:dyDescent="0.25">
      <c r="A786">
        <v>1237</v>
      </c>
      <c r="B786" s="9" t="s">
        <v>1238</v>
      </c>
      <c r="C786" s="3" t="s">
        <v>5347</v>
      </c>
      <c r="D786" s="5">
        <v>25000</v>
      </c>
      <c r="E786" s="7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62"/>
        <v>0</v>
      </c>
      <c r="P786">
        <f t="shared" si="63"/>
        <v>0</v>
      </c>
      <c r="Q786" s="11" t="s">
        <v>8313</v>
      </c>
      <c r="R786" s="15">
        <f t="shared" si="64"/>
        <v>41125.283159722225</v>
      </c>
      <c r="S786" s="15">
        <f t="shared" si="65"/>
        <v>41145.283159722225</v>
      </c>
      <c r="U786" t="str">
        <f t="shared" si="66"/>
        <v>world music</v>
      </c>
    </row>
    <row r="787" spans="1:21" ht="60" x14ac:dyDescent="0.25">
      <c r="A787">
        <v>1453</v>
      </c>
      <c r="B787" s="9" t="s">
        <v>1454</v>
      </c>
      <c r="C787" s="3" t="s">
        <v>5563</v>
      </c>
      <c r="D787" s="5">
        <v>25000</v>
      </c>
      <c r="E787" s="7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62"/>
        <v>0</v>
      </c>
      <c r="P787">
        <f t="shared" si="63"/>
        <v>0</v>
      </c>
      <c r="Q787" s="11" t="s">
        <v>8310</v>
      </c>
      <c r="R787" s="15">
        <f t="shared" si="64"/>
        <v>42795.696145833332</v>
      </c>
      <c r="S787" s="15">
        <f t="shared" si="65"/>
        <v>42840.654479166667</v>
      </c>
      <c r="U787" t="str">
        <f t="shared" si="66"/>
        <v>translations</v>
      </c>
    </row>
    <row r="788" spans="1:21" ht="60" x14ac:dyDescent="0.25">
      <c r="A788">
        <v>2369</v>
      </c>
      <c r="B788" s="9" t="s">
        <v>2370</v>
      </c>
      <c r="C788" s="3" t="s">
        <v>6479</v>
      </c>
      <c r="D788" s="5">
        <v>25000</v>
      </c>
      <c r="E788" s="7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62"/>
        <v>0</v>
      </c>
      <c r="P788">
        <f t="shared" si="63"/>
        <v>0</v>
      </c>
      <c r="Q788" s="11" t="s">
        <v>8311</v>
      </c>
      <c r="R788" s="15">
        <f t="shared" si="64"/>
        <v>42380.812627314815</v>
      </c>
      <c r="S788" s="15">
        <f t="shared" si="65"/>
        <v>42410.812627314815</v>
      </c>
      <c r="U788" t="str">
        <f t="shared" si="66"/>
        <v>web</v>
      </c>
    </row>
    <row r="789" spans="1:21" ht="60" x14ac:dyDescent="0.25">
      <c r="A789">
        <v>3056</v>
      </c>
      <c r="B789" s="9" t="s">
        <v>3056</v>
      </c>
      <c r="C789" s="3" t="s">
        <v>7166</v>
      </c>
      <c r="D789" s="5">
        <v>25000</v>
      </c>
      <c r="E789" s="7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62"/>
        <v>0</v>
      </c>
      <c r="P789">
        <f t="shared" si="63"/>
        <v>0</v>
      </c>
      <c r="Q789" s="11" t="s">
        <v>8309</v>
      </c>
      <c r="R789" s="15">
        <f t="shared" si="64"/>
        <v>41851.636388888888</v>
      </c>
      <c r="S789" s="15">
        <f t="shared" si="65"/>
        <v>41911.636388888888</v>
      </c>
      <c r="U789" t="str">
        <f t="shared" si="66"/>
        <v>spaces</v>
      </c>
    </row>
    <row r="790" spans="1:21" ht="45" x14ac:dyDescent="0.25">
      <c r="A790">
        <v>3145</v>
      </c>
      <c r="B790" s="9" t="s">
        <v>3145</v>
      </c>
      <c r="C790" s="3" t="s">
        <v>7255</v>
      </c>
      <c r="D790" s="5">
        <v>25000</v>
      </c>
      <c r="E790" s="7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62"/>
        <v>0</v>
      </c>
      <c r="P790">
        <f t="shared" si="63"/>
        <v>0</v>
      </c>
      <c r="Q790" s="11" t="s">
        <v>8309</v>
      </c>
      <c r="R790" s="15">
        <f t="shared" si="64"/>
        <v>42762.040902777779</v>
      </c>
      <c r="S790" s="15">
        <f t="shared" si="65"/>
        <v>42821.999236111107</v>
      </c>
      <c r="U790" t="str">
        <f t="shared" si="66"/>
        <v>plays</v>
      </c>
    </row>
    <row r="791" spans="1:21" ht="45" x14ac:dyDescent="0.25">
      <c r="A791">
        <v>3643</v>
      </c>
      <c r="B791" s="9" t="s">
        <v>3641</v>
      </c>
      <c r="C791" s="3" t="s">
        <v>7753</v>
      </c>
      <c r="D791" s="5">
        <v>25000</v>
      </c>
      <c r="E791" s="7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62"/>
        <v>0</v>
      </c>
      <c r="P791">
        <f t="shared" si="63"/>
        <v>0</v>
      </c>
      <c r="Q791" s="11" t="s">
        <v>8309</v>
      </c>
      <c r="R791" s="15">
        <f t="shared" si="64"/>
        <v>42285.143969907411</v>
      </c>
      <c r="S791" s="15">
        <f t="shared" si="65"/>
        <v>42325.185636574075</v>
      </c>
      <c r="U791" t="str">
        <f t="shared" si="66"/>
        <v>musical</v>
      </c>
    </row>
    <row r="792" spans="1:21" ht="60" x14ac:dyDescent="0.25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2"/>
        <v>0</v>
      </c>
      <c r="P792">
        <f t="shared" si="63"/>
        <v>0</v>
      </c>
      <c r="Q792" s="11" t="s">
        <v>8309</v>
      </c>
      <c r="R792" s="15">
        <f t="shared" si="64"/>
        <v>41774.651203703703</v>
      </c>
      <c r="S792" s="15">
        <f t="shared" si="65"/>
        <v>41834.651203703703</v>
      </c>
      <c r="U792" t="str">
        <f t="shared" si="66"/>
        <v>plays</v>
      </c>
    </row>
    <row r="793" spans="1:21" ht="60" x14ac:dyDescent="0.25">
      <c r="A793">
        <v>1770</v>
      </c>
      <c r="B793" s="9" t="s">
        <v>1771</v>
      </c>
      <c r="C793" s="3" t="s">
        <v>5880</v>
      </c>
      <c r="D793" s="5">
        <v>24500</v>
      </c>
      <c r="E793" s="7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62"/>
        <v>57</v>
      </c>
      <c r="P793">
        <f t="shared" si="63"/>
        <v>150.5</v>
      </c>
      <c r="Q793" s="11" t="s">
        <v>8314</v>
      </c>
      <c r="R793" s="15">
        <f t="shared" si="64"/>
        <v>41891.780023148152</v>
      </c>
      <c r="S793" s="15">
        <f t="shared" si="65"/>
        <v>41926.780023148152</v>
      </c>
      <c r="U793" t="str">
        <f t="shared" si="66"/>
        <v>photobooks</v>
      </c>
    </row>
    <row r="794" spans="1:21" ht="60" x14ac:dyDescent="0.25">
      <c r="A794">
        <v>504</v>
      </c>
      <c r="B794" s="9" t="s">
        <v>505</v>
      </c>
      <c r="C794" s="3" t="s">
        <v>4614</v>
      </c>
      <c r="D794" s="5">
        <v>24500</v>
      </c>
      <c r="E794" s="7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2"/>
        <v>1</v>
      </c>
      <c r="P794">
        <f t="shared" si="63"/>
        <v>67</v>
      </c>
      <c r="Q794" s="11" t="s">
        <v>8308</v>
      </c>
      <c r="R794" s="15">
        <f t="shared" si="64"/>
        <v>40949.98364583333</v>
      </c>
      <c r="S794" s="15">
        <f t="shared" si="65"/>
        <v>41009.941979166666</v>
      </c>
      <c r="U794" t="str">
        <f t="shared" si="66"/>
        <v>animation</v>
      </c>
    </row>
    <row r="795" spans="1:21" ht="75" x14ac:dyDescent="0.25">
      <c r="A795">
        <v>568</v>
      </c>
      <c r="B795" s="9" t="s">
        <v>569</v>
      </c>
      <c r="C795" s="3" t="s">
        <v>4678</v>
      </c>
      <c r="D795" s="5">
        <v>24500</v>
      </c>
      <c r="E795" s="7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62"/>
        <v>1</v>
      </c>
      <c r="P795">
        <f t="shared" si="63"/>
        <v>49</v>
      </c>
      <c r="Q795" s="11" t="s">
        <v>8311</v>
      </c>
      <c r="R795" s="15">
        <f t="shared" si="64"/>
        <v>42348.9215625</v>
      </c>
      <c r="S795" s="15">
        <f t="shared" si="65"/>
        <v>42385.458333333328</v>
      </c>
      <c r="U795" t="str">
        <f t="shared" si="66"/>
        <v>web</v>
      </c>
    </row>
    <row r="796" spans="1:21" ht="45" x14ac:dyDescent="0.25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2"/>
        <v>105</v>
      </c>
      <c r="P796">
        <f t="shared" si="63"/>
        <v>84.02</v>
      </c>
      <c r="Q796" s="11" t="s">
        <v>8308</v>
      </c>
      <c r="R796" s="15">
        <f t="shared" si="64"/>
        <v>41935.070486111108</v>
      </c>
      <c r="S796" s="15">
        <f t="shared" si="65"/>
        <v>41957.216666666667</v>
      </c>
      <c r="U796" t="str">
        <f t="shared" si="66"/>
        <v>documentary</v>
      </c>
    </row>
    <row r="797" spans="1:21" ht="30" x14ac:dyDescent="0.25">
      <c r="A797">
        <v>2442</v>
      </c>
      <c r="B797" s="9" t="s">
        <v>2443</v>
      </c>
      <c r="C797" s="3" t="s">
        <v>6552</v>
      </c>
      <c r="D797" s="5">
        <v>24000</v>
      </c>
      <c r="E797" s="7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62"/>
        <v>126</v>
      </c>
      <c r="P797">
        <f t="shared" si="63"/>
        <v>81.25</v>
      </c>
      <c r="Q797" s="11" t="s">
        <v>8315</v>
      </c>
      <c r="R797" s="15">
        <f t="shared" si="64"/>
        <v>42052.666990740734</v>
      </c>
      <c r="S797" s="15">
        <f t="shared" si="65"/>
        <v>42082.625324074077</v>
      </c>
      <c r="U797" t="str">
        <f t="shared" si="66"/>
        <v>small batch</v>
      </c>
    </row>
    <row r="798" spans="1:21" ht="45" x14ac:dyDescent="0.25">
      <c r="A798">
        <v>254</v>
      </c>
      <c r="B798" s="9" t="s">
        <v>255</v>
      </c>
      <c r="C798" s="3" t="s">
        <v>4364</v>
      </c>
      <c r="D798" s="5">
        <v>24000</v>
      </c>
      <c r="E798" s="7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2"/>
        <v>117</v>
      </c>
      <c r="P798">
        <f t="shared" si="63"/>
        <v>89.39</v>
      </c>
      <c r="Q798" s="11" t="s">
        <v>8308</v>
      </c>
      <c r="R798" s="15">
        <f t="shared" si="64"/>
        <v>42263.952662037031</v>
      </c>
      <c r="S798" s="15">
        <f t="shared" si="65"/>
        <v>42294.083333333328</v>
      </c>
      <c r="U798" t="str">
        <f t="shared" si="66"/>
        <v>documentary</v>
      </c>
    </row>
    <row r="799" spans="1:21" ht="45" x14ac:dyDescent="0.25">
      <c r="A799">
        <v>1785</v>
      </c>
      <c r="B799" s="9" t="s">
        <v>1786</v>
      </c>
      <c r="C799" s="3" t="s">
        <v>5895</v>
      </c>
      <c r="D799" s="5">
        <v>24000</v>
      </c>
      <c r="E799" s="7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62"/>
        <v>20</v>
      </c>
      <c r="P799">
        <f t="shared" si="63"/>
        <v>44.94</v>
      </c>
      <c r="Q799" s="11" t="s">
        <v>8314</v>
      </c>
      <c r="R799" s="15">
        <f t="shared" si="64"/>
        <v>41897.134895833333</v>
      </c>
      <c r="S799" s="15">
        <f t="shared" si="65"/>
        <v>41928</v>
      </c>
      <c r="U799" t="str">
        <f t="shared" si="66"/>
        <v>photobooks</v>
      </c>
    </row>
    <row r="800" spans="1:21" ht="45" x14ac:dyDescent="0.25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2"/>
        <v>26</v>
      </c>
      <c r="P800">
        <f t="shared" si="63"/>
        <v>65.34</v>
      </c>
      <c r="Q800" s="11" t="s">
        <v>8309</v>
      </c>
      <c r="R800" s="15">
        <f t="shared" si="64"/>
        <v>42614.268796296295</v>
      </c>
      <c r="S800" s="15">
        <f t="shared" si="65"/>
        <v>42645.375</v>
      </c>
      <c r="U800" t="str">
        <f t="shared" si="66"/>
        <v>plays</v>
      </c>
    </row>
    <row r="801" spans="1:21" ht="60" x14ac:dyDescent="0.25">
      <c r="A801">
        <v>1526</v>
      </c>
      <c r="B801" s="9" t="s">
        <v>1527</v>
      </c>
      <c r="C801" s="3" t="s">
        <v>5636</v>
      </c>
      <c r="D801" s="5">
        <v>23000</v>
      </c>
      <c r="E801" s="7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62"/>
        <v>120</v>
      </c>
      <c r="P801">
        <f t="shared" si="63"/>
        <v>98.84</v>
      </c>
      <c r="Q801" s="11" t="s">
        <v>8314</v>
      </c>
      <c r="R801" s="15">
        <f t="shared" si="64"/>
        <v>42339.276006944448</v>
      </c>
      <c r="S801" s="15">
        <f t="shared" si="65"/>
        <v>42388.276006944448</v>
      </c>
      <c r="U801" t="str">
        <f t="shared" si="66"/>
        <v>photobooks</v>
      </c>
    </row>
    <row r="802" spans="1:21" ht="60" x14ac:dyDescent="0.25">
      <c r="A802">
        <v>3211</v>
      </c>
      <c r="B802" s="9" t="s">
        <v>3211</v>
      </c>
      <c r="C802" s="3" t="s">
        <v>7321</v>
      </c>
      <c r="D802" s="5">
        <v>23000</v>
      </c>
      <c r="E802" s="7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62"/>
        <v>120</v>
      </c>
      <c r="P802">
        <f t="shared" si="63"/>
        <v>85.53</v>
      </c>
      <c r="Q802" s="11" t="s">
        <v>8309</v>
      </c>
      <c r="R802" s="15">
        <f t="shared" si="64"/>
        <v>41834.586574074077</v>
      </c>
      <c r="S802" s="15">
        <f t="shared" si="65"/>
        <v>41866.083333333336</v>
      </c>
      <c r="U802" t="str">
        <f t="shared" si="66"/>
        <v>plays</v>
      </c>
    </row>
    <row r="803" spans="1:21" ht="60" x14ac:dyDescent="0.25">
      <c r="A803">
        <v>3259</v>
      </c>
      <c r="B803" s="9" t="s">
        <v>3259</v>
      </c>
      <c r="C803" s="3" t="s">
        <v>7369</v>
      </c>
      <c r="D803" s="5">
        <v>23000</v>
      </c>
      <c r="E803" s="7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62"/>
        <v>106</v>
      </c>
      <c r="P803">
        <f t="shared" si="63"/>
        <v>251.74</v>
      </c>
      <c r="Q803" s="11" t="s">
        <v>8309</v>
      </c>
      <c r="R803" s="15">
        <f t="shared" si="64"/>
        <v>42614.760937500003</v>
      </c>
      <c r="S803" s="15">
        <f t="shared" si="65"/>
        <v>42644.165972222225</v>
      </c>
      <c r="U803" t="str">
        <f t="shared" si="66"/>
        <v>plays</v>
      </c>
    </row>
    <row r="804" spans="1:21" ht="45" x14ac:dyDescent="0.25">
      <c r="A804">
        <v>2457</v>
      </c>
      <c r="B804" s="9" t="s">
        <v>2458</v>
      </c>
      <c r="C804" s="3" t="s">
        <v>6567</v>
      </c>
      <c r="D804" s="5">
        <v>23000</v>
      </c>
      <c r="E804" s="7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62"/>
        <v>102</v>
      </c>
      <c r="P804">
        <f t="shared" si="63"/>
        <v>189.76</v>
      </c>
      <c r="Q804" s="11" t="s">
        <v>8315</v>
      </c>
      <c r="R804" s="15">
        <f t="shared" si="64"/>
        <v>42423.602500000001</v>
      </c>
      <c r="S804" s="15">
        <f t="shared" si="65"/>
        <v>42453.560833333337</v>
      </c>
      <c r="U804" t="str">
        <f t="shared" si="66"/>
        <v>small batch</v>
      </c>
    </row>
    <row r="805" spans="1:21" ht="60" x14ac:dyDescent="0.25">
      <c r="A805">
        <v>701</v>
      </c>
      <c r="B805" s="9" t="s">
        <v>702</v>
      </c>
      <c r="C805" s="3" t="s">
        <v>4811</v>
      </c>
      <c r="D805" s="5">
        <v>23000</v>
      </c>
      <c r="E805" s="7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62"/>
        <v>27</v>
      </c>
      <c r="P805">
        <f t="shared" si="63"/>
        <v>291.33</v>
      </c>
      <c r="Q805" s="11" t="s">
        <v>8311</v>
      </c>
      <c r="R805" s="15">
        <f t="shared" si="64"/>
        <v>41813.662962962961</v>
      </c>
      <c r="S805" s="15">
        <f t="shared" si="65"/>
        <v>41843.662962962961</v>
      </c>
      <c r="U805" t="str">
        <f t="shared" si="66"/>
        <v>wearables</v>
      </c>
    </row>
    <row r="806" spans="1:21" ht="45" x14ac:dyDescent="0.25">
      <c r="A806">
        <v>2697</v>
      </c>
      <c r="B806" s="9" t="s">
        <v>2697</v>
      </c>
      <c r="C806" s="3" t="s">
        <v>6807</v>
      </c>
      <c r="D806" s="5">
        <v>23000</v>
      </c>
      <c r="E806" s="7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62"/>
        <v>26</v>
      </c>
      <c r="P806">
        <f t="shared" si="63"/>
        <v>116.56</v>
      </c>
      <c r="Q806" s="11" t="s">
        <v>8315</v>
      </c>
      <c r="R806" s="15">
        <f t="shared" si="64"/>
        <v>42187.940081018518</v>
      </c>
      <c r="S806" s="15">
        <f t="shared" si="65"/>
        <v>42218.916666666672</v>
      </c>
      <c r="U806" t="str">
        <f t="shared" si="66"/>
        <v>food trucks</v>
      </c>
    </row>
    <row r="807" spans="1:21" ht="45" x14ac:dyDescent="0.25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2"/>
        <v>141</v>
      </c>
      <c r="P807">
        <f t="shared" si="63"/>
        <v>55.76</v>
      </c>
      <c r="Q807" s="11" t="s">
        <v>8311</v>
      </c>
      <c r="R807" s="15">
        <f t="shared" si="64"/>
        <v>42564.881076388891</v>
      </c>
      <c r="S807" s="15">
        <f t="shared" si="65"/>
        <v>42604.290972222225</v>
      </c>
      <c r="U807" t="str">
        <f t="shared" si="66"/>
        <v>space exploration</v>
      </c>
    </row>
    <row r="808" spans="1:21" ht="60" x14ac:dyDescent="0.25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2"/>
        <v>36</v>
      </c>
      <c r="P808">
        <f t="shared" si="63"/>
        <v>67.14</v>
      </c>
      <c r="Q808" s="11" t="s">
        <v>8314</v>
      </c>
      <c r="R808" s="15">
        <f t="shared" si="64"/>
        <v>42247.803912037038</v>
      </c>
      <c r="S808" s="15">
        <f t="shared" si="65"/>
        <v>42279.75</v>
      </c>
      <c r="U808" t="str">
        <f t="shared" si="66"/>
        <v>photobooks</v>
      </c>
    </row>
    <row r="809" spans="1:21" ht="60" x14ac:dyDescent="0.25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2"/>
        <v>0</v>
      </c>
      <c r="P809">
        <f t="shared" si="63"/>
        <v>1</v>
      </c>
      <c r="Q809" s="11" t="s">
        <v>8309</v>
      </c>
      <c r="R809" s="15">
        <f t="shared" si="64"/>
        <v>42689.029583333337</v>
      </c>
      <c r="S809" s="15">
        <f t="shared" si="65"/>
        <v>42749.029583333337</v>
      </c>
      <c r="U809" t="str">
        <f t="shared" si="66"/>
        <v>musical</v>
      </c>
    </row>
    <row r="810" spans="1:21" ht="60" x14ac:dyDescent="0.25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2"/>
        <v>101</v>
      </c>
      <c r="P810">
        <f t="shared" si="63"/>
        <v>216.75</v>
      </c>
      <c r="Q810" s="11" t="s">
        <v>8308</v>
      </c>
      <c r="R810" s="15">
        <f t="shared" si="64"/>
        <v>42178.282372685186</v>
      </c>
      <c r="S810" s="15">
        <f t="shared" si="65"/>
        <v>42208.282372685186</v>
      </c>
      <c r="U810" t="str">
        <f t="shared" si="66"/>
        <v>documentary</v>
      </c>
    </row>
    <row r="811" spans="1:21" ht="60" x14ac:dyDescent="0.25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2"/>
        <v>183</v>
      </c>
      <c r="P811">
        <f t="shared" si="63"/>
        <v>159.51</v>
      </c>
      <c r="Q811" s="11" t="s">
        <v>8308</v>
      </c>
      <c r="R811" s="15">
        <f t="shared" si="64"/>
        <v>42032.693043981482</v>
      </c>
      <c r="S811" s="15">
        <f t="shared" si="65"/>
        <v>42062.693043981482</v>
      </c>
      <c r="U811" t="str">
        <f t="shared" si="66"/>
        <v>television</v>
      </c>
    </row>
    <row r="812" spans="1:21" x14ac:dyDescent="0.25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2"/>
        <v>111</v>
      </c>
      <c r="P812">
        <f t="shared" si="63"/>
        <v>42.52</v>
      </c>
      <c r="Q812" s="11" t="s">
        <v>8308</v>
      </c>
      <c r="R812" s="15">
        <f t="shared" si="64"/>
        <v>41282.944456018515</v>
      </c>
      <c r="S812" s="15">
        <f t="shared" si="65"/>
        <v>41312.944456018515</v>
      </c>
      <c r="U812" t="str">
        <f t="shared" si="66"/>
        <v>documentary</v>
      </c>
    </row>
    <row r="813" spans="1:21" ht="60" x14ac:dyDescent="0.25">
      <c r="A813">
        <v>3017</v>
      </c>
      <c r="B813" s="9" t="s">
        <v>3017</v>
      </c>
      <c r="C813" s="3" t="s">
        <v>7127</v>
      </c>
      <c r="D813" s="5">
        <v>22000</v>
      </c>
      <c r="E813" s="7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62"/>
        <v>106</v>
      </c>
      <c r="P813">
        <f t="shared" si="63"/>
        <v>146.44999999999999</v>
      </c>
      <c r="Q813" s="11" t="s">
        <v>8309</v>
      </c>
      <c r="R813" s="15">
        <f t="shared" si="64"/>
        <v>41841.850034722222</v>
      </c>
      <c r="S813" s="15">
        <f t="shared" si="65"/>
        <v>41871.850034722222</v>
      </c>
      <c r="U813" t="str">
        <f t="shared" si="66"/>
        <v>spaces</v>
      </c>
    </row>
    <row r="814" spans="1:21" ht="60" x14ac:dyDescent="0.25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2"/>
        <v>105</v>
      </c>
      <c r="P814">
        <f t="shared" si="63"/>
        <v>61.56</v>
      </c>
      <c r="Q814" s="11" t="s">
        <v>8314</v>
      </c>
      <c r="R814" s="15">
        <f t="shared" si="64"/>
        <v>42741.599664351852</v>
      </c>
      <c r="S814" s="15">
        <f t="shared" si="65"/>
        <v>42772.599664351852</v>
      </c>
      <c r="U814" t="str">
        <f t="shared" si="66"/>
        <v>photobooks</v>
      </c>
    </row>
    <row r="815" spans="1:21" ht="60" x14ac:dyDescent="0.25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2"/>
        <v>102</v>
      </c>
      <c r="P815">
        <f t="shared" si="63"/>
        <v>140.86000000000001</v>
      </c>
      <c r="Q815" s="11" t="s">
        <v>8313</v>
      </c>
      <c r="R815" s="15">
        <f t="shared" si="64"/>
        <v>41449.585162037038</v>
      </c>
      <c r="S815" s="15">
        <f t="shared" si="65"/>
        <v>41479.585162037038</v>
      </c>
      <c r="U815" t="str">
        <f t="shared" si="66"/>
        <v>rock</v>
      </c>
    </row>
    <row r="816" spans="1:21" ht="60" x14ac:dyDescent="0.25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2"/>
        <v>101</v>
      </c>
      <c r="P816">
        <f t="shared" si="63"/>
        <v>67.84</v>
      </c>
      <c r="Q816" s="11" t="s">
        <v>8314</v>
      </c>
      <c r="R816" s="15">
        <f t="shared" si="64"/>
        <v>42426.542592592596</v>
      </c>
      <c r="S816" s="15">
        <f t="shared" si="65"/>
        <v>42454.916666666672</v>
      </c>
      <c r="U816" t="str">
        <f t="shared" si="66"/>
        <v>photobooks</v>
      </c>
    </row>
    <row r="817" spans="1:21" ht="60" x14ac:dyDescent="0.25">
      <c r="A817">
        <v>2407</v>
      </c>
      <c r="B817" s="9" t="s">
        <v>2408</v>
      </c>
      <c r="C817" s="3" t="s">
        <v>6517</v>
      </c>
      <c r="D817" s="5">
        <v>22000</v>
      </c>
      <c r="E817" s="7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2"/>
        <v>25</v>
      </c>
      <c r="P817">
        <f t="shared" si="63"/>
        <v>168.39</v>
      </c>
      <c r="Q817" s="11" t="s">
        <v>8315</v>
      </c>
      <c r="R817" s="15">
        <f t="shared" si="64"/>
        <v>42082.575555555552</v>
      </c>
      <c r="S817" s="15">
        <f t="shared" si="65"/>
        <v>42105.25</v>
      </c>
      <c r="U817" t="str">
        <f t="shared" si="66"/>
        <v>food trucks</v>
      </c>
    </row>
    <row r="818" spans="1:21" ht="60" x14ac:dyDescent="0.25">
      <c r="A818">
        <v>3800</v>
      </c>
      <c r="B818" s="9" t="s">
        <v>3797</v>
      </c>
      <c r="C818" s="3" t="s">
        <v>7910</v>
      </c>
      <c r="D818" s="5">
        <v>22000</v>
      </c>
      <c r="E818" s="7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62"/>
        <v>4</v>
      </c>
      <c r="P818">
        <f t="shared" si="63"/>
        <v>55.06</v>
      </c>
      <c r="Q818" s="11" t="s">
        <v>8309</v>
      </c>
      <c r="R818" s="15">
        <f t="shared" si="64"/>
        <v>41982.737071759257</v>
      </c>
      <c r="S818" s="15">
        <f t="shared" si="65"/>
        <v>42015.207638888889</v>
      </c>
      <c r="U818" t="str">
        <f t="shared" si="66"/>
        <v>musical</v>
      </c>
    </row>
    <row r="819" spans="1:21" ht="60" x14ac:dyDescent="0.25">
      <c r="A819">
        <v>3077</v>
      </c>
      <c r="B819" s="9" t="s">
        <v>3077</v>
      </c>
      <c r="C819" s="3" t="s">
        <v>7187</v>
      </c>
      <c r="D819" s="5">
        <v>22000</v>
      </c>
      <c r="E819" s="7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62"/>
        <v>0</v>
      </c>
      <c r="P819">
        <f t="shared" si="63"/>
        <v>52.5</v>
      </c>
      <c r="Q819" s="11" t="s">
        <v>8309</v>
      </c>
      <c r="R819" s="15">
        <f t="shared" si="64"/>
        <v>42766.956921296296</v>
      </c>
      <c r="S819" s="15">
        <f t="shared" si="65"/>
        <v>42796.956921296296</v>
      </c>
      <c r="U819" t="str">
        <f t="shared" si="66"/>
        <v>spaces</v>
      </c>
    </row>
    <row r="820" spans="1:21" ht="60" x14ac:dyDescent="0.25">
      <c r="A820">
        <v>543</v>
      </c>
      <c r="B820" s="9" t="s">
        <v>544</v>
      </c>
      <c r="C820" s="3" t="s">
        <v>4653</v>
      </c>
      <c r="D820" s="5">
        <v>22000</v>
      </c>
      <c r="E820" s="7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62"/>
        <v>0</v>
      </c>
      <c r="P820">
        <f t="shared" si="63"/>
        <v>35</v>
      </c>
      <c r="Q820" s="11" t="s">
        <v>8311</v>
      </c>
      <c r="R820" s="15">
        <f t="shared" si="64"/>
        <v>41914.092152777775</v>
      </c>
      <c r="S820" s="15">
        <f t="shared" si="65"/>
        <v>41944.092152777775</v>
      </c>
      <c r="U820" t="str">
        <f t="shared" si="66"/>
        <v>web</v>
      </c>
    </row>
    <row r="821" spans="1:21" ht="60" x14ac:dyDescent="0.25">
      <c r="A821">
        <v>2374</v>
      </c>
      <c r="B821" s="9" t="s">
        <v>2375</v>
      </c>
      <c r="C821" s="3" t="s">
        <v>6484</v>
      </c>
      <c r="D821" s="5">
        <v>22000</v>
      </c>
      <c r="E821" s="7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62"/>
        <v>0</v>
      </c>
      <c r="P821">
        <f t="shared" si="63"/>
        <v>10</v>
      </c>
      <c r="Q821" s="11" t="s">
        <v>8311</v>
      </c>
      <c r="R821" s="15">
        <f t="shared" si="64"/>
        <v>42017.843287037031</v>
      </c>
      <c r="S821" s="15">
        <f t="shared" si="65"/>
        <v>42047.843287037031</v>
      </c>
      <c r="U821" t="str">
        <f t="shared" si="66"/>
        <v>web</v>
      </c>
    </row>
    <row r="822" spans="1:21" ht="45" x14ac:dyDescent="0.25">
      <c r="A822">
        <v>1593</v>
      </c>
      <c r="B822" s="9" t="s">
        <v>1594</v>
      </c>
      <c r="C822" s="3" t="s">
        <v>5703</v>
      </c>
      <c r="D822" s="5">
        <v>22000</v>
      </c>
      <c r="E822" s="7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62"/>
        <v>0</v>
      </c>
      <c r="P822">
        <f t="shared" si="63"/>
        <v>1</v>
      </c>
      <c r="Q822" s="11" t="s">
        <v>8314</v>
      </c>
      <c r="R822" s="15">
        <f t="shared" si="64"/>
        <v>42033.845543981486</v>
      </c>
      <c r="S822" s="15">
        <f t="shared" si="65"/>
        <v>42063.845543981486</v>
      </c>
      <c r="U822" t="str">
        <f t="shared" si="66"/>
        <v>places</v>
      </c>
    </row>
    <row r="823" spans="1:21" ht="60" x14ac:dyDescent="0.25">
      <c r="A823">
        <v>2516</v>
      </c>
      <c r="B823" s="9" t="s">
        <v>2516</v>
      </c>
      <c r="C823" s="3" t="s">
        <v>6626</v>
      </c>
      <c r="D823" s="5">
        <v>22000</v>
      </c>
      <c r="E823" s="7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62"/>
        <v>0</v>
      </c>
      <c r="P823">
        <f t="shared" si="63"/>
        <v>0</v>
      </c>
      <c r="Q823" s="11" t="s">
        <v>8315</v>
      </c>
      <c r="R823" s="15">
        <f t="shared" si="64"/>
        <v>41942.653379629628</v>
      </c>
      <c r="S823" s="15">
        <f t="shared" si="65"/>
        <v>41972.6950462963</v>
      </c>
      <c r="U823" t="str">
        <f t="shared" si="66"/>
        <v>restaurants</v>
      </c>
    </row>
    <row r="824" spans="1:21" ht="60" x14ac:dyDescent="0.25">
      <c r="A824">
        <v>2225</v>
      </c>
      <c r="B824" s="9" t="s">
        <v>2226</v>
      </c>
      <c r="C824" s="3" t="s">
        <v>6335</v>
      </c>
      <c r="D824" s="5">
        <v>21000</v>
      </c>
      <c r="E824" s="7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62"/>
        <v>945</v>
      </c>
      <c r="P824">
        <f t="shared" si="63"/>
        <v>164.8</v>
      </c>
      <c r="Q824" s="11" t="s">
        <v>8312</v>
      </c>
      <c r="R824" s="15">
        <f t="shared" si="64"/>
        <v>41873.79184027778</v>
      </c>
      <c r="S824" s="15">
        <f t="shared" si="65"/>
        <v>41903.79184027778</v>
      </c>
      <c r="U824" t="str">
        <f t="shared" si="66"/>
        <v>tabletop games</v>
      </c>
    </row>
    <row r="825" spans="1:21" ht="45" x14ac:dyDescent="0.25">
      <c r="A825">
        <v>3245</v>
      </c>
      <c r="B825" s="9" t="s">
        <v>3245</v>
      </c>
      <c r="C825" s="3" t="s">
        <v>7355</v>
      </c>
      <c r="D825" s="5">
        <v>21000</v>
      </c>
      <c r="E825" s="7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62"/>
        <v>104</v>
      </c>
      <c r="P825">
        <f t="shared" si="63"/>
        <v>81.13</v>
      </c>
      <c r="Q825" s="11" t="s">
        <v>8309</v>
      </c>
      <c r="R825" s="15">
        <f t="shared" si="64"/>
        <v>42135.60020833333</v>
      </c>
      <c r="S825" s="15">
        <f t="shared" si="65"/>
        <v>42167.083333333328</v>
      </c>
      <c r="U825" t="str">
        <f t="shared" si="66"/>
        <v>plays</v>
      </c>
    </row>
    <row r="826" spans="1:21" ht="60" x14ac:dyDescent="0.25">
      <c r="A826">
        <v>1193</v>
      </c>
      <c r="B826" s="9" t="s">
        <v>1194</v>
      </c>
      <c r="C826" s="3" t="s">
        <v>5303</v>
      </c>
      <c r="D826" s="5">
        <v>21000</v>
      </c>
      <c r="E826" s="7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62"/>
        <v>104</v>
      </c>
      <c r="P826">
        <f t="shared" si="63"/>
        <v>79.97</v>
      </c>
      <c r="Q826" s="11" t="s">
        <v>8314</v>
      </c>
      <c r="R826" s="15">
        <f t="shared" si="64"/>
        <v>42409.776076388895</v>
      </c>
      <c r="S826" s="15">
        <f t="shared" si="65"/>
        <v>42469.734409722223</v>
      </c>
      <c r="U826" t="str">
        <f t="shared" si="66"/>
        <v>photobooks</v>
      </c>
    </row>
    <row r="827" spans="1:21" ht="60" x14ac:dyDescent="0.25">
      <c r="A827">
        <v>2776</v>
      </c>
      <c r="B827" s="9" t="s">
        <v>2776</v>
      </c>
      <c r="C827" s="3" t="s">
        <v>6886</v>
      </c>
      <c r="D827" s="5">
        <v>21000</v>
      </c>
      <c r="E827" s="7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62"/>
        <v>8</v>
      </c>
      <c r="P827">
        <f t="shared" si="63"/>
        <v>45.97</v>
      </c>
      <c r="Q827" s="11" t="s">
        <v>8310</v>
      </c>
      <c r="R827" s="15">
        <f t="shared" si="64"/>
        <v>42136.297175925924</v>
      </c>
      <c r="S827" s="15">
        <f t="shared" si="65"/>
        <v>42167.297175925924</v>
      </c>
      <c r="U827" t="str">
        <f t="shared" si="66"/>
        <v>children's books</v>
      </c>
    </row>
    <row r="828" spans="1:21" ht="60" x14ac:dyDescent="0.25">
      <c r="A828">
        <v>642</v>
      </c>
      <c r="B828" s="9" t="s">
        <v>643</v>
      </c>
      <c r="C828" s="3" t="s">
        <v>4752</v>
      </c>
      <c r="D828" s="5">
        <v>20000</v>
      </c>
      <c r="E828" s="7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62"/>
        <v>1460</v>
      </c>
      <c r="P828">
        <f t="shared" si="63"/>
        <v>134.36000000000001</v>
      </c>
      <c r="Q828" s="11" t="s">
        <v>8311</v>
      </c>
      <c r="R828" s="15">
        <f t="shared" si="64"/>
        <v>42199.651319444441</v>
      </c>
      <c r="S828" s="15">
        <f t="shared" si="65"/>
        <v>42235.651319444441</v>
      </c>
      <c r="U828" t="str">
        <f t="shared" si="66"/>
        <v>wearables</v>
      </c>
    </row>
    <row r="829" spans="1:21" ht="60" x14ac:dyDescent="0.25">
      <c r="A829">
        <v>2187</v>
      </c>
      <c r="B829" s="9" t="s">
        <v>2188</v>
      </c>
      <c r="C829" s="3" t="s">
        <v>6297</v>
      </c>
      <c r="D829" s="5">
        <v>20000</v>
      </c>
      <c r="E829" s="7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62"/>
        <v>1015</v>
      </c>
      <c r="P829">
        <f t="shared" si="63"/>
        <v>56.97</v>
      </c>
      <c r="Q829" s="11" t="s">
        <v>8312</v>
      </c>
      <c r="R829" s="15">
        <f t="shared" si="64"/>
        <v>42068.209097222221</v>
      </c>
      <c r="S829" s="15">
        <f t="shared" si="65"/>
        <v>42097.165972222225</v>
      </c>
      <c r="U829" t="str">
        <f t="shared" si="66"/>
        <v>tabletop games</v>
      </c>
    </row>
    <row r="830" spans="1:21" ht="60" x14ac:dyDescent="0.25">
      <c r="A830">
        <v>1969</v>
      </c>
      <c r="B830" s="9" t="s">
        <v>1970</v>
      </c>
      <c r="C830" s="3" t="s">
        <v>6079</v>
      </c>
      <c r="D830" s="5">
        <v>20000</v>
      </c>
      <c r="E830" s="7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62"/>
        <v>579</v>
      </c>
      <c r="P830">
        <f t="shared" si="63"/>
        <v>61.38</v>
      </c>
      <c r="Q830" s="11" t="s">
        <v>8311</v>
      </c>
      <c r="R830" s="15">
        <f t="shared" si="64"/>
        <v>42557.792453703703</v>
      </c>
      <c r="S830" s="15">
        <f t="shared" si="65"/>
        <v>42587.792453703703</v>
      </c>
      <c r="U830" t="str">
        <f t="shared" si="66"/>
        <v>hardware</v>
      </c>
    </row>
    <row r="831" spans="1:21" ht="45" x14ac:dyDescent="0.25">
      <c r="A831">
        <v>2336</v>
      </c>
      <c r="B831" s="9" t="s">
        <v>2337</v>
      </c>
      <c r="C831" s="3" t="s">
        <v>6446</v>
      </c>
      <c r="D831" s="5">
        <v>20000</v>
      </c>
      <c r="E831" s="7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62"/>
        <v>521</v>
      </c>
      <c r="P831">
        <f t="shared" si="63"/>
        <v>48.1</v>
      </c>
      <c r="Q831" s="11" t="s">
        <v>8315</v>
      </c>
      <c r="R831" s="15">
        <f t="shared" si="64"/>
        <v>41666.924710648149</v>
      </c>
      <c r="S831" s="15">
        <f t="shared" si="65"/>
        <v>41706.924710648149</v>
      </c>
      <c r="U831" t="str">
        <f t="shared" si="66"/>
        <v>small batch</v>
      </c>
    </row>
    <row r="832" spans="1:21" ht="60" x14ac:dyDescent="0.25">
      <c r="A832">
        <v>2267</v>
      </c>
      <c r="B832" s="9" t="s">
        <v>2268</v>
      </c>
      <c r="C832" s="3" t="s">
        <v>6377</v>
      </c>
      <c r="D832" s="5">
        <v>20000</v>
      </c>
      <c r="E832" s="7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62"/>
        <v>381</v>
      </c>
      <c r="P832">
        <f t="shared" si="63"/>
        <v>188.38</v>
      </c>
      <c r="Q832" s="11" t="s">
        <v>8312</v>
      </c>
      <c r="R832" s="15">
        <f t="shared" si="64"/>
        <v>41968.829826388886</v>
      </c>
      <c r="S832" s="15">
        <f t="shared" si="65"/>
        <v>41994.041666666672</v>
      </c>
      <c r="U832" t="str">
        <f t="shared" si="66"/>
        <v>tabletop games</v>
      </c>
    </row>
    <row r="833" spans="1:21" ht="60" x14ac:dyDescent="0.25">
      <c r="A833">
        <v>1974</v>
      </c>
      <c r="B833" s="9" t="s">
        <v>1975</v>
      </c>
      <c r="C833" s="3" t="s">
        <v>6084</v>
      </c>
      <c r="D833" s="5">
        <v>20000</v>
      </c>
      <c r="E833" s="7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62"/>
        <v>375</v>
      </c>
      <c r="P833">
        <f t="shared" si="63"/>
        <v>186.81</v>
      </c>
      <c r="Q833" s="11" t="s">
        <v>8311</v>
      </c>
      <c r="R833" s="15">
        <f t="shared" si="64"/>
        <v>41445.334131944444</v>
      </c>
      <c r="S833" s="15">
        <f t="shared" si="65"/>
        <v>41505.334131944444</v>
      </c>
      <c r="U833" t="str">
        <f t="shared" si="66"/>
        <v>hardware</v>
      </c>
    </row>
    <row r="834" spans="1:21" ht="60" x14ac:dyDescent="0.25">
      <c r="A834">
        <v>1967</v>
      </c>
      <c r="B834" s="9" t="s">
        <v>1968</v>
      </c>
      <c r="C834" s="3" t="s">
        <v>6077</v>
      </c>
      <c r="D834" s="5">
        <v>20000</v>
      </c>
      <c r="E834" s="7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62"/>
        <v>370</v>
      </c>
      <c r="P834">
        <f t="shared" si="63"/>
        <v>182.78</v>
      </c>
      <c r="Q834" s="11" t="s">
        <v>8311</v>
      </c>
      <c r="R834" s="15">
        <f t="shared" si="64"/>
        <v>41730.663530092592</v>
      </c>
      <c r="S834" s="15">
        <f t="shared" si="65"/>
        <v>41760.663530092592</v>
      </c>
      <c r="U834" t="str">
        <f t="shared" si="66"/>
        <v>hardware</v>
      </c>
    </row>
    <row r="835" spans="1:21" ht="60" x14ac:dyDescent="0.25">
      <c r="A835">
        <v>2271</v>
      </c>
      <c r="B835" s="9" t="s">
        <v>2272</v>
      </c>
      <c r="C835" s="3" t="s">
        <v>6381</v>
      </c>
      <c r="D835" s="5">
        <v>20000</v>
      </c>
      <c r="E835" s="7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67">ROUND(E835/D835*100,0)</f>
        <v>283</v>
      </c>
      <c r="P835">
        <f t="shared" ref="P835:P898" si="68">IFERROR(ROUND(E835/L835,2),0)</f>
        <v>42.63</v>
      </c>
      <c r="Q835" s="11" t="s">
        <v>8312</v>
      </c>
      <c r="R835" s="15">
        <f t="shared" ref="R835:R898" si="69">(((J835/60)/60)/24)+DATE(1970,1,1)</f>
        <v>42684.000046296293</v>
      </c>
      <c r="S835" s="15">
        <f t="shared" ref="S835:S898" si="70">(((I835/60)/60)/24)+DATE(1970,1,1)</f>
        <v>42714.000046296293</v>
      </c>
      <c r="U835" t="str">
        <f t="shared" ref="U835:U898" si="71">RIGHT(N835,LEN(N835)-SEARCH("/",N835))</f>
        <v>tabletop games</v>
      </c>
    </row>
    <row r="836" spans="1:21" ht="60" x14ac:dyDescent="0.25">
      <c r="A836">
        <v>2071</v>
      </c>
      <c r="B836" s="9" t="s">
        <v>2072</v>
      </c>
      <c r="C836" s="3" t="s">
        <v>6181</v>
      </c>
      <c r="D836" s="5">
        <v>20000</v>
      </c>
      <c r="E836" s="7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67"/>
        <v>281</v>
      </c>
      <c r="P836">
        <f t="shared" si="68"/>
        <v>201.96</v>
      </c>
      <c r="Q836" s="11" t="s">
        <v>8311</v>
      </c>
      <c r="R836" s="15">
        <f t="shared" si="69"/>
        <v>42600.278749999998</v>
      </c>
      <c r="S836" s="15">
        <f t="shared" si="70"/>
        <v>42645.278749999998</v>
      </c>
      <c r="U836" t="str">
        <f t="shared" si="71"/>
        <v>hardware</v>
      </c>
    </row>
    <row r="837" spans="1:21" ht="30" x14ac:dyDescent="0.25">
      <c r="A837">
        <v>1210</v>
      </c>
      <c r="B837" s="9" t="s">
        <v>1211</v>
      </c>
      <c r="C837" s="3" t="s">
        <v>5320</v>
      </c>
      <c r="D837" s="5">
        <v>20000</v>
      </c>
      <c r="E837" s="7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67"/>
        <v>254</v>
      </c>
      <c r="P837">
        <f t="shared" si="68"/>
        <v>493.82</v>
      </c>
      <c r="Q837" s="11" t="s">
        <v>8314</v>
      </c>
      <c r="R837" s="15">
        <f t="shared" si="69"/>
        <v>42132.941805555558</v>
      </c>
      <c r="S837" s="15">
        <f t="shared" si="70"/>
        <v>42155.875</v>
      </c>
      <c r="U837" t="str">
        <f t="shared" si="71"/>
        <v>photobooks</v>
      </c>
    </row>
    <row r="838" spans="1:21" ht="45" x14ac:dyDescent="0.25">
      <c r="A838">
        <v>2708</v>
      </c>
      <c r="B838" s="9" t="s">
        <v>2708</v>
      </c>
      <c r="C838" s="3" t="s">
        <v>6818</v>
      </c>
      <c r="D838" s="5">
        <v>20000</v>
      </c>
      <c r="E838" s="7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67"/>
        <v>233</v>
      </c>
      <c r="P838">
        <f t="shared" si="68"/>
        <v>44.46</v>
      </c>
      <c r="Q838" s="11" t="s">
        <v>8309</v>
      </c>
      <c r="R838" s="15">
        <f t="shared" si="69"/>
        <v>42512.698217592595</v>
      </c>
      <c r="S838" s="15">
        <f t="shared" si="70"/>
        <v>42572.698217592595</v>
      </c>
      <c r="U838" t="str">
        <f t="shared" si="71"/>
        <v>spaces</v>
      </c>
    </row>
    <row r="839" spans="1:21" ht="60" x14ac:dyDescent="0.25">
      <c r="A839">
        <v>2443</v>
      </c>
      <c r="B839" s="9" t="s">
        <v>2444</v>
      </c>
      <c r="C839" s="3" t="s">
        <v>6553</v>
      </c>
      <c r="D839" s="5">
        <v>20000</v>
      </c>
      <c r="E839" s="7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67"/>
        <v>203</v>
      </c>
      <c r="P839">
        <f t="shared" si="68"/>
        <v>130.22999999999999</v>
      </c>
      <c r="Q839" s="11" t="s">
        <v>8315</v>
      </c>
      <c r="R839" s="15">
        <f t="shared" si="69"/>
        <v>41836.625254629631</v>
      </c>
      <c r="S839" s="15">
        <f t="shared" si="70"/>
        <v>41866.625254629631</v>
      </c>
      <c r="U839" t="str">
        <f t="shared" si="71"/>
        <v>small batch</v>
      </c>
    </row>
    <row r="840" spans="1:21" x14ac:dyDescent="0.25">
      <c r="A840">
        <v>2989</v>
      </c>
      <c r="B840" s="9" t="s">
        <v>2989</v>
      </c>
      <c r="C840" s="3" t="s">
        <v>7099</v>
      </c>
      <c r="D840" s="5">
        <v>20000</v>
      </c>
      <c r="E840" s="7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67"/>
        <v>177</v>
      </c>
      <c r="P840">
        <f t="shared" si="68"/>
        <v>97</v>
      </c>
      <c r="Q840" s="11" t="s">
        <v>8309</v>
      </c>
      <c r="R840" s="15">
        <f t="shared" si="69"/>
        <v>42337.02039351852</v>
      </c>
      <c r="S840" s="15">
        <f t="shared" si="70"/>
        <v>42359.207638888889</v>
      </c>
      <c r="U840" t="str">
        <f t="shared" si="71"/>
        <v>spaces</v>
      </c>
    </row>
    <row r="841" spans="1:21" ht="60" x14ac:dyDescent="0.25">
      <c r="A841">
        <v>1539</v>
      </c>
      <c r="B841" s="9" t="s">
        <v>1540</v>
      </c>
      <c r="C841" s="3" t="s">
        <v>5649</v>
      </c>
      <c r="D841" s="5">
        <v>20000</v>
      </c>
      <c r="E841" s="7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67"/>
        <v>136</v>
      </c>
      <c r="P841">
        <f t="shared" si="68"/>
        <v>95.76</v>
      </c>
      <c r="Q841" s="11" t="s">
        <v>8314</v>
      </c>
      <c r="R841" s="15">
        <f t="shared" si="69"/>
        <v>42705.919201388882</v>
      </c>
      <c r="S841" s="15">
        <f t="shared" si="70"/>
        <v>42738.919201388882</v>
      </c>
      <c r="U841" t="str">
        <f t="shared" si="71"/>
        <v>photobooks</v>
      </c>
    </row>
    <row r="842" spans="1:21" ht="30" x14ac:dyDescent="0.25">
      <c r="A842">
        <v>730</v>
      </c>
      <c r="B842" s="9" t="s">
        <v>731</v>
      </c>
      <c r="C842" s="3" t="s">
        <v>4840</v>
      </c>
      <c r="D842" s="5">
        <v>20000</v>
      </c>
      <c r="E842" s="7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67"/>
        <v>132</v>
      </c>
      <c r="P842">
        <f t="shared" si="68"/>
        <v>99.77</v>
      </c>
      <c r="Q842" s="11" t="s">
        <v>8310</v>
      </c>
      <c r="R842" s="15">
        <f t="shared" si="69"/>
        <v>40854.745266203703</v>
      </c>
      <c r="S842" s="15">
        <f t="shared" si="70"/>
        <v>40884.745266203703</v>
      </c>
      <c r="U842" t="str">
        <f t="shared" si="71"/>
        <v>nonfiction</v>
      </c>
    </row>
    <row r="843" spans="1:21" ht="45" x14ac:dyDescent="0.25">
      <c r="A843">
        <v>2078</v>
      </c>
      <c r="B843" s="9" t="s">
        <v>2079</v>
      </c>
      <c r="C843" s="3" t="s">
        <v>6188</v>
      </c>
      <c r="D843" s="5">
        <v>20000</v>
      </c>
      <c r="E843" s="7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67"/>
        <v>131</v>
      </c>
      <c r="P843">
        <f t="shared" si="68"/>
        <v>546.69000000000005</v>
      </c>
      <c r="Q843" s="11" t="s">
        <v>8311</v>
      </c>
      <c r="R843" s="15">
        <f t="shared" si="69"/>
        <v>42692.771493055552</v>
      </c>
      <c r="S843" s="15">
        <f t="shared" si="70"/>
        <v>42722.771493055552</v>
      </c>
      <c r="U843" t="str">
        <f t="shared" si="71"/>
        <v>hardware</v>
      </c>
    </row>
    <row r="844" spans="1:21" ht="60" x14ac:dyDescent="0.25">
      <c r="A844">
        <v>2493</v>
      </c>
      <c r="B844" s="9" t="s">
        <v>2493</v>
      </c>
      <c r="C844" s="3" t="s">
        <v>6603</v>
      </c>
      <c r="D844" s="5">
        <v>20000</v>
      </c>
      <c r="E844" s="7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67"/>
        <v>129</v>
      </c>
      <c r="P844">
        <f t="shared" si="68"/>
        <v>99.38</v>
      </c>
      <c r="Q844" s="11" t="s">
        <v>8313</v>
      </c>
      <c r="R844" s="15">
        <f t="shared" si="69"/>
        <v>41348.168287037035</v>
      </c>
      <c r="S844" s="15">
        <f t="shared" si="70"/>
        <v>41393.168287037035</v>
      </c>
      <c r="U844" t="str">
        <f t="shared" si="71"/>
        <v>indie rock</v>
      </c>
    </row>
    <row r="845" spans="1:21" ht="45" x14ac:dyDescent="0.25">
      <c r="A845">
        <v>1024</v>
      </c>
      <c r="B845" s="9" t="s">
        <v>1025</v>
      </c>
      <c r="C845" s="3" t="s">
        <v>5134</v>
      </c>
      <c r="D845" s="5">
        <v>20000</v>
      </c>
      <c r="E845" s="7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67"/>
        <v>119</v>
      </c>
      <c r="P845">
        <f t="shared" si="68"/>
        <v>388.98</v>
      </c>
      <c r="Q845" s="11" t="s">
        <v>8313</v>
      </c>
      <c r="R845" s="15">
        <f t="shared" si="69"/>
        <v>42370.580590277779</v>
      </c>
      <c r="S845" s="15">
        <f t="shared" si="70"/>
        <v>42400.580590277779</v>
      </c>
      <c r="U845" t="str">
        <f t="shared" si="71"/>
        <v>electronic music</v>
      </c>
    </row>
    <row r="846" spans="1:21" ht="60" x14ac:dyDescent="0.25">
      <c r="A846">
        <v>3147</v>
      </c>
      <c r="B846" s="9" t="s">
        <v>3147</v>
      </c>
      <c r="C846" s="3" t="s">
        <v>7257</v>
      </c>
      <c r="D846" s="5">
        <v>20000</v>
      </c>
      <c r="E846" s="7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67"/>
        <v>118</v>
      </c>
      <c r="P846">
        <f t="shared" si="68"/>
        <v>110.35</v>
      </c>
      <c r="Q846" s="11" t="s">
        <v>8309</v>
      </c>
      <c r="R846" s="15">
        <f t="shared" si="69"/>
        <v>41909.969386574077</v>
      </c>
      <c r="S846" s="15">
        <f t="shared" si="70"/>
        <v>41950.011053240742</v>
      </c>
      <c r="U846" t="str">
        <f t="shared" si="71"/>
        <v>plays</v>
      </c>
    </row>
    <row r="847" spans="1:21" ht="45" x14ac:dyDescent="0.25">
      <c r="A847">
        <v>2631</v>
      </c>
      <c r="B847" s="9" t="s">
        <v>2631</v>
      </c>
      <c r="C847" s="3" t="s">
        <v>6741</v>
      </c>
      <c r="D847" s="5">
        <v>20000</v>
      </c>
      <c r="E847" s="7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67"/>
        <v>115</v>
      </c>
      <c r="P847">
        <f t="shared" si="68"/>
        <v>80.19</v>
      </c>
      <c r="Q847" s="11" t="s">
        <v>8311</v>
      </c>
      <c r="R847" s="15">
        <f t="shared" si="69"/>
        <v>42218.169293981482</v>
      </c>
      <c r="S847" s="15">
        <f t="shared" si="70"/>
        <v>42246.169293981482</v>
      </c>
      <c r="U847" t="str">
        <f t="shared" si="71"/>
        <v>space exploration</v>
      </c>
    </row>
    <row r="848" spans="1:21" ht="60" x14ac:dyDescent="0.25">
      <c r="A848">
        <v>384</v>
      </c>
      <c r="B848" s="9" t="s">
        <v>385</v>
      </c>
      <c r="C848" s="3" t="s">
        <v>4494</v>
      </c>
      <c r="D848" s="5">
        <v>20000</v>
      </c>
      <c r="E848" s="7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67"/>
        <v>112</v>
      </c>
      <c r="P848">
        <f t="shared" si="68"/>
        <v>58.54</v>
      </c>
      <c r="Q848" s="11" t="s">
        <v>8308</v>
      </c>
      <c r="R848" s="15">
        <f t="shared" si="69"/>
        <v>41980.781793981485</v>
      </c>
      <c r="S848" s="15">
        <f t="shared" si="70"/>
        <v>42010.781793981485</v>
      </c>
      <c r="U848" t="str">
        <f t="shared" si="71"/>
        <v>documentary</v>
      </c>
    </row>
    <row r="849" spans="1:21" ht="45" x14ac:dyDescent="0.25">
      <c r="A849">
        <v>27</v>
      </c>
      <c r="B849" s="9" t="s">
        <v>29</v>
      </c>
      <c r="C849" s="3" t="s">
        <v>4138</v>
      </c>
      <c r="D849" s="5">
        <v>20000</v>
      </c>
      <c r="E849" s="7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67"/>
        <v>112</v>
      </c>
      <c r="P849">
        <f t="shared" si="68"/>
        <v>148.97</v>
      </c>
      <c r="Q849" s="11" t="s">
        <v>8308</v>
      </c>
      <c r="R849" s="15">
        <f t="shared" si="69"/>
        <v>41929.164733796293</v>
      </c>
      <c r="S849" s="15">
        <f t="shared" si="70"/>
        <v>41959.206400462965</v>
      </c>
      <c r="U849" t="str">
        <f t="shared" si="71"/>
        <v>television</v>
      </c>
    </row>
    <row r="850" spans="1:21" ht="45" x14ac:dyDescent="0.25">
      <c r="A850">
        <v>2186</v>
      </c>
      <c r="B850" s="9" t="s">
        <v>2187</v>
      </c>
      <c r="C850" s="3" t="s">
        <v>6296</v>
      </c>
      <c r="D850" s="5">
        <v>20000</v>
      </c>
      <c r="E850" s="7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67"/>
        <v>110</v>
      </c>
      <c r="P850">
        <f t="shared" si="68"/>
        <v>55.96</v>
      </c>
      <c r="Q850" s="11" t="s">
        <v>8312</v>
      </c>
      <c r="R850" s="15">
        <f t="shared" si="69"/>
        <v>42583.615081018521</v>
      </c>
      <c r="S850" s="15">
        <f t="shared" si="70"/>
        <v>42620.083333333328</v>
      </c>
      <c r="U850" t="str">
        <f t="shared" si="71"/>
        <v>tabletop games</v>
      </c>
    </row>
    <row r="851" spans="1:21" ht="60" x14ac:dyDescent="0.25">
      <c r="A851">
        <v>1297</v>
      </c>
      <c r="B851" s="9" t="s">
        <v>1298</v>
      </c>
      <c r="C851" s="3" t="s">
        <v>5407</v>
      </c>
      <c r="D851" s="5">
        <v>20000</v>
      </c>
      <c r="E851" s="7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67"/>
        <v>110</v>
      </c>
      <c r="P851">
        <f t="shared" si="68"/>
        <v>92.04</v>
      </c>
      <c r="Q851" s="11" t="s">
        <v>8309</v>
      </c>
      <c r="R851" s="15">
        <f t="shared" si="69"/>
        <v>42461.747199074074</v>
      </c>
      <c r="S851" s="15">
        <f t="shared" si="70"/>
        <v>42491.747199074074</v>
      </c>
      <c r="U851" t="str">
        <f t="shared" si="71"/>
        <v>plays</v>
      </c>
    </row>
    <row r="852" spans="1:21" ht="45" x14ac:dyDescent="0.25">
      <c r="A852">
        <v>3039</v>
      </c>
      <c r="B852" s="9" t="s">
        <v>3039</v>
      </c>
      <c r="C852" s="3" t="s">
        <v>7149</v>
      </c>
      <c r="D852" s="5">
        <v>20000</v>
      </c>
      <c r="E852" s="7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67"/>
        <v>109</v>
      </c>
      <c r="P852">
        <f t="shared" si="68"/>
        <v>92.13</v>
      </c>
      <c r="Q852" s="11" t="s">
        <v>8309</v>
      </c>
      <c r="R852" s="15">
        <f t="shared" si="69"/>
        <v>41610.794421296298</v>
      </c>
      <c r="S852" s="15">
        <f t="shared" si="70"/>
        <v>41637.332638888889</v>
      </c>
      <c r="U852" t="str">
        <f t="shared" si="71"/>
        <v>spaces</v>
      </c>
    </row>
    <row r="853" spans="1:21" ht="45" x14ac:dyDescent="0.25">
      <c r="A853">
        <v>275</v>
      </c>
      <c r="B853" s="9" t="s">
        <v>276</v>
      </c>
      <c r="C853" s="3" t="s">
        <v>4385</v>
      </c>
      <c r="D853" s="5">
        <v>20000</v>
      </c>
      <c r="E853" s="7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67"/>
        <v>108</v>
      </c>
      <c r="P853">
        <f t="shared" si="68"/>
        <v>65.3</v>
      </c>
      <c r="Q853" s="11" t="s">
        <v>8308</v>
      </c>
      <c r="R853" s="15">
        <f t="shared" si="69"/>
        <v>41193.032013888893</v>
      </c>
      <c r="S853" s="15">
        <f t="shared" si="70"/>
        <v>41223.073680555557</v>
      </c>
      <c r="U853" t="str">
        <f t="shared" si="71"/>
        <v>documentary</v>
      </c>
    </row>
    <row r="854" spans="1:21" ht="45" x14ac:dyDescent="0.25">
      <c r="A854">
        <v>3229</v>
      </c>
      <c r="B854" s="9" t="s">
        <v>3229</v>
      </c>
      <c r="C854" s="3" t="s">
        <v>7339</v>
      </c>
      <c r="D854" s="5">
        <v>20000</v>
      </c>
      <c r="E854" s="7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67"/>
        <v>108</v>
      </c>
      <c r="P854">
        <f t="shared" si="68"/>
        <v>106.8</v>
      </c>
      <c r="Q854" s="11" t="s">
        <v>8309</v>
      </c>
      <c r="R854" s="15">
        <f t="shared" si="69"/>
        <v>41933.291643518518</v>
      </c>
      <c r="S854" s="15">
        <f t="shared" si="70"/>
        <v>41963.333310185189</v>
      </c>
      <c r="U854" t="str">
        <f t="shared" si="71"/>
        <v>plays</v>
      </c>
    </row>
    <row r="855" spans="1:21" ht="45" x14ac:dyDescent="0.25">
      <c r="A855">
        <v>261</v>
      </c>
      <c r="B855" s="9" t="s">
        <v>262</v>
      </c>
      <c r="C855" s="3" t="s">
        <v>4371</v>
      </c>
      <c r="D855" s="5">
        <v>20000</v>
      </c>
      <c r="E855" s="7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67"/>
        <v>107</v>
      </c>
      <c r="P855">
        <f t="shared" si="68"/>
        <v>97.64</v>
      </c>
      <c r="Q855" s="11" t="s">
        <v>8308</v>
      </c>
      <c r="R855" s="15">
        <f t="shared" si="69"/>
        <v>41017.885462962964</v>
      </c>
      <c r="S855" s="15">
        <f t="shared" si="70"/>
        <v>41067.621527777781</v>
      </c>
      <c r="U855" t="str">
        <f t="shared" si="71"/>
        <v>documentary</v>
      </c>
    </row>
    <row r="856" spans="1:21" ht="60" x14ac:dyDescent="0.25">
      <c r="A856">
        <v>399</v>
      </c>
      <c r="B856" s="9" t="s">
        <v>400</v>
      </c>
      <c r="C856" s="3" t="s">
        <v>4509</v>
      </c>
      <c r="D856" s="5">
        <v>20000</v>
      </c>
      <c r="E856" s="7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67"/>
        <v>107</v>
      </c>
      <c r="P856">
        <f t="shared" si="68"/>
        <v>224.85</v>
      </c>
      <c r="Q856" s="11" t="s">
        <v>8308</v>
      </c>
      <c r="R856" s="15">
        <f t="shared" si="69"/>
        <v>42687.875775462962</v>
      </c>
      <c r="S856" s="15">
        <f t="shared" si="70"/>
        <v>42718.5</v>
      </c>
      <c r="U856" t="str">
        <f t="shared" si="71"/>
        <v>documentary</v>
      </c>
    </row>
    <row r="857" spans="1:21" ht="45" x14ac:dyDescent="0.25">
      <c r="A857">
        <v>2662</v>
      </c>
      <c r="B857" s="9" t="s">
        <v>2662</v>
      </c>
      <c r="C857" s="3" t="s">
        <v>6772</v>
      </c>
      <c r="D857" s="5">
        <v>20000</v>
      </c>
      <c r="E857" s="7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67"/>
        <v>107</v>
      </c>
      <c r="P857">
        <f t="shared" si="68"/>
        <v>267</v>
      </c>
      <c r="Q857" s="11" t="s">
        <v>8311</v>
      </c>
      <c r="R857" s="15">
        <f t="shared" si="69"/>
        <v>42207.746678240743</v>
      </c>
      <c r="S857" s="15">
        <f t="shared" si="70"/>
        <v>42237.746678240743</v>
      </c>
      <c r="U857" t="str">
        <f t="shared" si="71"/>
        <v>makerspaces</v>
      </c>
    </row>
    <row r="858" spans="1:21" ht="60" x14ac:dyDescent="0.25">
      <c r="A858">
        <v>320</v>
      </c>
      <c r="B858" s="9" t="s">
        <v>321</v>
      </c>
      <c r="C858" s="3" t="s">
        <v>4430</v>
      </c>
      <c r="D858" s="5">
        <v>20000</v>
      </c>
      <c r="E858" s="7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67"/>
        <v>107</v>
      </c>
      <c r="P858">
        <f t="shared" si="68"/>
        <v>134.91</v>
      </c>
      <c r="Q858" s="11" t="s">
        <v>8308</v>
      </c>
      <c r="R858" s="15">
        <f t="shared" si="69"/>
        <v>42331.551307870366</v>
      </c>
      <c r="S858" s="15">
        <f t="shared" si="70"/>
        <v>42360.958333333328</v>
      </c>
      <c r="U858" t="str">
        <f t="shared" si="71"/>
        <v>documentary</v>
      </c>
    </row>
    <row r="859" spans="1:21" ht="60" x14ac:dyDescent="0.25">
      <c r="A859">
        <v>2663</v>
      </c>
      <c r="B859" s="9" t="s">
        <v>2663</v>
      </c>
      <c r="C859" s="3" t="s">
        <v>6773</v>
      </c>
      <c r="D859" s="5">
        <v>20000</v>
      </c>
      <c r="E859" s="7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67"/>
        <v>105</v>
      </c>
      <c r="P859">
        <f t="shared" si="68"/>
        <v>373.56</v>
      </c>
      <c r="Q859" s="11" t="s">
        <v>8311</v>
      </c>
      <c r="R859" s="15">
        <f t="shared" si="69"/>
        <v>42222.622766203705</v>
      </c>
      <c r="S859" s="15">
        <f t="shared" si="70"/>
        <v>42251.625</v>
      </c>
      <c r="U859" t="str">
        <f t="shared" si="71"/>
        <v>makerspaces</v>
      </c>
    </row>
    <row r="860" spans="1:21" ht="45" x14ac:dyDescent="0.25">
      <c r="A860">
        <v>2604</v>
      </c>
      <c r="B860" s="9" t="s">
        <v>2604</v>
      </c>
      <c r="C860" s="3" t="s">
        <v>6714</v>
      </c>
      <c r="D860" s="5">
        <v>20000</v>
      </c>
      <c r="E860" s="7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67"/>
        <v>104</v>
      </c>
      <c r="P860">
        <f t="shared" si="68"/>
        <v>64.930000000000007</v>
      </c>
      <c r="Q860" s="11" t="s">
        <v>8311</v>
      </c>
      <c r="R860" s="15">
        <f t="shared" si="69"/>
        <v>40998.051192129627</v>
      </c>
      <c r="S860" s="15">
        <f t="shared" si="70"/>
        <v>41028.051192129627</v>
      </c>
      <c r="U860" t="str">
        <f t="shared" si="71"/>
        <v>space exploration</v>
      </c>
    </row>
    <row r="861" spans="1:21" ht="45" x14ac:dyDescent="0.25">
      <c r="A861">
        <v>311</v>
      </c>
      <c r="B861" s="9" t="s">
        <v>312</v>
      </c>
      <c r="C861" s="3" t="s">
        <v>4421</v>
      </c>
      <c r="D861" s="5">
        <v>20000</v>
      </c>
      <c r="E861" s="7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67"/>
        <v>104</v>
      </c>
      <c r="P861">
        <f t="shared" si="68"/>
        <v>138.80000000000001</v>
      </c>
      <c r="Q861" s="11" t="s">
        <v>8308</v>
      </c>
      <c r="R861" s="15">
        <f t="shared" si="69"/>
        <v>40868.219814814816</v>
      </c>
      <c r="S861" s="15">
        <f t="shared" si="70"/>
        <v>40909.332638888889</v>
      </c>
      <c r="U861" t="str">
        <f t="shared" si="71"/>
        <v>documentary</v>
      </c>
    </row>
    <row r="862" spans="1:21" x14ac:dyDescent="0.25">
      <c r="A862">
        <v>2535</v>
      </c>
      <c r="B862" s="9" t="s">
        <v>2535</v>
      </c>
      <c r="C862" s="3" t="s">
        <v>6645</v>
      </c>
      <c r="D862" s="5">
        <v>20000</v>
      </c>
      <c r="E862" s="7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67"/>
        <v>104</v>
      </c>
      <c r="P862">
        <f t="shared" si="68"/>
        <v>266.08999999999997</v>
      </c>
      <c r="Q862" s="11" t="s">
        <v>8313</v>
      </c>
      <c r="R862" s="15">
        <f t="shared" si="69"/>
        <v>41943.791030092594</v>
      </c>
      <c r="S862" s="15">
        <f t="shared" si="70"/>
        <v>41974.832696759258</v>
      </c>
      <c r="U862" t="str">
        <f t="shared" si="71"/>
        <v>classical music</v>
      </c>
    </row>
    <row r="863" spans="1:21" ht="45" x14ac:dyDescent="0.25">
      <c r="A863">
        <v>3253</v>
      </c>
      <c r="B863" s="9" t="s">
        <v>3253</v>
      </c>
      <c r="C863" s="3" t="s">
        <v>7363</v>
      </c>
      <c r="D863" s="5">
        <v>20000</v>
      </c>
      <c r="E863" s="7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67"/>
        <v>102</v>
      </c>
      <c r="P863">
        <f t="shared" si="68"/>
        <v>177.09</v>
      </c>
      <c r="Q863" s="11" t="s">
        <v>8309</v>
      </c>
      <c r="R863" s="15">
        <f t="shared" si="69"/>
        <v>42602.576712962968</v>
      </c>
      <c r="S863" s="15">
        <f t="shared" si="70"/>
        <v>42621.15625</v>
      </c>
      <c r="U863" t="str">
        <f t="shared" si="71"/>
        <v>plays</v>
      </c>
    </row>
    <row r="864" spans="1:21" ht="45" x14ac:dyDescent="0.25">
      <c r="A864">
        <v>1351</v>
      </c>
      <c r="B864" s="9" t="s">
        <v>1352</v>
      </c>
      <c r="C864" s="3" t="s">
        <v>5461</v>
      </c>
      <c r="D864" s="5">
        <v>20000</v>
      </c>
      <c r="E864" s="7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67"/>
        <v>101</v>
      </c>
      <c r="P864">
        <f t="shared" si="68"/>
        <v>168.78</v>
      </c>
      <c r="Q864" s="11" t="s">
        <v>8310</v>
      </c>
      <c r="R864" s="15">
        <f t="shared" si="69"/>
        <v>42382.74009259259</v>
      </c>
      <c r="S864" s="15">
        <f t="shared" si="70"/>
        <v>42412.74009259259</v>
      </c>
      <c r="U864" t="str">
        <f t="shared" si="71"/>
        <v>nonfiction</v>
      </c>
    </row>
    <row r="865" spans="1:21" ht="60" x14ac:dyDescent="0.25">
      <c r="A865">
        <v>297</v>
      </c>
      <c r="B865" s="9" t="s">
        <v>298</v>
      </c>
      <c r="C865" s="3" t="s">
        <v>4407</v>
      </c>
      <c r="D865" s="5">
        <v>20000</v>
      </c>
      <c r="E865" s="7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67"/>
        <v>101</v>
      </c>
      <c r="P865">
        <f t="shared" si="68"/>
        <v>141.75</v>
      </c>
      <c r="Q865" s="11" t="s">
        <v>8308</v>
      </c>
      <c r="R865" s="15">
        <f t="shared" si="69"/>
        <v>42089.72802083334</v>
      </c>
      <c r="S865" s="15">
        <f t="shared" si="70"/>
        <v>42125.165972222225</v>
      </c>
      <c r="U865" t="str">
        <f t="shared" si="71"/>
        <v>documentary</v>
      </c>
    </row>
    <row r="866" spans="1:21" ht="45" x14ac:dyDescent="0.25">
      <c r="A866">
        <v>391</v>
      </c>
      <c r="B866" s="9" t="s">
        <v>392</v>
      </c>
      <c r="C866" s="3" t="s">
        <v>4501</v>
      </c>
      <c r="D866" s="5">
        <v>20000</v>
      </c>
      <c r="E866" s="7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67"/>
        <v>101</v>
      </c>
      <c r="P866">
        <f t="shared" si="68"/>
        <v>104.26</v>
      </c>
      <c r="Q866" s="11" t="s">
        <v>8308</v>
      </c>
      <c r="R866" s="15">
        <f t="shared" si="69"/>
        <v>40865.042256944449</v>
      </c>
      <c r="S866" s="15">
        <f t="shared" si="70"/>
        <v>40895.040972222225</v>
      </c>
      <c r="U866" t="str">
        <f t="shared" si="71"/>
        <v>documentary</v>
      </c>
    </row>
    <row r="867" spans="1:21" ht="60" x14ac:dyDescent="0.25">
      <c r="A867">
        <v>3236</v>
      </c>
      <c r="B867" s="9" t="s">
        <v>3236</v>
      </c>
      <c r="C867" s="3" t="s">
        <v>7346</v>
      </c>
      <c r="D867" s="5">
        <v>20000</v>
      </c>
      <c r="E867" s="7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67"/>
        <v>101</v>
      </c>
      <c r="P867">
        <f t="shared" si="68"/>
        <v>182.91</v>
      </c>
      <c r="Q867" s="11" t="s">
        <v>8309</v>
      </c>
      <c r="R867" s="15">
        <f t="shared" si="69"/>
        <v>42702.917048611111</v>
      </c>
      <c r="S867" s="15">
        <f t="shared" si="70"/>
        <v>42732.917048611111</v>
      </c>
      <c r="U867" t="str">
        <f t="shared" si="71"/>
        <v>plays</v>
      </c>
    </row>
    <row r="868" spans="1:21" ht="45" x14ac:dyDescent="0.25">
      <c r="A868">
        <v>725</v>
      </c>
      <c r="B868" s="9" t="s">
        <v>726</v>
      </c>
      <c r="C868" s="3" t="s">
        <v>4835</v>
      </c>
      <c r="D868" s="5">
        <v>20000</v>
      </c>
      <c r="E868" s="7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67"/>
        <v>100</v>
      </c>
      <c r="P868">
        <f t="shared" si="68"/>
        <v>143.36000000000001</v>
      </c>
      <c r="Q868" s="11" t="s">
        <v>8310</v>
      </c>
      <c r="R868" s="15">
        <f t="shared" si="69"/>
        <v>42321.626296296294</v>
      </c>
      <c r="S868" s="15">
        <f t="shared" si="70"/>
        <v>42351.626296296294</v>
      </c>
      <c r="U868" t="str">
        <f t="shared" si="71"/>
        <v>nonfiction</v>
      </c>
    </row>
    <row r="869" spans="1:21" ht="60" x14ac:dyDescent="0.25">
      <c r="A869">
        <v>1828</v>
      </c>
      <c r="B869" s="9" t="s">
        <v>1829</v>
      </c>
      <c r="C869" s="3" t="s">
        <v>5938</v>
      </c>
      <c r="D869" s="5">
        <v>20000</v>
      </c>
      <c r="E869" s="7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67"/>
        <v>100</v>
      </c>
      <c r="P869">
        <f t="shared" si="68"/>
        <v>417.33</v>
      </c>
      <c r="Q869" s="11" t="s">
        <v>8313</v>
      </c>
      <c r="R869" s="15">
        <f t="shared" si="69"/>
        <v>41736.899652777778</v>
      </c>
      <c r="S869" s="15">
        <f t="shared" si="70"/>
        <v>41768.916666666664</v>
      </c>
      <c r="U869" t="str">
        <f t="shared" si="71"/>
        <v>rock</v>
      </c>
    </row>
    <row r="870" spans="1:21" ht="60" x14ac:dyDescent="0.25">
      <c r="A870">
        <v>59</v>
      </c>
      <c r="B870" s="9" t="s">
        <v>61</v>
      </c>
      <c r="C870" s="3" t="s">
        <v>4170</v>
      </c>
      <c r="D870" s="5">
        <v>20000</v>
      </c>
      <c r="E870" s="7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67"/>
        <v>100</v>
      </c>
      <c r="P870">
        <f t="shared" si="68"/>
        <v>606.82000000000005</v>
      </c>
      <c r="Q870" s="11" t="s">
        <v>8308</v>
      </c>
      <c r="R870" s="15">
        <f t="shared" si="69"/>
        <v>42230.23583333334</v>
      </c>
      <c r="S870" s="15">
        <f t="shared" si="70"/>
        <v>42261.875</v>
      </c>
      <c r="U870" t="str">
        <f t="shared" si="71"/>
        <v>television</v>
      </c>
    </row>
    <row r="871" spans="1:21" ht="45" x14ac:dyDescent="0.25">
      <c r="A871">
        <v>3219</v>
      </c>
      <c r="B871" s="9" t="s">
        <v>3219</v>
      </c>
      <c r="C871" s="3" t="s">
        <v>7329</v>
      </c>
      <c r="D871" s="5">
        <v>20000</v>
      </c>
      <c r="E871" s="7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67"/>
        <v>100</v>
      </c>
      <c r="P871">
        <f t="shared" si="68"/>
        <v>168.25</v>
      </c>
      <c r="Q871" s="11" t="s">
        <v>8309</v>
      </c>
      <c r="R871" s="15">
        <f t="shared" si="69"/>
        <v>42050.983182870375</v>
      </c>
      <c r="S871" s="15">
        <f t="shared" si="70"/>
        <v>42085.941516203704</v>
      </c>
      <c r="U871" t="str">
        <f t="shared" si="71"/>
        <v>plays</v>
      </c>
    </row>
    <row r="872" spans="1:21" ht="60" x14ac:dyDescent="0.25">
      <c r="A872">
        <v>688</v>
      </c>
      <c r="B872" s="9" t="s">
        <v>689</v>
      </c>
      <c r="C872" s="3" t="s">
        <v>4798</v>
      </c>
      <c r="D872" s="5">
        <v>20000</v>
      </c>
      <c r="E872" s="7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67"/>
        <v>73</v>
      </c>
      <c r="P872">
        <f t="shared" si="68"/>
        <v>405.5</v>
      </c>
      <c r="Q872" s="11" t="s">
        <v>8311</v>
      </c>
      <c r="R872" s="15">
        <f t="shared" si="69"/>
        <v>42262.104780092588</v>
      </c>
      <c r="S872" s="15">
        <f t="shared" si="70"/>
        <v>42292.104780092588</v>
      </c>
      <c r="U872" t="str">
        <f t="shared" si="71"/>
        <v>wearables</v>
      </c>
    </row>
    <row r="873" spans="1:21" ht="60" x14ac:dyDescent="0.25">
      <c r="A873">
        <v>894</v>
      </c>
      <c r="B873" s="9" t="s">
        <v>895</v>
      </c>
      <c r="C873" s="3" t="s">
        <v>5004</v>
      </c>
      <c r="D873" s="5">
        <v>20000</v>
      </c>
      <c r="E873" s="7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67"/>
        <v>39</v>
      </c>
      <c r="P873">
        <f t="shared" si="68"/>
        <v>147.81</v>
      </c>
      <c r="Q873" s="11" t="s">
        <v>8313</v>
      </c>
      <c r="R873" s="15">
        <f t="shared" si="69"/>
        <v>42496.981597222228</v>
      </c>
      <c r="S873" s="15">
        <f t="shared" si="70"/>
        <v>42526.981597222228</v>
      </c>
      <c r="U873" t="str">
        <f t="shared" si="71"/>
        <v>indie rock</v>
      </c>
    </row>
    <row r="874" spans="1:21" ht="45" x14ac:dyDescent="0.25">
      <c r="A874">
        <v>972</v>
      </c>
      <c r="B874" s="9" t="s">
        <v>973</v>
      </c>
      <c r="C874" s="3" t="s">
        <v>5082</v>
      </c>
      <c r="D874" s="5">
        <v>20000</v>
      </c>
      <c r="E874" s="7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67"/>
        <v>35</v>
      </c>
      <c r="P874">
        <f t="shared" si="68"/>
        <v>153.88999999999999</v>
      </c>
      <c r="Q874" s="11" t="s">
        <v>8311</v>
      </c>
      <c r="R874" s="15">
        <f t="shared" si="69"/>
        <v>41856.865717592591</v>
      </c>
      <c r="S874" s="15">
        <f t="shared" si="70"/>
        <v>41886.290972222225</v>
      </c>
      <c r="U874" t="str">
        <f t="shared" si="71"/>
        <v>wearables</v>
      </c>
    </row>
    <row r="875" spans="1:21" ht="45" x14ac:dyDescent="0.25">
      <c r="A875">
        <v>3111</v>
      </c>
      <c r="B875" s="9" t="s">
        <v>3111</v>
      </c>
      <c r="C875" s="3" t="s">
        <v>7221</v>
      </c>
      <c r="D875" s="5">
        <v>20000</v>
      </c>
      <c r="E875" s="7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67"/>
        <v>27</v>
      </c>
      <c r="P875">
        <f t="shared" si="68"/>
        <v>70.11</v>
      </c>
      <c r="Q875" s="11" t="s">
        <v>8309</v>
      </c>
      <c r="R875" s="15">
        <f t="shared" si="69"/>
        <v>41885.595138888886</v>
      </c>
      <c r="S875" s="15">
        <f t="shared" si="70"/>
        <v>41916.595138888886</v>
      </c>
      <c r="U875" t="str">
        <f t="shared" si="71"/>
        <v>spaces</v>
      </c>
    </row>
    <row r="876" spans="1:21" ht="60" x14ac:dyDescent="0.25">
      <c r="A876">
        <v>1700</v>
      </c>
      <c r="B876" s="9" t="s">
        <v>1701</v>
      </c>
      <c r="C876" s="3" t="s">
        <v>5810</v>
      </c>
      <c r="D876" s="5">
        <v>20000</v>
      </c>
      <c r="E876" s="7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67"/>
        <v>26</v>
      </c>
      <c r="P876">
        <f t="shared" si="68"/>
        <v>65.97</v>
      </c>
      <c r="Q876" s="11" t="s">
        <v>8313</v>
      </c>
      <c r="R876" s="15">
        <f t="shared" si="69"/>
        <v>42796.071643518517</v>
      </c>
      <c r="S876" s="15">
        <f t="shared" si="70"/>
        <v>42826.166666666672</v>
      </c>
      <c r="U876" t="str">
        <f t="shared" si="71"/>
        <v>faith</v>
      </c>
    </row>
    <row r="877" spans="1:21" ht="60" x14ac:dyDescent="0.25">
      <c r="A877">
        <v>467</v>
      </c>
      <c r="B877" s="9" t="s">
        <v>468</v>
      </c>
      <c r="C877" s="3" t="s">
        <v>4577</v>
      </c>
      <c r="D877" s="5">
        <v>20000</v>
      </c>
      <c r="E877" s="7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67"/>
        <v>22</v>
      </c>
      <c r="P877">
        <f t="shared" si="68"/>
        <v>110.64</v>
      </c>
      <c r="Q877" s="11" t="s">
        <v>8308</v>
      </c>
      <c r="R877" s="15">
        <f t="shared" si="69"/>
        <v>41135.679791666669</v>
      </c>
      <c r="S877" s="15">
        <f t="shared" si="70"/>
        <v>41180.679791666669</v>
      </c>
      <c r="U877" t="str">
        <f t="shared" si="71"/>
        <v>animation</v>
      </c>
    </row>
    <row r="878" spans="1:21" ht="45" x14ac:dyDescent="0.25">
      <c r="A878">
        <v>967</v>
      </c>
      <c r="B878" s="9" t="s">
        <v>968</v>
      </c>
      <c r="C878" s="3" t="s">
        <v>5077</v>
      </c>
      <c r="D878" s="5">
        <v>20000</v>
      </c>
      <c r="E878" s="7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67"/>
        <v>18</v>
      </c>
      <c r="P878">
        <f t="shared" si="68"/>
        <v>43.98</v>
      </c>
      <c r="Q878" s="11" t="s">
        <v>8311</v>
      </c>
      <c r="R878" s="15">
        <f t="shared" si="69"/>
        <v>42422.254328703704</v>
      </c>
      <c r="S878" s="15">
        <f t="shared" si="70"/>
        <v>42482.21266203704</v>
      </c>
      <c r="U878" t="str">
        <f t="shared" si="71"/>
        <v>wearables</v>
      </c>
    </row>
    <row r="879" spans="1:21" ht="45" x14ac:dyDescent="0.25">
      <c r="A879">
        <v>1003</v>
      </c>
      <c r="B879" s="9" t="s">
        <v>1004</v>
      </c>
      <c r="C879" s="3" t="s">
        <v>5113</v>
      </c>
      <c r="D879" s="5">
        <v>20000</v>
      </c>
      <c r="E879" s="7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67"/>
        <v>16</v>
      </c>
      <c r="P879">
        <f t="shared" si="68"/>
        <v>214.07</v>
      </c>
      <c r="Q879" s="11" t="s">
        <v>8311</v>
      </c>
      <c r="R879" s="15">
        <f t="shared" si="69"/>
        <v>42780.709039351852</v>
      </c>
      <c r="S879" s="15">
        <f t="shared" si="70"/>
        <v>42810.667372685188</v>
      </c>
      <c r="U879" t="str">
        <f t="shared" si="71"/>
        <v>wearables</v>
      </c>
    </row>
    <row r="880" spans="1:21" ht="45" x14ac:dyDescent="0.25">
      <c r="A880">
        <v>1310</v>
      </c>
      <c r="B880" s="9" t="s">
        <v>1311</v>
      </c>
      <c r="C880" s="3" t="s">
        <v>5420</v>
      </c>
      <c r="D880" s="5">
        <v>20000</v>
      </c>
      <c r="E880" s="7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67"/>
        <v>16</v>
      </c>
      <c r="P880">
        <f t="shared" si="68"/>
        <v>129.16999999999999</v>
      </c>
      <c r="Q880" s="11" t="s">
        <v>8311</v>
      </c>
      <c r="R880" s="15">
        <f t="shared" si="69"/>
        <v>42556.667245370365</v>
      </c>
      <c r="S880" s="15">
        <f t="shared" si="70"/>
        <v>42601.667245370365</v>
      </c>
      <c r="U880" t="str">
        <f t="shared" si="71"/>
        <v>wearables</v>
      </c>
    </row>
    <row r="881" spans="1:21" ht="60" x14ac:dyDescent="0.25">
      <c r="A881">
        <v>986</v>
      </c>
      <c r="B881" s="9" t="s">
        <v>987</v>
      </c>
      <c r="C881" s="3" t="s">
        <v>5096</v>
      </c>
      <c r="D881" s="5">
        <v>20000</v>
      </c>
      <c r="E881" s="7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67"/>
        <v>13</v>
      </c>
      <c r="P881">
        <f t="shared" si="68"/>
        <v>110.87</v>
      </c>
      <c r="Q881" s="11" t="s">
        <v>8311</v>
      </c>
      <c r="R881" s="15">
        <f t="shared" si="69"/>
        <v>42324.767361111109</v>
      </c>
      <c r="S881" s="15">
        <f t="shared" si="70"/>
        <v>42379</v>
      </c>
      <c r="U881" t="str">
        <f t="shared" si="71"/>
        <v>wearables</v>
      </c>
    </row>
    <row r="882" spans="1:21" ht="30" x14ac:dyDescent="0.25">
      <c r="A882">
        <v>690</v>
      </c>
      <c r="B882" s="9" t="s">
        <v>691</v>
      </c>
      <c r="C882" s="3" t="s">
        <v>4800</v>
      </c>
      <c r="D882" s="5">
        <v>20000</v>
      </c>
      <c r="E882" s="7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67"/>
        <v>12</v>
      </c>
      <c r="P882">
        <f t="shared" si="68"/>
        <v>72.59</v>
      </c>
      <c r="Q882" s="11" t="s">
        <v>8311</v>
      </c>
      <c r="R882" s="15">
        <f t="shared" si="69"/>
        <v>42579.634733796294</v>
      </c>
      <c r="S882" s="15">
        <f t="shared" si="70"/>
        <v>42622.25</v>
      </c>
      <c r="U882" t="str">
        <f t="shared" si="71"/>
        <v>wearables</v>
      </c>
    </row>
    <row r="883" spans="1:21" ht="60" x14ac:dyDescent="0.25">
      <c r="A883">
        <v>2645</v>
      </c>
      <c r="B883" s="9" t="s">
        <v>2645</v>
      </c>
      <c r="C883" s="3" t="s">
        <v>6755</v>
      </c>
      <c r="D883" s="5">
        <v>20000</v>
      </c>
      <c r="E883" s="7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67"/>
        <v>11</v>
      </c>
      <c r="P883">
        <f t="shared" si="68"/>
        <v>91.3</v>
      </c>
      <c r="Q883" s="11" t="s">
        <v>8311</v>
      </c>
      <c r="R883" s="15">
        <f t="shared" si="69"/>
        <v>41921.842627314814</v>
      </c>
      <c r="S883" s="15">
        <f t="shared" si="70"/>
        <v>41951.884293981479</v>
      </c>
      <c r="U883" t="str">
        <f t="shared" si="71"/>
        <v>space exploration</v>
      </c>
    </row>
    <row r="884" spans="1:21" ht="60" x14ac:dyDescent="0.25">
      <c r="A884">
        <v>2770</v>
      </c>
      <c r="B884" s="9" t="s">
        <v>2770</v>
      </c>
      <c r="C884" s="3" t="s">
        <v>6880</v>
      </c>
      <c r="D884" s="5">
        <v>20000</v>
      </c>
      <c r="E884" s="7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67"/>
        <v>10</v>
      </c>
      <c r="P884">
        <f t="shared" si="68"/>
        <v>63.1</v>
      </c>
      <c r="Q884" s="11" t="s">
        <v>8310</v>
      </c>
      <c r="R884" s="15">
        <f t="shared" si="69"/>
        <v>41686.705208333333</v>
      </c>
      <c r="S884" s="15">
        <f t="shared" si="70"/>
        <v>41716.663541666669</v>
      </c>
      <c r="U884" t="str">
        <f t="shared" si="71"/>
        <v>children's books</v>
      </c>
    </row>
    <row r="885" spans="1:21" ht="60" x14ac:dyDescent="0.25">
      <c r="A885">
        <v>499</v>
      </c>
      <c r="B885" s="9" t="s">
        <v>500</v>
      </c>
      <c r="C885" s="3" t="s">
        <v>4609</v>
      </c>
      <c r="D885" s="5">
        <v>20000</v>
      </c>
      <c r="E885" s="7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67"/>
        <v>10</v>
      </c>
      <c r="P885">
        <f t="shared" si="68"/>
        <v>73.459999999999994</v>
      </c>
      <c r="Q885" s="11" t="s">
        <v>8308</v>
      </c>
      <c r="R885" s="15">
        <f t="shared" si="69"/>
        <v>40043.895462962959</v>
      </c>
      <c r="S885" s="15">
        <f t="shared" si="70"/>
        <v>40098.874305555553</v>
      </c>
      <c r="U885" t="str">
        <f t="shared" si="71"/>
        <v>animation</v>
      </c>
    </row>
    <row r="886" spans="1:21" ht="45" x14ac:dyDescent="0.25">
      <c r="A886">
        <v>438</v>
      </c>
      <c r="B886" s="9" t="s">
        <v>439</v>
      </c>
      <c r="C886" s="3" t="s">
        <v>4548</v>
      </c>
      <c r="D886" s="5">
        <v>20000</v>
      </c>
      <c r="E886" s="7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67"/>
        <v>9</v>
      </c>
      <c r="P886">
        <f t="shared" si="68"/>
        <v>170.55</v>
      </c>
      <c r="Q886" s="11" t="s">
        <v>8308</v>
      </c>
      <c r="R886" s="15">
        <f t="shared" si="69"/>
        <v>42296.261087962965</v>
      </c>
      <c r="S886" s="15">
        <f t="shared" si="70"/>
        <v>42326.302754629629</v>
      </c>
      <c r="U886" t="str">
        <f t="shared" si="71"/>
        <v>animation</v>
      </c>
    </row>
    <row r="887" spans="1:21" ht="45" x14ac:dyDescent="0.25">
      <c r="A887">
        <v>3728</v>
      </c>
      <c r="B887" s="9" t="s">
        <v>3725</v>
      </c>
      <c r="C887" s="3" t="s">
        <v>7838</v>
      </c>
      <c r="D887" s="5">
        <v>20000</v>
      </c>
      <c r="E887" s="7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67"/>
        <v>9</v>
      </c>
      <c r="P887">
        <f t="shared" si="68"/>
        <v>60.06</v>
      </c>
      <c r="Q887" s="11" t="s">
        <v>8309</v>
      </c>
      <c r="R887" s="15">
        <f t="shared" si="69"/>
        <v>42205.171018518522</v>
      </c>
      <c r="S887" s="15">
        <f t="shared" si="70"/>
        <v>42235.171018518522</v>
      </c>
      <c r="U887" t="str">
        <f t="shared" si="71"/>
        <v>plays</v>
      </c>
    </row>
    <row r="888" spans="1:21" ht="45" x14ac:dyDescent="0.25">
      <c r="A888">
        <v>1080</v>
      </c>
      <c r="B888" s="9" t="s">
        <v>1081</v>
      </c>
      <c r="C888" s="3" t="s">
        <v>5190</v>
      </c>
      <c r="D888" s="5">
        <v>20000</v>
      </c>
      <c r="E888" s="7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67"/>
        <v>9</v>
      </c>
      <c r="P888">
        <f t="shared" si="68"/>
        <v>18.579999999999998</v>
      </c>
      <c r="Q888" s="11" t="s">
        <v>8312</v>
      </c>
      <c r="R888" s="15">
        <f t="shared" si="69"/>
        <v>41740.138113425928</v>
      </c>
      <c r="S888" s="15">
        <f t="shared" si="70"/>
        <v>41770.138113425928</v>
      </c>
      <c r="U888" t="str">
        <f t="shared" si="71"/>
        <v>video games</v>
      </c>
    </row>
    <row r="889" spans="1:21" ht="60" x14ac:dyDescent="0.25">
      <c r="A889">
        <v>2952</v>
      </c>
      <c r="B889" s="9" t="s">
        <v>2952</v>
      </c>
      <c r="C889" s="3" t="s">
        <v>7062</v>
      </c>
      <c r="D889" s="5">
        <v>20000</v>
      </c>
      <c r="E889" s="7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67"/>
        <v>8</v>
      </c>
      <c r="P889">
        <f t="shared" si="68"/>
        <v>200.63</v>
      </c>
      <c r="Q889" s="11" t="s">
        <v>8309</v>
      </c>
      <c r="R889" s="15">
        <f t="shared" si="69"/>
        <v>42628.690266203703</v>
      </c>
      <c r="S889" s="15">
        <f t="shared" si="70"/>
        <v>42660.166666666672</v>
      </c>
      <c r="U889" t="str">
        <f t="shared" si="71"/>
        <v>spaces</v>
      </c>
    </row>
    <row r="890" spans="1:21" ht="60" x14ac:dyDescent="0.25">
      <c r="A890">
        <v>692</v>
      </c>
      <c r="B890" s="9" t="s">
        <v>693</v>
      </c>
      <c r="C890" s="3" t="s">
        <v>4802</v>
      </c>
      <c r="D890" s="5">
        <v>20000</v>
      </c>
      <c r="E890" s="7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67"/>
        <v>7</v>
      </c>
      <c r="P890">
        <f t="shared" si="68"/>
        <v>6.5</v>
      </c>
      <c r="Q890" s="11" t="s">
        <v>8311</v>
      </c>
      <c r="R890" s="15">
        <f t="shared" si="69"/>
        <v>42696.37572916667</v>
      </c>
      <c r="S890" s="15">
        <f t="shared" si="70"/>
        <v>42726.37572916667</v>
      </c>
      <c r="U890" t="str">
        <f t="shared" si="71"/>
        <v>wearables</v>
      </c>
    </row>
    <row r="891" spans="1:21" ht="60" x14ac:dyDescent="0.25">
      <c r="A891">
        <v>175</v>
      </c>
      <c r="B891" s="9" t="s">
        <v>177</v>
      </c>
      <c r="C891" s="3" t="s">
        <v>4285</v>
      </c>
      <c r="D891" s="5">
        <v>20000</v>
      </c>
      <c r="E891" s="7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67"/>
        <v>6</v>
      </c>
      <c r="P891">
        <f t="shared" si="68"/>
        <v>49.88</v>
      </c>
      <c r="Q891" s="11" t="s">
        <v>8308</v>
      </c>
      <c r="R891" s="15">
        <f t="shared" si="69"/>
        <v>41855.777905092589</v>
      </c>
      <c r="S891" s="15">
        <f t="shared" si="70"/>
        <v>41880.777905092589</v>
      </c>
      <c r="U891" t="str">
        <f t="shared" si="71"/>
        <v>drama</v>
      </c>
    </row>
    <row r="892" spans="1:21" ht="45" x14ac:dyDescent="0.25">
      <c r="A892">
        <v>3096</v>
      </c>
      <c r="B892" s="9" t="s">
        <v>3096</v>
      </c>
      <c r="C892" s="3" t="s">
        <v>7206</v>
      </c>
      <c r="D892" s="5">
        <v>20000</v>
      </c>
      <c r="E892" s="7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67"/>
        <v>4</v>
      </c>
      <c r="P892">
        <f t="shared" si="68"/>
        <v>56.79</v>
      </c>
      <c r="Q892" s="11" t="s">
        <v>8309</v>
      </c>
      <c r="R892" s="15">
        <f t="shared" si="69"/>
        <v>42114.825532407413</v>
      </c>
      <c r="S892" s="15">
        <f t="shared" si="70"/>
        <v>42144.825532407413</v>
      </c>
      <c r="U892" t="str">
        <f t="shared" si="71"/>
        <v>spaces</v>
      </c>
    </row>
    <row r="893" spans="1:21" ht="60" x14ac:dyDescent="0.25">
      <c r="A893">
        <v>507</v>
      </c>
      <c r="B893" s="9" t="s">
        <v>508</v>
      </c>
      <c r="C893" s="3" t="s">
        <v>4617</v>
      </c>
      <c r="D893" s="5">
        <v>20000</v>
      </c>
      <c r="E893" s="7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67"/>
        <v>3</v>
      </c>
      <c r="P893">
        <f t="shared" si="68"/>
        <v>64</v>
      </c>
      <c r="Q893" s="11" t="s">
        <v>8308</v>
      </c>
      <c r="R893" s="15">
        <f t="shared" si="69"/>
        <v>41156.958993055552</v>
      </c>
      <c r="S893" s="15">
        <f t="shared" si="70"/>
        <v>41201.958993055552</v>
      </c>
      <c r="U893" t="str">
        <f t="shared" si="71"/>
        <v>animation</v>
      </c>
    </row>
    <row r="894" spans="1:21" ht="45" x14ac:dyDescent="0.25">
      <c r="A894">
        <v>1018</v>
      </c>
      <c r="B894" s="9" t="s">
        <v>1019</v>
      </c>
      <c r="C894" s="3" t="s">
        <v>5128</v>
      </c>
      <c r="D894" s="5">
        <v>20000</v>
      </c>
      <c r="E894" s="7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67"/>
        <v>3</v>
      </c>
      <c r="P894">
        <f t="shared" si="68"/>
        <v>88.71</v>
      </c>
      <c r="Q894" s="11" t="s">
        <v>8311</v>
      </c>
      <c r="R894" s="15">
        <f t="shared" si="69"/>
        <v>42535.492280092592</v>
      </c>
      <c r="S894" s="15">
        <f t="shared" si="70"/>
        <v>42565.492280092592</v>
      </c>
      <c r="U894" t="str">
        <f t="shared" si="71"/>
        <v>wearables</v>
      </c>
    </row>
    <row r="895" spans="1:21" ht="60" x14ac:dyDescent="0.25">
      <c r="A895">
        <v>1438</v>
      </c>
      <c r="B895" s="9" t="s">
        <v>1439</v>
      </c>
      <c r="C895" s="3" t="s">
        <v>5548</v>
      </c>
      <c r="D895" s="5">
        <v>20000</v>
      </c>
      <c r="E895" s="7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67"/>
        <v>3</v>
      </c>
      <c r="P895">
        <f t="shared" si="68"/>
        <v>75</v>
      </c>
      <c r="Q895" s="11" t="s">
        <v>8310</v>
      </c>
      <c r="R895" s="15">
        <f t="shared" si="69"/>
        <v>42457.871516203704</v>
      </c>
      <c r="S895" s="15">
        <f t="shared" si="70"/>
        <v>42487.579861111109</v>
      </c>
      <c r="U895" t="str">
        <f t="shared" si="71"/>
        <v>translations</v>
      </c>
    </row>
    <row r="896" spans="1:21" ht="60" x14ac:dyDescent="0.25">
      <c r="A896">
        <v>1806</v>
      </c>
      <c r="B896" s="9" t="s">
        <v>1807</v>
      </c>
      <c r="C896" s="3" t="s">
        <v>5916</v>
      </c>
      <c r="D896" s="5">
        <v>20000</v>
      </c>
      <c r="E896" s="7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67"/>
        <v>3</v>
      </c>
      <c r="P896">
        <f t="shared" si="68"/>
        <v>73.88</v>
      </c>
      <c r="Q896" s="11" t="s">
        <v>8314</v>
      </c>
      <c r="R896" s="15">
        <f t="shared" si="69"/>
        <v>41877.638298611113</v>
      </c>
      <c r="S896" s="15">
        <f t="shared" si="70"/>
        <v>41912.638298611113</v>
      </c>
      <c r="U896" t="str">
        <f t="shared" si="71"/>
        <v>photobooks</v>
      </c>
    </row>
    <row r="897" spans="1:21" ht="45" x14ac:dyDescent="0.25">
      <c r="A897">
        <v>1175</v>
      </c>
      <c r="B897" s="9" t="s">
        <v>1176</v>
      </c>
      <c r="C897" s="3" t="s">
        <v>5285</v>
      </c>
      <c r="D897" s="5">
        <v>20000</v>
      </c>
      <c r="E897" s="7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67"/>
        <v>3</v>
      </c>
      <c r="P897">
        <f t="shared" si="68"/>
        <v>65</v>
      </c>
      <c r="Q897" s="11" t="s">
        <v>8315</v>
      </c>
      <c r="R897" s="15">
        <f t="shared" si="69"/>
        <v>42170.728460648148</v>
      </c>
      <c r="S897" s="15">
        <f t="shared" si="70"/>
        <v>42200.728460648148</v>
      </c>
      <c r="U897" t="str">
        <f t="shared" si="71"/>
        <v>food trucks</v>
      </c>
    </row>
    <row r="898" spans="1:21" ht="60" x14ac:dyDescent="0.25">
      <c r="A898">
        <v>4062</v>
      </c>
      <c r="B898" s="9" t="s">
        <v>4058</v>
      </c>
      <c r="C898" s="3" t="s">
        <v>8166</v>
      </c>
      <c r="D898" s="5">
        <v>20000</v>
      </c>
      <c r="E898" s="7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si="67"/>
        <v>2</v>
      </c>
      <c r="P898">
        <f t="shared" si="68"/>
        <v>163.33000000000001</v>
      </c>
      <c r="Q898" s="11" t="s">
        <v>8309</v>
      </c>
      <c r="R898" s="15">
        <f t="shared" si="69"/>
        <v>42523.739212962959</v>
      </c>
      <c r="S898" s="15">
        <f t="shared" si="70"/>
        <v>42553.739212962959</v>
      </c>
      <c r="U898" t="str">
        <f t="shared" si="71"/>
        <v>plays</v>
      </c>
    </row>
    <row r="899" spans="1:21" ht="60" x14ac:dyDescent="0.25">
      <c r="A899">
        <v>1325</v>
      </c>
      <c r="B899" s="9" t="s">
        <v>1326</v>
      </c>
      <c r="C899" s="3" t="s">
        <v>5435</v>
      </c>
      <c r="D899" s="5">
        <v>20000</v>
      </c>
      <c r="E899" s="7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ref="O899:O962" si="72">ROUND(E899/D899*100,0)</f>
        <v>2</v>
      </c>
      <c r="P899">
        <f t="shared" ref="P899:P962" si="73">IFERROR(ROUND(E899/L899,2),0)</f>
        <v>60.75</v>
      </c>
      <c r="Q899" s="11" t="s">
        <v>8311</v>
      </c>
      <c r="R899" s="15">
        <f t="shared" ref="R899:R962" si="74">(((J899/60)/60)/24)+DATE(1970,1,1)</f>
        <v>42704.086053240739</v>
      </c>
      <c r="S899" s="15">
        <f t="shared" ref="S899:S962" si="75">(((I899/60)/60)/24)+DATE(1970,1,1)</f>
        <v>42734.086053240739</v>
      </c>
      <c r="U899" t="str">
        <f t="shared" ref="U899:U962" si="76">RIGHT(N899,LEN(N899)-SEARCH("/",N899))</f>
        <v>wearables</v>
      </c>
    </row>
    <row r="900" spans="1:21" ht="60" x14ac:dyDescent="0.25">
      <c r="A900">
        <v>3929</v>
      </c>
      <c r="B900" s="9" t="s">
        <v>3926</v>
      </c>
      <c r="C900" s="3" t="s">
        <v>8037</v>
      </c>
      <c r="D900" s="5">
        <v>20000</v>
      </c>
      <c r="E900" s="7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72"/>
        <v>2</v>
      </c>
      <c r="P900">
        <f t="shared" si="73"/>
        <v>32.36</v>
      </c>
      <c r="Q900" s="11" t="s">
        <v>8309</v>
      </c>
      <c r="R900" s="15">
        <f t="shared" si="74"/>
        <v>42601.827141203699</v>
      </c>
      <c r="S900" s="15">
        <f t="shared" si="75"/>
        <v>42631.827141203699</v>
      </c>
      <c r="U900" t="str">
        <f t="shared" si="76"/>
        <v>plays</v>
      </c>
    </row>
    <row r="901" spans="1:21" ht="60" x14ac:dyDescent="0.25">
      <c r="A901">
        <v>973</v>
      </c>
      <c r="B901" s="9" t="s">
        <v>974</v>
      </c>
      <c r="C901" s="3" t="s">
        <v>5083</v>
      </c>
      <c r="D901" s="5">
        <v>20000</v>
      </c>
      <c r="E901" s="7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72"/>
        <v>2</v>
      </c>
      <c r="P901">
        <f t="shared" si="73"/>
        <v>51.38</v>
      </c>
      <c r="Q901" s="11" t="s">
        <v>8311</v>
      </c>
      <c r="R901" s="15">
        <f t="shared" si="74"/>
        <v>42257.014965277776</v>
      </c>
      <c r="S901" s="15">
        <f t="shared" si="75"/>
        <v>42317.056631944448</v>
      </c>
      <c r="U901" t="str">
        <f t="shared" si="76"/>
        <v>wearables</v>
      </c>
    </row>
    <row r="902" spans="1:21" ht="45" x14ac:dyDescent="0.25">
      <c r="A902">
        <v>949</v>
      </c>
      <c r="B902" s="9" t="s">
        <v>950</v>
      </c>
      <c r="C902" s="3" t="s">
        <v>5059</v>
      </c>
      <c r="D902" s="5">
        <v>20000</v>
      </c>
      <c r="E902" s="7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72"/>
        <v>1</v>
      </c>
      <c r="P902">
        <f t="shared" si="73"/>
        <v>39</v>
      </c>
      <c r="Q902" s="11" t="s">
        <v>8311</v>
      </c>
      <c r="R902" s="15">
        <f t="shared" si="74"/>
        <v>42361.043703703705</v>
      </c>
      <c r="S902" s="15">
        <f t="shared" si="75"/>
        <v>42421.043703703705</v>
      </c>
      <c r="U902" t="str">
        <f t="shared" si="76"/>
        <v>wearables</v>
      </c>
    </row>
    <row r="903" spans="1:21" ht="60" x14ac:dyDescent="0.25">
      <c r="A903">
        <v>502</v>
      </c>
      <c r="B903" s="9" t="s">
        <v>503</v>
      </c>
      <c r="C903" s="3" t="s">
        <v>4612</v>
      </c>
      <c r="D903" s="5">
        <v>20000</v>
      </c>
      <c r="E903" s="7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72"/>
        <v>1</v>
      </c>
      <c r="P903">
        <f t="shared" si="73"/>
        <v>57.5</v>
      </c>
      <c r="Q903" s="11" t="s">
        <v>8308</v>
      </c>
      <c r="R903" s="15">
        <f t="shared" si="74"/>
        <v>40956.553530092591</v>
      </c>
      <c r="S903" s="15">
        <f t="shared" si="75"/>
        <v>40986.511863425927</v>
      </c>
      <c r="U903" t="str">
        <f t="shared" si="76"/>
        <v>animation</v>
      </c>
    </row>
    <row r="904" spans="1:21" ht="60" x14ac:dyDescent="0.25">
      <c r="A904">
        <v>1872</v>
      </c>
      <c r="B904" s="9" t="s">
        <v>1873</v>
      </c>
      <c r="C904" s="3" t="s">
        <v>5982</v>
      </c>
      <c r="D904" s="5">
        <v>20000</v>
      </c>
      <c r="E904" s="7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72"/>
        <v>1</v>
      </c>
      <c r="P904">
        <f t="shared" si="73"/>
        <v>16.309999999999999</v>
      </c>
      <c r="Q904" s="11" t="s">
        <v>8312</v>
      </c>
      <c r="R904" s="15">
        <f t="shared" si="74"/>
        <v>42155.129652777774</v>
      </c>
      <c r="S904" s="15">
        <f t="shared" si="75"/>
        <v>42185.129652777774</v>
      </c>
      <c r="U904" t="str">
        <f t="shared" si="76"/>
        <v>mobile games</v>
      </c>
    </row>
    <row r="905" spans="1:21" ht="60" x14ac:dyDescent="0.25">
      <c r="A905">
        <v>2869</v>
      </c>
      <c r="B905" s="9" t="s">
        <v>2869</v>
      </c>
      <c r="C905" s="3" t="s">
        <v>6979</v>
      </c>
      <c r="D905" s="5">
        <v>20000</v>
      </c>
      <c r="E905" s="7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72"/>
        <v>1</v>
      </c>
      <c r="P905">
        <f t="shared" si="73"/>
        <v>35.4</v>
      </c>
      <c r="Q905" s="11" t="s">
        <v>8309</v>
      </c>
      <c r="R905" s="15">
        <f t="shared" si="74"/>
        <v>42540.593530092592</v>
      </c>
      <c r="S905" s="15">
        <f t="shared" si="75"/>
        <v>42570.593530092592</v>
      </c>
      <c r="U905" t="str">
        <f t="shared" si="76"/>
        <v>plays</v>
      </c>
    </row>
    <row r="906" spans="1:21" ht="45" x14ac:dyDescent="0.25">
      <c r="A906">
        <v>423</v>
      </c>
      <c r="B906" s="9" t="s">
        <v>424</v>
      </c>
      <c r="C906" s="3" t="s">
        <v>4533</v>
      </c>
      <c r="D906" s="5">
        <v>20000</v>
      </c>
      <c r="E906" s="7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72"/>
        <v>1</v>
      </c>
      <c r="P906">
        <f t="shared" si="73"/>
        <v>11.77</v>
      </c>
      <c r="Q906" s="11" t="s">
        <v>8308</v>
      </c>
      <c r="R906" s="15">
        <f t="shared" si="74"/>
        <v>41400.92627314815</v>
      </c>
      <c r="S906" s="15">
        <f t="shared" si="75"/>
        <v>41430.92627314815</v>
      </c>
      <c r="U906" t="str">
        <f t="shared" si="76"/>
        <v>animation</v>
      </c>
    </row>
    <row r="907" spans="1:21" ht="60" x14ac:dyDescent="0.25">
      <c r="A907">
        <v>3087</v>
      </c>
      <c r="B907" s="9" t="s">
        <v>3087</v>
      </c>
      <c r="C907" s="3" t="s">
        <v>7197</v>
      </c>
      <c r="D907" s="5">
        <v>20000</v>
      </c>
      <c r="E907" s="7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72"/>
        <v>1</v>
      </c>
      <c r="P907">
        <f t="shared" si="73"/>
        <v>62.5</v>
      </c>
      <c r="Q907" s="11" t="s">
        <v>8309</v>
      </c>
      <c r="R907" s="15">
        <f t="shared" si="74"/>
        <v>42665.150347222225</v>
      </c>
      <c r="S907" s="15">
        <f t="shared" si="75"/>
        <v>42725.192013888889</v>
      </c>
      <c r="U907" t="str">
        <f t="shared" si="76"/>
        <v>spaces</v>
      </c>
    </row>
    <row r="908" spans="1:21" ht="60" x14ac:dyDescent="0.25">
      <c r="A908">
        <v>146</v>
      </c>
      <c r="B908" s="9" t="s">
        <v>148</v>
      </c>
      <c r="C908" s="3" t="s">
        <v>4256</v>
      </c>
      <c r="D908" s="5">
        <v>20000</v>
      </c>
      <c r="E908" s="7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72"/>
        <v>1</v>
      </c>
      <c r="P908">
        <f t="shared" si="73"/>
        <v>38.33</v>
      </c>
      <c r="Q908" s="11" t="s">
        <v>8308</v>
      </c>
      <c r="R908" s="15">
        <f t="shared" si="74"/>
        <v>42693.016180555554</v>
      </c>
      <c r="S908" s="15">
        <f t="shared" si="75"/>
        <v>42753.016180555554</v>
      </c>
      <c r="U908" t="str">
        <f t="shared" si="76"/>
        <v>science fiction</v>
      </c>
    </row>
    <row r="909" spans="1:21" ht="30" x14ac:dyDescent="0.25">
      <c r="A909">
        <v>1916</v>
      </c>
      <c r="B909" s="9" t="s">
        <v>1917</v>
      </c>
      <c r="C909" s="3" t="s">
        <v>6026</v>
      </c>
      <c r="D909" s="5">
        <v>20000</v>
      </c>
      <c r="E909" s="7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72"/>
        <v>1</v>
      </c>
      <c r="P909">
        <f t="shared" si="73"/>
        <v>17</v>
      </c>
      <c r="Q909" s="11" t="s">
        <v>8311</v>
      </c>
      <c r="R909" s="15">
        <f t="shared" si="74"/>
        <v>42656.717303240745</v>
      </c>
      <c r="S909" s="15">
        <f t="shared" si="75"/>
        <v>42681.758969907409</v>
      </c>
      <c r="U909" t="str">
        <f t="shared" si="76"/>
        <v>gadgets</v>
      </c>
    </row>
    <row r="910" spans="1:21" x14ac:dyDescent="0.25">
      <c r="A910">
        <v>919</v>
      </c>
      <c r="B910" s="9" t="s">
        <v>920</v>
      </c>
      <c r="C910" s="3" t="s">
        <v>5029</v>
      </c>
      <c r="D910" s="5">
        <v>20000</v>
      </c>
      <c r="E910" s="7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72"/>
        <v>1</v>
      </c>
      <c r="P910">
        <f t="shared" si="73"/>
        <v>100</v>
      </c>
      <c r="Q910" s="11" t="s">
        <v>8313</v>
      </c>
      <c r="R910" s="15">
        <f t="shared" si="74"/>
        <v>41227.641724537039</v>
      </c>
      <c r="S910" s="15">
        <f t="shared" si="75"/>
        <v>41262.641724537039</v>
      </c>
      <c r="U910" t="str">
        <f t="shared" si="76"/>
        <v>jazz</v>
      </c>
    </row>
    <row r="911" spans="1:21" ht="45" x14ac:dyDescent="0.25">
      <c r="A911">
        <v>1011</v>
      </c>
      <c r="B911" s="9" t="s">
        <v>1012</v>
      </c>
      <c r="C911" s="3" t="s">
        <v>5121</v>
      </c>
      <c r="D911" s="5">
        <v>20000</v>
      </c>
      <c r="E911" s="7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72"/>
        <v>0</v>
      </c>
      <c r="P911">
        <f t="shared" si="73"/>
        <v>75</v>
      </c>
      <c r="Q911" s="11" t="s">
        <v>8311</v>
      </c>
      <c r="R911" s="15">
        <f t="shared" si="74"/>
        <v>41946.898090277777</v>
      </c>
      <c r="S911" s="15">
        <f t="shared" si="75"/>
        <v>41991.898090277777</v>
      </c>
      <c r="U911" t="str">
        <f t="shared" si="76"/>
        <v>wearables</v>
      </c>
    </row>
    <row r="912" spans="1:21" ht="60" x14ac:dyDescent="0.25">
      <c r="A912">
        <v>870</v>
      </c>
      <c r="B912" s="9" t="s">
        <v>871</v>
      </c>
      <c r="C912" s="3" t="s">
        <v>4980</v>
      </c>
      <c r="D912" s="5">
        <v>20000</v>
      </c>
      <c r="E912" s="7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0</v>
      </c>
      <c r="P912">
        <f t="shared" si="73"/>
        <v>12.4</v>
      </c>
      <c r="Q912" s="11" t="s">
        <v>8313</v>
      </c>
      <c r="R912" s="15">
        <f t="shared" si="74"/>
        <v>41488.022256944445</v>
      </c>
      <c r="S912" s="15">
        <f t="shared" si="75"/>
        <v>41518.022256944445</v>
      </c>
      <c r="U912" t="str">
        <f t="shared" si="76"/>
        <v>jazz</v>
      </c>
    </row>
    <row r="913" spans="1:21" ht="75" x14ac:dyDescent="0.25">
      <c r="A913">
        <v>3083</v>
      </c>
      <c r="B913" s="9" t="s">
        <v>3083</v>
      </c>
      <c r="C913" s="3" t="s">
        <v>7193</v>
      </c>
      <c r="D913" s="5">
        <v>20000</v>
      </c>
      <c r="E913" s="7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72"/>
        <v>0</v>
      </c>
      <c r="P913">
        <f t="shared" si="73"/>
        <v>18.670000000000002</v>
      </c>
      <c r="Q913" s="11" t="s">
        <v>8309</v>
      </c>
      <c r="R913" s="15">
        <f t="shared" si="74"/>
        <v>41853.563402777778</v>
      </c>
      <c r="S913" s="15">
        <f t="shared" si="75"/>
        <v>41883.208333333336</v>
      </c>
      <c r="U913" t="str">
        <f t="shared" si="76"/>
        <v>spaces</v>
      </c>
    </row>
    <row r="914" spans="1:21" ht="60" x14ac:dyDescent="0.25">
      <c r="A914">
        <v>3086</v>
      </c>
      <c r="B914" s="9" t="s">
        <v>3086</v>
      </c>
      <c r="C914" s="3" t="s">
        <v>7196</v>
      </c>
      <c r="D914" s="5">
        <v>20000</v>
      </c>
      <c r="E914" s="7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72"/>
        <v>0</v>
      </c>
      <c r="P914">
        <f t="shared" si="73"/>
        <v>16.670000000000002</v>
      </c>
      <c r="Q914" s="11" t="s">
        <v>8309</v>
      </c>
      <c r="R914" s="15">
        <f t="shared" si="74"/>
        <v>42173.67082175926</v>
      </c>
      <c r="S914" s="15">
        <f t="shared" si="75"/>
        <v>42233.67082175926</v>
      </c>
      <c r="U914" t="str">
        <f t="shared" si="76"/>
        <v>spaces</v>
      </c>
    </row>
    <row r="915" spans="1:21" ht="60" x14ac:dyDescent="0.25">
      <c r="A915">
        <v>1486</v>
      </c>
      <c r="B915" s="9" t="s">
        <v>1487</v>
      </c>
      <c r="C915" s="3" t="s">
        <v>5596</v>
      </c>
      <c r="D915" s="5">
        <v>20000</v>
      </c>
      <c r="E915" s="7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72"/>
        <v>0</v>
      </c>
      <c r="P915">
        <f t="shared" si="73"/>
        <v>16</v>
      </c>
      <c r="Q915" s="11" t="s">
        <v>8310</v>
      </c>
      <c r="R915" s="15">
        <f t="shared" si="74"/>
        <v>42032.168530092589</v>
      </c>
      <c r="S915" s="15">
        <f t="shared" si="75"/>
        <v>42062.168530092589</v>
      </c>
      <c r="U915" t="str">
        <f t="shared" si="76"/>
        <v>fiction</v>
      </c>
    </row>
    <row r="916" spans="1:21" ht="60" x14ac:dyDescent="0.25">
      <c r="A916">
        <v>494</v>
      </c>
      <c r="B916" s="9" t="s">
        <v>495</v>
      </c>
      <c r="C916" s="3" t="s">
        <v>4604</v>
      </c>
      <c r="D916" s="5">
        <v>20000</v>
      </c>
      <c r="E916" s="7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72"/>
        <v>0</v>
      </c>
      <c r="P916">
        <f t="shared" si="73"/>
        <v>10.33</v>
      </c>
      <c r="Q916" s="11" t="s">
        <v>8308</v>
      </c>
      <c r="R916" s="15">
        <f t="shared" si="74"/>
        <v>41799.830613425926</v>
      </c>
      <c r="S916" s="15">
        <f t="shared" si="75"/>
        <v>41823.125</v>
      </c>
      <c r="U916" t="str">
        <f t="shared" si="76"/>
        <v>animation</v>
      </c>
    </row>
    <row r="917" spans="1:21" ht="60" x14ac:dyDescent="0.25">
      <c r="A917">
        <v>2434</v>
      </c>
      <c r="B917" s="9" t="s">
        <v>2435</v>
      </c>
      <c r="C917" s="3" t="s">
        <v>6544</v>
      </c>
      <c r="D917" s="5">
        <v>20000</v>
      </c>
      <c r="E917" s="7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72"/>
        <v>0</v>
      </c>
      <c r="P917">
        <f t="shared" si="73"/>
        <v>13</v>
      </c>
      <c r="Q917" s="11" t="s">
        <v>8315</v>
      </c>
      <c r="R917" s="15">
        <f t="shared" si="74"/>
        <v>42180.18604166666</v>
      </c>
      <c r="S917" s="15">
        <f t="shared" si="75"/>
        <v>42220.18604166666</v>
      </c>
      <c r="U917" t="str">
        <f t="shared" si="76"/>
        <v>food trucks</v>
      </c>
    </row>
    <row r="918" spans="1:21" ht="30" x14ac:dyDescent="0.25">
      <c r="A918">
        <v>2391</v>
      </c>
      <c r="B918" s="9" t="s">
        <v>2392</v>
      </c>
      <c r="C918" s="3" t="s">
        <v>6501</v>
      </c>
      <c r="D918" s="5">
        <v>20000</v>
      </c>
      <c r="E918" s="7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72"/>
        <v>0</v>
      </c>
      <c r="P918">
        <f t="shared" si="73"/>
        <v>25</v>
      </c>
      <c r="Q918" s="11" t="s">
        <v>8311</v>
      </c>
      <c r="R918" s="15">
        <f t="shared" si="74"/>
        <v>42064.794490740736</v>
      </c>
      <c r="S918" s="15">
        <f t="shared" si="75"/>
        <v>42094.752824074079</v>
      </c>
      <c r="U918" t="str">
        <f t="shared" si="76"/>
        <v>web</v>
      </c>
    </row>
    <row r="919" spans="1:21" ht="45" x14ac:dyDescent="0.25">
      <c r="A919">
        <v>1129</v>
      </c>
      <c r="B919" s="9" t="s">
        <v>1130</v>
      </c>
      <c r="C919" s="3" t="s">
        <v>5239</v>
      </c>
      <c r="D919" s="5">
        <v>20000</v>
      </c>
      <c r="E919" s="7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72"/>
        <v>0</v>
      </c>
      <c r="P919">
        <f t="shared" si="73"/>
        <v>10.5</v>
      </c>
      <c r="Q919" s="11" t="s">
        <v>8312</v>
      </c>
      <c r="R919" s="15">
        <f t="shared" si="74"/>
        <v>42496.264965277776</v>
      </c>
      <c r="S919" s="15">
        <f t="shared" si="75"/>
        <v>42526.264965277776</v>
      </c>
      <c r="U919" t="str">
        <f t="shared" si="76"/>
        <v>mobile games</v>
      </c>
    </row>
    <row r="920" spans="1:21" ht="60" x14ac:dyDescent="0.25">
      <c r="A920">
        <v>2660</v>
      </c>
      <c r="B920" s="9" t="s">
        <v>2660</v>
      </c>
      <c r="C920" s="3" t="s">
        <v>6770</v>
      </c>
      <c r="D920" s="5">
        <v>20000</v>
      </c>
      <c r="E920" s="7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72"/>
        <v>0</v>
      </c>
      <c r="P920">
        <f t="shared" si="73"/>
        <v>3.8</v>
      </c>
      <c r="Q920" s="11" t="s">
        <v>8311</v>
      </c>
      <c r="R920" s="15">
        <f t="shared" si="74"/>
        <v>42272.713171296295</v>
      </c>
      <c r="S920" s="15">
        <f t="shared" si="75"/>
        <v>42332.754837962959</v>
      </c>
      <c r="U920" t="str">
        <f t="shared" si="76"/>
        <v>space exploration</v>
      </c>
    </row>
    <row r="921" spans="1:21" ht="60" x14ac:dyDescent="0.25">
      <c r="A921">
        <v>4049</v>
      </c>
      <c r="B921" s="9" t="s">
        <v>4045</v>
      </c>
      <c r="C921" s="3" t="s">
        <v>8153</v>
      </c>
      <c r="D921" s="5">
        <v>20000</v>
      </c>
      <c r="E921" s="7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72"/>
        <v>0</v>
      </c>
      <c r="P921">
        <f t="shared" si="73"/>
        <v>16</v>
      </c>
      <c r="Q921" s="11" t="s">
        <v>8309</v>
      </c>
      <c r="R921" s="15">
        <f t="shared" si="74"/>
        <v>42169.958506944444</v>
      </c>
      <c r="S921" s="15">
        <f t="shared" si="75"/>
        <v>42199.958506944444</v>
      </c>
      <c r="U921" t="str">
        <f t="shared" si="76"/>
        <v>plays</v>
      </c>
    </row>
    <row r="922" spans="1:21" ht="60" x14ac:dyDescent="0.25">
      <c r="A922">
        <v>1583</v>
      </c>
      <c r="B922" s="9" t="s">
        <v>1584</v>
      </c>
      <c r="C922" s="3" t="s">
        <v>5693</v>
      </c>
      <c r="D922" s="5">
        <v>20000</v>
      </c>
      <c r="E922" s="7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72"/>
        <v>0</v>
      </c>
      <c r="P922">
        <f t="shared" si="73"/>
        <v>15</v>
      </c>
      <c r="Q922" s="11" t="s">
        <v>8314</v>
      </c>
      <c r="R922" s="15">
        <f t="shared" si="74"/>
        <v>41877.904988425929</v>
      </c>
      <c r="S922" s="15">
        <f t="shared" si="75"/>
        <v>41907.904988425929</v>
      </c>
      <c r="U922" t="str">
        <f t="shared" si="76"/>
        <v>places</v>
      </c>
    </row>
    <row r="923" spans="1:21" ht="60" x14ac:dyDescent="0.25">
      <c r="A923">
        <v>1867</v>
      </c>
      <c r="B923" s="9" t="s">
        <v>1868</v>
      </c>
      <c r="C923" s="3" t="s">
        <v>5977</v>
      </c>
      <c r="D923" s="5">
        <v>20000</v>
      </c>
      <c r="E923" s="7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72"/>
        <v>0</v>
      </c>
      <c r="P923">
        <f t="shared" si="73"/>
        <v>10</v>
      </c>
      <c r="Q923" s="11" t="s">
        <v>8312</v>
      </c>
      <c r="R923" s="15">
        <f t="shared" si="74"/>
        <v>42649.924907407403</v>
      </c>
      <c r="S923" s="15">
        <f t="shared" si="75"/>
        <v>42679.924907407403</v>
      </c>
      <c r="U923" t="str">
        <f t="shared" si="76"/>
        <v>mobile games</v>
      </c>
    </row>
    <row r="924" spans="1:21" ht="45" x14ac:dyDescent="0.25">
      <c r="A924">
        <v>2126</v>
      </c>
      <c r="B924" s="9" t="s">
        <v>2127</v>
      </c>
      <c r="C924" s="3" t="s">
        <v>6236</v>
      </c>
      <c r="D924" s="5">
        <v>20000</v>
      </c>
      <c r="E924" s="7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72"/>
        <v>0</v>
      </c>
      <c r="P924">
        <f t="shared" si="73"/>
        <v>5</v>
      </c>
      <c r="Q924" s="11" t="s">
        <v>8312</v>
      </c>
      <c r="R924" s="15">
        <f t="shared" si="74"/>
        <v>41951.973229166666</v>
      </c>
      <c r="S924" s="15">
        <f t="shared" si="75"/>
        <v>41981.973229166666</v>
      </c>
      <c r="U924" t="str">
        <f t="shared" si="76"/>
        <v>video games</v>
      </c>
    </row>
    <row r="925" spans="1:21" ht="60" x14ac:dyDescent="0.25">
      <c r="A925">
        <v>2875</v>
      </c>
      <c r="B925" s="9" t="s">
        <v>2875</v>
      </c>
      <c r="C925" s="3" t="s">
        <v>6985</v>
      </c>
      <c r="D925" s="5">
        <v>20000</v>
      </c>
      <c r="E925" s="7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72"/>
        <v>0</v>
      </c>
      <c r="P925">
        <f t="shared" si="73"/>
        <v>2.33</v>
      </c>
      <c r="Q925" s="11" t="s">
        <v>8309</v>
      </c>
      <c r="R925" s="15">
        <f t="shared" si="74"/>
        <v>42465.128391203703</v>
      </c>
      <c r="S925" s="15">
        <f t="shared" si="75"/>
        <v>42495.128391203703</v>
      </c>
      <c r="U925" t="str">
        <f t="shared" si="76"/>
        <v>plays</v>
      </c>
    </row>
    <row r="926" spans="1:21" ht="45" x14ac:dyDescent="0.25">
      <c r="A926">
        <v>596</v>
      </c>
      <c r="B926" s="9" t="s">
        <v>597</v>
      </c>
      <c r="C926" s="3" t="s">
        <v>4706</v>
      </c>
      <c r="D926" s="5">
        <v>20000</v>
      </c>
      <c r="E926" s="7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72"/>
        <v>0</v>
      </c>
      <c r="P926">
        <f t="shared" si="73"/>
        <v>3</v>
      </c>
      <c r="Q926" s="11" t="s">
        <v>8311</v>
      </c>
      <c r="R926" s="15">
        <f t="shared" si="74"/>
        <v>42646.896898148145</v>
      </c>
      <c r="S926" s="15">
        <f t="shared" si="75"/>
        <v>42676.896898148145</v>
      </c>
      <c r="U926" t="str">
        <f t="shared" si="76"/>
        <v>web</v>
      </c>
    </row>
    <row r="927" spans="1:21" ht="60" x14ac:dyDescent="0.25">
      <c r="A927">
        <v>2416</v>
      </c>
      <c r="B927" s="9" t="s">
        <v>2417</v>
      </c>
      <c r="C927" s="3" t="s">
        <v>6526</v>
      </c>
      <c r="D927" s="5">
        <v>20000</v>
      </c>
      <c r="E927" s="7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72"/>
        <v>0</v>
      </c>
      <c r="P927">
        <f t="shared" si="73"/>
        <v>5</v>
      </c>
      <c r="Q927" s="11" t="s">
        <v>8315</v>
      </c>
      <c r="R927" s="15">
        <f t="shared" si="74"/>
        <v>42019.737766203703</v>
      </c>
      <c r="S927" s="15">
        <f t="shared" si="75"/>
        <v>42077.625</v>
      </c>
      <c r="U927" t="str">
        <f t="shared" si="76"/>
        <v>food trucks</v>
      </c>
    </row>
    <row r="928" spans="1:21" ht="60" x14ac:dyDescent="0.25">
      <c r="A928">
        <v>3055</v>
      </c>
      <c r="B928" s="9" t="s">
        <v>3055</v>
      </c>
      <c r="C928" s="3" t="s">
        <v>7165</v>
      </c>
      <c r="D928" s="5">
        <v>20000</v>
      </c>
      <c r="E928" s="7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72"/>
        <v>0</v>
      </c>
      <c r="P928">
        <f t="shared" si="73"/>
        <v>1</v>
      </c>
      <c r="Q928" s="11" t="s">
        <v>8309</v>
      </c>
      <c r="R928" s="15">
        <f t="shared" si="74"/>
        <v>41953.95821759259</v>
      </c>
      <c r="S928" s="15">
        <f t="shared" si="75"/>
        <v>42013.95821759259</v>
      </c>
      <c r="U928" t="str">
        <f t="shared" si="76"/>
        <v>spaces</v>
      </c>
    </row>
    <row r="929" spans="1:21" ht="60" x14ac:dyDescent="0.25">
      <c r="A929">
        <v>129</v>
      </c>
      <c r="B929" s="9" t="s">
        <v>131</v>
      </c>
      <c r="C929" s="3" t="s">
        <v>4240</v>
      </c>
      <c r="D929" s="5">
        <v>20000</v>
      </c>
      <c r="E929" s="7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72"/>
        <v>0</v>
      </c>
      <c r="P929">
        <f t="shared" si="73"/>
        <v>0</v>
      </c>
      <c r="Q929" s="11" t="s">
        <v>8308</v>
      </c>
      <c r="R929" s="15">
        <f t="shared" si="74"/>
        <v>41882.937303240738</v>
      </c>
      <c r="S929" s="15">
        <f t="shared" si="75"/>
        <v>41942.937303240738</v>
      </c>
      <c r="U929" t="str">
        <f t="shared" si="76"/>
        <v>science fiction</v>
      </c>
    </row>
    <row r="930" spans="1:21" ht="60" x14ac:dyDescent="0.25">
      <c r="A930">
        <v>451</v>
      </c>
      <c r="B930" s="9" t="s">
        <v>452</v>
      </c>
      <c r="C930" s="3" t="s">
        <v>4561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72"/>
        <v>0</v>
      </c>
      <c r="P930">
        <f t="shared" si="73"/>
        <v>0</v>
      </c>
      <c r="Q930" s="11" t="s">
        <v>8308</v>
      </c>
      <c r="R930" s="15">
        <f t="shared" si="74"/>
        <v>41634.715173611112</v>
      </c>
      <c r="S930" s="15">
        <f t="shared" si="75"/>
        <v>41664.715173611112</v>
      </c>
      <c r="U930" t="str">
        <f t="shared" si="76"/>
        <v>animation</v>
      </c>
    </row>
    <row r="931" spans="1:21" ht="60" x14ac:dyDescent="0.25">
      <c r="A931">
        <v>457</v>
      </c>
      <c r="B931" s="9" t="s">
        <v>458</v>
      </c>
      <c r="C931" s="3" t="s">
        <v>4567</v>
      </c>
      <c r="D931" s="5">
        <v>20000</v>
      </c>
      <c r="E931" s="7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72"/>
        <v>0</v>
      </c>
      <c r="P931">
        <f t="shared" si="73"/>
        <v>0</v>
      </c>
      <c r="Q931" s="11" t="s">
        <v>8308</v>
      </c>
      <c r="R931" s="15">
        <f t="shared" si="74"/>
        <v>41837.767500000002</v>
      </c>
      <c r="S931" s="15">
        <f t="shared" si="75"/>
        <v>41867.767500000002</v>
      </c>
      <c r="U931" t="str">
        <f t="shared" si="76"/>
        <v>animation</v>
      </c>
    </row>
    <row r="932" spans="1:21" ht="45" x14ac:dyDescent="0.25">
      <c r="A932">
        <v>632</v>
      </c>
      <c r="B932" s="9" t="s">
        <v>633</v>
      </c>
      <c r="C932" s="3" t="s">
        <v>4742</v>
      </c>
      <c r="D932" s="5">
        <v>20000</v>
      </c>
      <c r="E932" s="7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72"/>
        <v>0</v>
      </c>
      <c r="P932">
        <f t="shared" si="73"/>
        <v>0</v>
      </c>
      <c r="Q932" s="11" t="s">
        <v>8311</v>
      </c>
      <c r="R932" s="15">
        <f t="shared" si="74"/>
        <v>42303.659317129626</v>
      </c>
      <c r="S932" s="15">
        <f t="shared" si="75"/>
        <v>42333.700983796298</v>
      </c>
      <c r="U932" t="str">
        <f t="shared" si="76"/>
        <v>web</v>
      </c>
    </row>
    <row r="933" spans="1:21" ht="30" x14ac:dyDescent="0.25">
      <c r="A933">
        <v>927</v>
      </c>
      <c r="B933" s="9" t="s">
        <v>928</v>
      </c>
      <c r="C933" s="3" t="s">
        <v>5037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72"/>
        <v>0</v>
      </c>
      <c r="P933">
        <f t="shared" si="73"/>
        <v>0</v>
      </c>
      <c r="Q933" s="11" t="s">
        <v>8313</v>
      </c>
      <c r="R933" s="15">
        <f t="shared" si="74"/>
        <v>41013.822858796295</v>
      </c>
      <c r="S933" s="15">
        <f t="shared" si="75"/>
        <v>41043.822858796295</v>
      </c>
      <c r="U933" t="str">
        <f t="shared" si="76"/>
        <v>jazz</v>
      </c>
    </row>
    <row r="934" spans="1:21" ht="60" x14ac:dyDescent="0.25">
      <c r="A934">
        <v>1554</v>
      </c>
      <c r="B934" s="9" t="s">
        <v>1555</v>
      </c>
      <c r="C934" s="3" t="s">
        <v>5664</v>
      </c>
      <c r="D934" s="5">
        <v>20000</v>
      </c>
      <c r="E934" s="7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72"/>
        <v>0</v>
      </c>
      <c r="P934">
        <f t="shared" si="73"/>
        <v>0</v>
      </c>
      <c r="Q934" s="11" t="s">
        <v>8314</v>
      </c>
      <c r="R934" s="15">
        <f t="shared" si="74"/>
        <v>42188.252199074079</v>
      </c>
      <c r="S934" s="15">
        <f t="shared" si="75"/>
        <v>42218.252199074079</v>
      </c>
      <c r="U934" t="str">
        <f t="shared" si="76"/>
        <v>nature</v>
      </c>
    </row>
    <row r="935" spans="1:21" ht="45" x14ac:dyDescent="0.25">
      <c r="A935">
        <v>2426</v>
      </c>
      <c r="B935" s="9" t="s">
        <v>2427</v>
      </c>
      <c r="C935" s="3" t="s">
        <v>6536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72"/>
        <v>0</v>
      </c>
      <c r="P935">
        <f t="shared" si="73"/>
        <v>0</v>
      </c>
      <c r="Q935" s="11" t="s">
        <v>8315</v>
      </c>
      <c r="R935" s="15">
        <f t="shared" si="74"/>
        <v>42164.170046296291</v>
      </c>
      <c r="S935" s="15">
        <f t="shared" si="75"/>
        <v>42224.170046296291</v>
      </c>
      <c r="U935" t="str">
        <f t="shared" si="76"/>
        <v>food trucks</v>
      </c>
    </row>
    <row r="936" spans="1:21" ht="60" x14ac:dyDescent="0.25">
      <c r="A936">
        <v>2508</v>
      </c>
      <c r="B936" s="9" t="s">
        <v>2508</v>
      </c>
      <c r="C936" s="3" t="s">
        <v>6618</v>
      </c>
      <c r="D936" s="5">
        <v>20000</v>
      </c>
      <c r="E936" s="7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72"/>
        <v>0</v>
      </c>
      <c r="P936">
        <f t="shared" si="73"/>
        <v>0</v>
      </c>
      <c r="Q936" s="11" t="s">
        <v>8315</v>
      </c>
      <c r="R936" s="15">
        <f t="shared" si="74"/>
        <v>41835.951782407406</v>
      </c>
      <c r="S936" s="15">
        <f t="shared" si="75"/>
        <v>41865.951782407406</v>
      </c>
      <c r="U936" t="str">
        <f t="shared" si="76"/>
        <v>restaurants</v>
      </c>
    </row>
    <row r="937" spans="1:21" ht="30" x14ac:dyDescent="0.25">
      <c r="A937">
        <v>2563</v>
      </c>
      <c r="B937" s="9" t="s">
        <v>2563</v>
      </c>
      <c r="C937" s="3" t="s">
        <v>6673</v>
      </c>
      <c r="D937" s="5">
        <v>20000</v>
      </c>
      <c r="E937" s="7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72"/>
        <v>0</v>
      </c>
      <c r="P937">
        <f t="shared" si="73"/>
        <v>0</v>
      </c>
      <c r="Q937" s="11" t="s">
        <v>8315</v>
      </c>
      <c r="R937" s="15">
        <f t="shared" si="74"/>
        <v>42155.139479166668</v>
      </c>
      <c r="S937" s="15">
        <f t="shared" si="75"/>
        <v>42215.139479166668</v>
      </c>
      <c r="U937" t="str">
        <f t="shared" si="76"/>
        <v>food trucks</v>
      </c>
    </row>
    <row r="938" spans="1:21" ht="45" x14ac:dyDescent="0.25">
      <c r="A938">
        <v>3741</v>
      </c>
      <c r="B938" s="9" t="s">
        <v>3738</v>
      </c>
      <c r="C938" s="3" t="s">
        <v>7851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72"/>
        <v>0</v>
      </c>
      <c r="P938">
        <f t="shared" si="73"/>
        <v>0</v>
      </c>
      <c r="Q938" s="11" t="s">
        <v>8309</v>
      </c>
      <c r="R938" s="15">
        <f t="shared" si="74"/>
        <v>42325.920717592591</v>
      </c>
      <c r="S938" s="15">
        <f t="shared" si="75"/>
        <v>42355.920717592591</v>
      </c>
      <c r="U938" t="str">
        <f t="shared" si="76"/>
        <v>plays</v>
      </c>
    </row>
    <row r="939" spans="1:21" ht="60" x14ac:dyDescent="0.25">
      <c r="A939">
        <v>3936</v>
      </c>
      <c r="B939" s="9" t="s">
        <v>3933</v>
      </c>
      <c r="C939" s="3" t="s">
        <v>8044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72"/>
        <v>0</v>
      </c>
      <c r="P939">
        <f t="shared" si="73"/>
        <v>0</v>
      </c>
      <c r="Q939" s="11" t="s">
        <v>8309</v>
      </c>
      <c r="R939" s="15">
        <f t="shared" si="74"/>
        <v>42675.262962962966</v>
      </c>
      <c r="S939" s="15">
        <f t="shared" si="75"/>
        <v>42705.304629629631</v>
      </c>
      <c r="U939" t="str">
        <f t="shared" si="76"/>
        <v>plays</v>
      </c>
    </row>
    <row r="940" spans="1:21" ht="45" x14ac:dyDescent="0.25">
      <c r="A940">
        <v>4029</v>
      </c>
      <c r="B940" s="9" t="s">
        <v>4025</v>
      </c>
      <c r="C940" s="3" t="s">
        <v>8134</v>
      </c>
      <c r="D940" s="5">
        <v>20000</v>
      </c>
      <c r="E940" s="7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72"/>
        <v>0</v>
      </c>
      <c r="P940">
        <f t="shared" si="73"/>
        <v>0</v>
      </c>
      <c r="Q940" s="11" t="s">
        <v>8309</v>
      </c>
      <c r="R940" s="15">
        <f t="shared" si="74"/>
        <v>42322.025115740747</v>
      </c>
      <c r="S940" s="15">
        <f t="shared" si="75"/>
        <v>42352.025115740747</v>
      </c>
      <c r="U940" t="str">
        <f t="shared" si="76"/>
        <v>plays</v>
      </c>
    </row>
    <row r="941" spans="1:21" ht="60" x14ac:dyDescent="0.25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2"/>
        <v>0</v>
      </c>
      <c r="P941">
        <f t="shared" si="73"/>
        <v>0</v>
      </c>
      <c r="Q941" s="11" t="s">
        <v>8309</v>
      </c>
      <c r="R941" s="15">
        <f t="shared" si="74"/>
        <v>42700.804756944446</v>
      </c>
      <c r="S941" s="15">
        <f t="shared" si="75"/>
        <v>42730.804756944446</v>
      </c>
      <c r="U941" t="str">
        <f t="shared" si="76"/>
        <v>plays</v>
      </c>
    </row>
    <row r="942" spans="1:21" ht="60" x14ac:dyDescent="0.25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2"/>
        <v>0</v>
      </c>
      <c r="P942">
        <f t="shared" si="73"/>
        <v>0</v>
      </c>
      <c r="Q942" s="11" t="s">
        <v>8310</v>
      </c>
      <c r="R942" s="15">
        <f t="shared" si="74"/>
        <v>41257.531712962962</v>
      </c>
      <c r="S942" s="15">
        <f t="shared" si="75"/>
        <v>41306.708333333336</v>
      </c>
      <c r="U942" t="str">
        <f t="shared" si="76"/>
        <v>children's books</v>
      </c>
    </row>
    <row r="943" spans="1:21" ht="45" x14ac:dyDescent="0.25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2"/>
        <v>112</v>
      </c>
      <c r="P943">
        <f t="shared" si="73"/>
        <v>116.21</v>
      </c>
      <c r="Q943" s="11" t="s">
        <v>8314</v>
      </c>
      <c r="R943" s="15">
        <f t="shared" si="74"/>
        <v>42654.177187499998</v>
      </c>
      <c r="S943" s="15">
        <f t="shared" si="75"/>
        <v>42684.218854166669</v>
      </c>
      <c r="U943" t="str">
        <f t="shared" si="76"/>
        <v>photobooks</v>
      </c>
    </row>
    <row r="944" spans="1:21" ht="60" x14ac:dyDescent="0.25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2"/>
        <v>106</v>
      </c>
      <c r="P944">
        <f t="shared" si="73"/>
        <v>206.31</v>
      </c>
      <c r="Q944" s="11" t="s">
        <v>8312</v>
      </c>
      <c r="R944" s="15">
        <f t="shared" si="74"/>
        <v>42152.640833333338</v>
      </c>
      <c r="S944" s="15">
        <f t="shared" si="75"/>
        <v>42182.640833333338</v>
      </c>
      <c r="U944" t="str">
        <f t="shared" si="76"/>
        <v>tabletop games</v>
      </c>
    </row>
    <row r="945" spans="1:21" ht="45" x14ac:dyDescent="0.25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2"/>
        <v>18</v>
      </c>
      <c r="P945">
        <f t="shared" si="73"/>
        <v>126.48</v>
      </c>
      <c r="Q945" s="11" t="s">
        <v>8311</v>
      </c>
      <c r="R945" s="15">
        <f t="shared" si="74"/>
        <v>41793.029432870368</v>
      </c>
      <c r="S945" s="15">
        <f t="shared" si="75"/>
        <v>41823.029432870368</v>
      </c>
      <c r="U945" t="str">
        <f t="shared" si="76"/>
        <v>makerspaces</v>
      </c>
    </row>
    <row r="946" spans="1:21" ht="45" x14ac:dyDescent="0.25">
      <c r="A946">
        <v>2190</v>
      </c>
      <c r="B946" s="9" t="s">
        <v>2191</v>
      </c>
      <c r="C946" s="3" t="s">
        <v>6300</v>
      </c>
      <c r="D946" s="5">
        <v>19000</v>
      </c>
      <c r="E946" s="7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72"/>
        <v>185</v>
      </c>
      <c r="P946">
        <f t="shared" si="73"/>
        <v>65.319999999999993</v>
      </c>
      <c r="Q946" s="11" t="s">
        <v>8312</v>
      </c>
      <c r="R946" s="15">
        <f t="shared" si="74"/>
        <v>42417.625046296293</v>
      </c>
      <c r="S946" s="15">
        <f t="shared" si="75"/>
        <v>42452.290972222225</v>
      </c>
      <c r="U946" t="str">
        <f t="shared" si="76"/>
        <v>tabletop games</v>
      </c>
    </row>
    <row r="947" spans="1:21" ht="60" x14ac:dyDescent="0.25">
      <c r="A947">
        <v>1963</v>
      </c>
      <c r="B947" s="9" t="s">
        <v>1964</v>
      </c>
      <c r="C947" s="3" t="s">
        <v>6073</v>
      </c>
      <c r="D947" s="5">
        <v>19000</v>
      </c>
      <c r="E947" s="7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72"/>
        <v>127</v>
      </c>
      <c r="P947">
        <f t="shared" si="73"/>
        <v>117.6</v>
      </c>
      <c r="Q947" s="11" t="s">
        <v>8311</v>
      </c>
      <c r="R947" s="15">
        <f t="shared" si="74"/>
        <v>41863.429791666669</v>
      </c>
      <c r="S947" s="15">
        <f t="shared" si="75"/>
        <v>41898.429791666669</v>
      </c>
      <c r="U947" t="str">
        <f t="shared" si="76"/>
        <v>hardware</v>
      </c>
    </row>
    <row r="948" spans="1:21" ht="45" x14ac:dyDescent="0.25">
      <c r="A948">
        <v>1529</v>
      </c>
      <c r="B948" s="9" t="s">
        <v>1530</v>
      </c>
      <c r="C948" s="3" t="s">
        <v>5639</v>
      </c>
      <c r="D948" s="5">
        <v>19000</v>
      </c>
      <c r="E948" s="7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2"/>
        <v>101</v>
      </c>
      <c r="P948">
        <f t="shared" si="73"/>
        <v>135.66999999999999</v>
      </c>
      <c r="Q948" s="11" t="s">
        <v>8314</v>
      </c>
      <c r="R948" s="15">
        <f t="shared" si="74"/>
        <v>42052.628703703704</v>
      </c>
      <c r="S948" s="15">
        <f t="shared" si="75"/>
        <v>42082.587037037039</v>
      </c>
      <c r="U948" t="str">
        <f t="shared" si="76"/>
        <v>photobooks</v>
      </c>
    </row>
    <row r="949" spans="1:21" ht="60" x14ac:dyDescent="0.25">
      <c r="A949">
        <v>1796</v>
      </c>
      <c r="B949" s="9" t="s">
        <v>1797</v>
      </c>
      <c r="C949" s="3" t="s">
        <v>5906</v>
      </c>
      <c r="D949" s="5">
        <v>19000</v>
      </c>
      <c r="E949" s="7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72"/>
        <v>22</v>
      </c>
      <c r="P949">
        <f t="shared" si="73"/>
        <v>48.72</v>
      </c>
      <c r="Q949" s="11" t="s">
        <v>8314</v>
      </c>
      <c r="R949" s="15">
        <f t="shared" si="74"/>
        <v>42515.439421296294</v>
      </c>
      <c r="S949" s="15">
        <f t="shared" si="75"/>
        <v>42575.439421296294</v>
      </c>
      <c r="U949" t="str">
        <f t="shared" si="76"/>
        <v>photobooks</v>
      </c>
    </row>
    <row r="950" spans="1:21" ht="60" x14ac:dyDescent="0.25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2"/>
        <v>6</v>
      </c>
      <c r="P950">
        <f t="shared" si="73"/>
        <v>163.57</v>
      </c>
      <c r="Q950" s="11" t="s">
        <v>8309</v>
      </c>
      <c r="R950" s="15">
        <f t="shared" si="74"/>
        <v>42787.862430555557</v>
      </c>
      <c r="S950" s="15">
        <f t="shared" si="75"/>
        <v>42830.820763888885</v>
      </c>
      <c r="U950" t="str">
        <f t="shared" si="76"/>
        <v>spaces</v>
      </c>
    </row>
    <row r="951" spans="1:21" ht="45" x14ac:dyDescent="0.25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2"/>
        <v>0</v>
      </c>
      <c r="P951">
        <f t="shared" si="73"/>
        <v>1</v>
      </c>
      <c r="Q951" s="11" t="s">
        <v>8310</v>
      </c>
      <c r="R951" s="15">
        <f t="shared" si="74"/>
        <v>41931.959016203706</v>
      </c>
      <c r="S951" s="15">
        <f t="shared" si="75"/>
        <v>41962.00068287037</v>
      </c>
      <c r="U951" t="str">
        <f t="shared" si="76"/>
        <v>translations</v>
      </c>
    </row>
    <row r="952" spans="1:21" ht="30" x14ac:dyDescent="0.25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2"/>
        <v>1</v>
      </c>
      <c r="P952">
        <f t="shared" si="73"/>
        <v>15.43</v>
      </c>
      <c r="Q952" s="11" t="s">
        <v>8311</v>
      </c>
      <c r="R952" s="15">
        <f t="shared" si="74"/>
        <v>42094.101145833338</v>
      </c>
      <c r="S952" s="15">
        <f t="shared" si="75"/>
        <v>42124.101145833338</v>
      </c>
      <c r="U952" t="str">
        <f t="shared" si="76"/>
        <v>web</v>
      </c>
    </row>
    <row r="953" spans="1:21" ht="60" x14ac:dyDescent="0.25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2"/>
        <v>109</v>
      </c>
      <c r="P953">
        <f t="shared" si="73"/>
        <v>99.16</v>
      </c>
      <c r="Q953" s="11" t="s">
        <v>8313</v>
      </c>
      <c r="R953" s="15">
        <f t="shared" si="74"/>
        <v>42445.823055555549</v>
      </c>
      <c r="S953" s="15">
        <f t="shared" si="75"/>
        <v>42476</v>
      </c>
      <c r="U953" t="str">
        <f t="shared" si="76"/>
        <v>rock</v>
      </c>
    </row>
    <row r="954" spans="1:21" ht="60" x14ac:dyDescent="0.25">
      <c r="A954">
        <v>2310</v>
      </c>
      <c r="B954" s="9" t="s">
        <v>2311</v>
      </c>
      <c r="C954" s="3" t="s">
        <v>6420</v>
      </c>
      <c r="D954" s="5">
        <v>18500</v>
      </c>
      <c r="E954" s="7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72"/>
        <v>429</v>
      </c>
      <c r="P954">
        <f t="shared" si="73"/>
        <v>64.819999999999993</v>
      </c>
      <c r="Q954" s="11" t="s">
        <v>8313</v>
      </c>
      <c r="R954" s="15">
        <f t="shared" si="74"/>
        <v>41324.79415509259</v>
      </c>
      <c r="S954" s="15">
        <f t="shared" si="75"/>
        <v>41354.752488425926</v>
      </c>
      <c r="U954" t="str">
        <f t="shared" si="76"/>
        <v>indie rock</v>
      </c>
    </row>
    <row r="955" spans="1:21" ht="60" x14ac:dyDescent="0.25">
      <c r="A955">
        <v>1523</v>
      </c>
      <c r="B955" s="9" t="s">
        <v>1524</v>
      </c>
      <c r="C955" s="3" t="s">
        <v>5633</v>
      </c>
      <c r="D955" s="5">
        <v>18500</v>
      </c>
      <c r="E955" s="7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72"/>
        <v>125</v>
      </c>
      <c r="P955">
        <f t="shared" si="73"/>
        <v>95.83</v>
      </c>
      <c r="Q955" s="11" t="s">
        <v>8314</v>
      </c>
      <c r="R955" s="15">
        <f t="shared" si="74"/>
        <v>41964.751342592594</v>
      </c>
      <c r="S955" s="15">
        <f t="shared" si="75"/>
        <v>41996</v>
      </c>
      <c r="U955" t="str">
        <f t="shared" si="76"/>
        <v>photobooks</v>
      </c>
    </row>
    <row r="956" spans="1:21" ht="45" x14ac:dyDescent="0.25">
      <c r="A956">
        <v>1508</v>
      </c>
      <c r="B956" s="9" t="s">
        <v>1509</v>
      </c>
      <c r="C956" s="3" t="s">
        <v>5618</v>
      </c>
      <c r="D956" s="5">
        <v>18500</v>
      </c>
      <c r="E956" s="7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72"/>
        <v>111</v>
      </c>
      <c r="P956">
        <f t="shared" si="73"/>
        <v>97.11</v>
      </c>
      <c r="Q956" s="11" t="s">
        <v>8314</v>
      </c>
      <c r="R956" s="15">
        <f t="shared" si="74"/>
        <v>41786.614363425928</v>
      </c>
      <c r="S956" s="15">
        <f t="shared" si="75"/>
        <v>41817.614363425928</v>
      </c>
      <c r="U956" t="str">
        <f t="shared" si="76"/>
        <v>photobooks</v>
      </c>
    </row>
    <row r="957" spans="1:21" ht="45" x14ac:dyDescent="0.25">
      <c r="A957">
        <v>21</v>
      </c>
      <c r="B957" s="9" t="s">
        <v>23</v>
      </c>
      <c r="C957" s="3" t="s">
        <v>4132</v>
      </c>
      <c r="D957" s="5">
        <v>18500</v>
      </c>
      <c r="E957" s="7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2"/>
        <v>109</v>
      </c>
      <c r="P957">
        <f t="shared" si="73"/>
        <v>199.9</v>
      </c>
      <c r="Q957" s="11" t="s">
        <v>8308</v>
      </c>
      <c r="R957" s="15">
        <f t="shared" si="74"/>
        <v>41878.627187500002</v>
      </c>
      <c r="S957" s="15">
        <f t="shared" si="75"/>
        <v>41908.627187500002</v>
      </c>
      <c r="U957" t="str">
        <f t="shared" si="76"/>
        <v>television</v>
      </c>
    </row>
    <row r="958" spans="1:21" ht="45" x14ac:dyDescent="0.25">
      <c r="A958">
        <v>2247</v>
      </c>
      <c r="B958" s="9" t="s">
        <v>2248</v>
      </c>
      <c r="C958" s="3" t="s">
        <v>6357</v>
      </c>
      <c r="D958" s="5">
        <v>18500</v>
      </c>
      <c r="E958" s="7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72"/>
        <v>104</v>
      </c>
      <c r="P958">
        <f t="shared" si="73"/>
        <v>50.85</v>
      </c>
      <c r="Q958" s="11" t="s">
        <v>8312</v>
      </c>
      <c r="R958" s="15">
        <f t="shared" si="74"/>
        <v>42200.666261574079</v>
      </c>
      <c r="S958" s="15">
        <f t="shared" si="75"/>
        <v>42214.666261574079</v>
      </c>
      <c r="U958" t="str">
        <f t="shared" si="76"/>
        <v>tabletop games</v>
      </c>
    </row>
    <row r="959" spans="1:21" ht="60" x14ac:dyDescent="0.25">
      <c r="A959">
        <v>414</v>
      </c>
      <c r="B959" s="9" t="s">
        <v>415</v>
      </c>
      <c r="C959" s="3" t="s">
        <v>4524</v>
      </c>
      <c r="D959" s="5">
        <v>18500</v>
      </c>
      <c r="E959" s="7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72"/>
        <v>103</v>
      </c>
      <c r="P959">
        <f t="shared" si="73"/>
        <v>91.48</v>
      </c>
      <c r="Q959" s="11" t="s">
        <v>8308</v>
      </c>
      <c r="R959" s="15">
        <f t="shared" si="74"/>
        <v>41529.063252314816</v>
      </c>
      <c r="S959" s="15">
        <f t="shared" si="75"/>
        <v>41559.063252314816</v>
      </c>
      <c r="U959" t="str">
        <f t="shared" si="76"/>
        <v>documentary</v>
      </c>
    </row>
    <row r="960" spans="1:21" ht="60" x14ac:dyDescent="0.25">
      <c r="A960">
        <v>392</v>
      </c>
      <c r="B960" s="9" t="s">
        <v>393</v>
      </c>
      <c r="C960" s="3" t="s">
        <v>4502</v>
      </c>
      <c r="D960" s="5">
        <v>18500</v>
      </c>
      <c r="E960" s="7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72"/>
        <v>101</v>
      </c>
      <c r="P960">
        <f t="shared" si="73"/>
        <v>90.62</v>
      </c>
      <c r="Q960" s="11" t="s">
        <v>8308</v>
      </c>
      <c r="R960" s="15">
        <f t="shared" si="74"/>
        <v>40763.717256944445</v>
      </c>
      <c r="S960" s="15">
        <f t="shared" si="75"/>
        <v>40794.125</v>
      </c>
      <c r="U960" t="str">
        <f t="shared" si="76"/>
        <v>documentary</v>
      </c>
    </row>
    <row r="961" spans="1:21" ht="60" x14ac:dyDescent="0.25">
      <c r="A961">
        <v>2237</v>
      </c>
      <c r="B961" s="9" t="s">
        <v>2238</v>
      </c>
      <c r="C961" s="3" t="s">
        <v>6347</v>
      </c>
      <c r="D961" s="5">
        <v>18000</v>
      </c>
      <c r="E961" s="7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72"/>
        <v>353</v>
      </c>
      <c r="P961">
        <f t="shared" si="73"/>
        <v>64.63</v>
      </c>
      <c r="Q961" s="11" t="s">
        <v>8312</v>
      </c>
      <c r="R961" s="15">
        <f t="shared" si="74"/>
        <v>41915.003275462965</v>
      </c>
      <c r="S961" s="15">
        <f t="shared" si="75"/>
        <v>41955.332638888889</v>
      </c>
      <c r="U961" t="str">
        <f t="shared" si="76"/>
        <v>tabletop games</v>
      </c>
    </row>
    <row r="962" spans="1:21" ht="45" x14ac:dyDescent="0.25">
      <c r="A962">
        <v>2168</v>
      </c>
      <c r="B962" s="9" t="s">
        <v>2169</v>
      </c>
      <c r="C962" s="3" t="s">
        <v>6278</v>
      </c>
      <c r="D962" s="5">
        <v>18000</v>
      </c>
      <c r="E962" s="7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72"/>
        <v>122</v>
      </c>
      <c r="P962">
        <f t="shared" si="73"/>
        <v>64.37</v>
      </c>
      <c r="Q962" s="11" t="s">
        <v>8313</v>
      </c>
      <c r="R962" s="15">
        <f t="shared" si="74"/>
        <v>42745.600243055553</v>
      </c>
      <c r="S962" s="15">
        <f t="shared" si="75"/>
        <v>42776.208333333328</v>
      </c>
      <c r="U962" t="str">
        <f t="shared" si="76"/>
        <v>rock</v>
      </c>
    </row>
    <row r="963" spans="1:21" ht="60" x14ac:dyDescent="0.25">
      <c r="A963">
        <v>2091</v>
      </c>
      <c r="B963" s="9" t="s">
        <v>2092</v>
      </c>
      <c r="C963" s="3" t="s">
        <v>6201</v>
      </c>
      <c r="D963" s="5">
        <v>18000</v>
      </c>
      <c r="E963" s="7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77">ROUND(E963/D963*100,0)</f>
        <v>120</v>
      </c>
      <c r="P963">
        <f t="shared" ref="P963:P1026" si="78">IFERROR(ROUND(E963/L963,2),0)</f>
        <v>88.15</v>
      </c>
      <c r="Q963" s="11" t="s">
        <v>8313</v>
      </c>
      <c r="R963" s="15">
        <f t="shared" ref="R963:R1026" si="79">(((J963/60)/60)/24)+DATE(1970,1,1)</f>
        <v>40555.322662037033</v>
      </c>
      <c r="S963" s="15">
        <f t="shared" ref="S963:S1026" si="80">(((I963/60)/60)/24)+DATE(1970,1,1)</f>
        <v>40603.833333333336</v>
      </c>
      <c r="U963" t="str">
        <f t="shared" ref="U963:U1026" si="81">RIGHT(N963,LEN(N963)-SEARCH("/",N963))</f>
        <v>indie rock</v>
      </c>
    </row>
    <row r="964" spans="1:21" ht="60" x14ac:dyDescent="0.25">
      <c r="A964">
        <v>309</v>
      </c>
      <c r="B964" s="9" t="s">
        <v>310</v>
      </c>
      <c r="C964" s="3" t="s">
        <v>4419</v>
      </c>
      <c r="D964" s="5">
        <v>18000</v>
      </c>
      <c r="E964" s="7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77"/>
        <v>119</v>
      </c>
      <c r="P964">
        <f t="shared" si="78"/>
        <v>89.96</v>
      </c>
      <c r="Q964" s="11" t="s">
        <v>8308</v>
      </c>
      <c r="R964" s="15">
        <f t="shared" si="79"/>
        <v>41134.751550925925</v>
      </c>
      <c r="S964" s="15">
        <f t="shared" si="80"/>
        <v>41155.751550925925</v>
      </c>
      <c r="U964" t="str">
        <f t="shared" si="81"/>
        <v>documentary</v>
      </c>
    </row>
    <row r="965" spans="1:21" ht="30" x14ac:dyDescent="0.25">
      <c r="A965">
        <v>283</v>
      </c>
      <c r="B965" s="9" t="s">
        <v>284</v>
      </c>
      <c r="C965" s="3" t="s">
        <v>4393</v>
      </c>
      <c r="D965" s="5">
        <v>18000</v>
      </c>
      <c r="E965" s="7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77"/>
        <v>114</v>
      </c>
      <c r="P965">
        <f t="shared" si="78"/>
        <v>101.83</v>
      </c>
      <c r="Q965" s="11" t="s">
        <v>8308</v>
      </c>
      <c r="R965" s="15">
        <f t="shared" si="79"/>
        <v>40675.71</v>
      </c>
      <c r="S965" s="15">
        <f t="shared" si="80"/>
        <v>40695.207638888889</v>
      </c>
      <c r="U965" t="str">
        <f t="shared" si="81"/>
        <v>documentary</v>
      </c>
    </row>
    <row r="966" spans="1:21" ht="45" x14ac:dyDescent="0.25">
      <c r="A966">
        <v>2538</v>
      </c>
      <c r="B966" s="9" t="s">
        <v>2538</v>
      </c>
      <c r="C966" s="3" t="s">
        <v>6648</v>
      </c>
      <c r="D966" s="5">
        <v>18000</v>
      </c>
      <c r="E966" s="7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77"/>
        <v>113</v>
      </c>
      <c r="P966">
        <f t="shared" si="78"/>
        <v>109.96</v>
      </c>
      <c r="Q966" s="11" t="s">
        <v>8313</v>
      </c>
      <c r="R966" s="15">
        <f t="shared" si="79"/>
        <v>41298.509965277779</v>
      </c>
      <c r="S966" s="15">
        <f t="shared" si="80"/>
        <v>41329.207638888889</v>
      </c>
      <c r="U966" t="str">
        <f t="shared" si="81"/>
        <v>classical music</v>
      </c>
    </row>
    <row r="967" spans="1:21" ht="60" x14ac:dyDescent="0.25">
      <c r="A967">
        <v>2226</v>
      </c>
      <c r="B967" s="9" t="s">
        <v>2227</v>
      </c>
      <c r="C967" s="3" t="s">
        <v>6336</v>
      </c>
      <c r="D967" s="5">
        <v>18000</v>
      </c>
      <c r="E967" s="7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77"/>
        <v>108</v>
      </c>
      <c r="P967">
        <f t="shared" si="78"/>
        <v>60.82</v>
      </c>
      <c r="Q967" s="11" t="s">
        <v>8312</v>
      </c>
      <c r="R967" s="15">
        <f t="shared" si="79"/>
        <v>42381.79886574074</v>
      </c>
      <c r="S967" s="15">
        <f t="shared" si="80"/>
        <v>42412.207638888889</v>
      </c>
      <c r="U967" t="str">
        <f t="shared" si="81"/>
        <v>tabletop games</v>
      </c>
    </row>
    <row r="968" spans="1:21" ht="60" x14ac:dyDescent="0.25">
      <c r="A968">
        <v>2718</v>
      </c>
      <c r="B968" s="9" t="s">
        <v>2718</v>
      </c>
      <c r="C968" s="3" t="s">
        <v>6828</v>
      </c>
      <c r="D968" s="5">
        <v>18000</v>
      </c>
      <c r="E968" s="7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77"/>
        <v>104</v>
      </c>
      <c r="P968">
        <f t="shared" si="78"/>
        <v>125.98</v>
      </c>
      <c r="Q968" s="11" t="s">
        <v>8309</v>
      </c>
      <c r="R968" s="15">
        <f t="shared" si="79"/>
        <v>42465.596585648149</v>
      </c>
      <c r="S968" s="15">
        <f t="shared" si="80"/>
        <v>42493.958333333328</v>
      </c>
      <c r="U968" t="str">
        <f t="shared" si="81"/>
        <v>spaces</v>
      </c>
    </row>
    <row r="969" spans="1:21" ht="45" x14ac:dyDescent="0.25">
      <c r="A969">
        <v>1520</v>
      </c>
      <c r="B969" s="9" t="s">
        <v>1521</v>
      </c>
      <c r="C969" s="3" t="s">
        <v>5630</v>
      </c>
      <c r="D969" s="5">
        <v>18000</v>
      </c>
      <c r="E969" s="7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77"/>
        <v>103</v>
      </c>
      <c r="P969">
        <f t="shared" si="78"/>
        <v>111.53</v>
      </c>
      <c r="Q969" s="11" t="s">
        <v>8314</v>
      </c>
      <c r="R969" s="15">
        <f t="shared" si="79"/>
        <v>41955.857789351852</v>
      </c>
      <c r="S969" s="15">
        <f t="shared" si="80"/>
        <v>41992.166666666672</v>
      </c>
      <c r="U969" t="str">
        <f t="shared" si="81"/>
        <v>photobooks</v>
      </c>
    </row>
    <row r="970" spans="1:21" ht="60" x14ac:dyDescent="0.25">
      <c r="A970">
        <v>2305</v>
      </c>
      <c r="B970" s="9" t="s">
        <v>2306</v>
      </c>
      <c r="C970" s="3" t="s">
        <v>6415</v>
      </c>
      <c r="D970" s="5">
        <v>18000</v>
      </c>
      <c r="E970" s="7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77"/>
        <v>101</v>
      </c>
      <c r="P970">
        <f t="shared" si="78"/>
        <v>109.11</v>
      </c>
      <c r="Q970" s="11" t="s">
        <v>8313</v>
      </c>
      <c r="R970" s="15">
        <f t="shared" si="79"/>
        <v>41834.695277777777</v>
      </c>
      <c r="S970" s="15">
        <f t="shared" si="80"/>
        <v>41859.75</v>
      </c>
      <c r="U970" t="str">
        <f t="shared" si="81"/>
        <v>indie rock</v>
      </c>
    </row>
    <row r="971" spans="1:21" ht="30" x14ac:dyDescent="0.25">
      <c r="A971">
        <v>4022</v>
      </c>
      <c r="B971" s="9" t="s">
        <v>4018</v>
      </c>
      <c r="C971" s="3" t="s">
        <v>8127</v>
      </c>
      <c r="D971" s="5">
        <v>18000</v>
      </c>
      <c r="E971" s="7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77"/>
        <v>70</v>
      </c>
      <c r="P971">
        <f t="shared" si="78"/>
        <v>63.56</v>
      </c>
      <c r="Q971" s="11" t="s">
        <v>8309</v>
      </c>
      <c r="R971" s="15">
        <f t="shared" si="79"/>
        <v>41990.584108796291</v>
      </c>
      <c r="S971" s="15">
        <f t="shared" si="80"/>
        <v>42036.120833333334</v>
      </c>
      <c r="U971" t="str">
        <f t="shared" si="81"/>
        <v>plays</v>
      </c>
    </row>
    <row r="972" spans="1:21" ht="45" x14ac:dyDescent="0.25">
      <c r="A972">
        <v>1817</v>
      </c>
      <c r="B972" s="9" t="s">
        <v>1818</v>
      </c>
      <c r="C972" s="3" t="s">
        <v>5927</v>
      </c>
      <c r="D972" s="5">
        <v>18000</v>
      </c>
      <c r="E972" s="7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77"/>
        <v>52</v>
      </c>
      <c r="P972">
        <f t="shared" si="78"/>
        <v>94.19</v>
      </c>
      <c r="Q972" s="11" t="s">
        <v>8314</v>
      </c>
      <c r="R972" s="15">
        <f t="shared" si="79"/>
        <v>42705.662118055552</v>
      </c>
      <c r="S972" s="15">
        <f t="shared" si="80"/>
        <v>42765.290972222225</v>
      </c>
      <c r="U972" t="str">
        <f t="shared" si="81"/>
        <v>photobooks</v>
      </c>
    </row>
    <row r="973" spans="1:21" ht="60" x14ac:dyDescent="0.25">
      <c r="A973">
        <v>1094</v>
      </c>
      <c r="B973" s="9" t="s">
        <v>1095</v>
      </c>
      <c r="C973" s="3" t="s">
        <v>5204</v>
      </c>
      <c r="D973" s="5">
        <v>18000</v>
      </c>
      <c r="E973" s="7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77"/>
        <v>18</v>
      </c>
      <c r="P973">
        <f t="shared" si="78"/>
        <v>122</v>
      </c>
      <c r="Q973" s="11" t="s">
        <v>8312</v>
      </c>
      <c r="R973" s="15">
        <f t="shared" si="79"/>
        <v>40795.713344907403</v>
      </c>
      <c r="S973" s="15">
        <f t="shared" si="80"/>
        <v>40825.713344907403</v>
      </c>
      <c r="U973" t="str">
        <f t="shared" si="81"/>
        <v>video games</v>
      </c>
    </row>
    <row r="974" spans="1:21" ht="60" x14ac:dyDescent="0.25">
      <c r="A974">
        <v>2517</v>
      </c>
      <c r="B974" s="9" t="s">
        <v>2517</v>
      </c>
      <c r="C974" s="3" t="s">
        <v>6627</v>
      </c>
      <c r="D974" s="5">
        <v>18000</v>
      </c>
      <c r="E974" s="7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77"/>
        <v>10</v>
      </c>
      <c r="P974">
        <f t="shared" si="78"/>
        <v>53.55</v>
      </c>
      <c r="Q974" s="11" t="s">
        <v>8315</v>
      </c>
      <c r="R974" s="15">
        <f t="shared" si="79"/>
        <v>42052.802430555559</v>
      </c>
      <c r="S974" s="15">
        <f t="shared" si="80"/>
        <v>42082.760763888888</v>
      </c>
      <c r="U974" t="str">
        <f t="shared" si="81"/>
        <v>restaurants</v>
      </c>
    </row>
    <row r="975" spans="1:21" ht="45" x14ac:dyDescent="0.25">
      <c r="A975">
        <v>1862</v>
      </c>
      <c r="B975" s="9" t="s">
        <v>1863</v>
      </c>
      <c r="C975" s="3" t="s">
        <v>5972</v>
      </c>
      <c r="D975" s="5">
        <v>18000</v>
      </c>
      <c r="E975" s="7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77"/>
        <v>8</v>
      </c>
      <c r="P975">
        <f t="shared" si="78"/>
        <v>90.94</v>
      </c>
      <c r="Q975" s="11" t="s">
        <v>8312</v>
      </c>
      <c r="R975" s="15">
        <f t="shared" si="79"/>
        <v>42755.492754629624</v>
      </c>
      <c r="S975" s="15">
        <f t="shared" si="80"/>
        <v>42802.3125</v>
      </c>
      <c r="U975" t="str">
        <f t="shared" si="81"/>
        <v>mobile games</v>
      </c>
    </row>
    <row r="976" spans="1:21" ht="45" x14ac:dyDescent="0.25">
      <c r="A976">
        <v>1168</v>
      </c>
      <c r="B976" s="9" t="s">
        <v>1169</v>
      </c>
      <c r="C976" s="3" t="s">
        <v>5278</v>
      </c>
      <c r="D976" s="5">
        <v>18000</v>
      </c>
      <c r="E976" s="7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77"/>
        <v>6</v>
      </c>
      <c r="P976">
        <f t="shared" si="78"/>
        <v>340</v>
      </c>
      <c r="Q976" s="11" t="s">
        <v>8315</v>
      </c>
      <c r="R976" s="15">
        <f t="shared" si="79"/>
        <v>42605.053993055553</v>
      </c>
      <c r="S976" s="15">
        <f t="shared" si="80"/>
        <v>42635.053993055553</v>
      </c>
      <c r="U976" t="str">
        <f t="shared" si="81"/>
        <v>food trucks</v>
      </c>
    </row>
    <row r="977" spans="1:21" x14ac:dyDescent="0.25">
      <c r="A977">
        <v>1086</v>
      </c>
      <c r="B977" s="9" t="s">
        <v>1087</v>
      </c>
      <c r="C977" s="3" t="s">
        <v>5196</v>
      </c>
      <c r="D977" s="5">
        <v>18000</v>
      </c>
      <c r="E977" s="7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77"/>
        <v>0</v>
      </c>
      <c r="P977">
        <f t="shared" si="78"/>
        <v>7.5</v>
      </c>
      <c r="Q977" s="11" t="s">
        <v>8312</v>
      </c>
      <c r="R977" s="15">
        <f t="shared" si="79"/>
        <v>41845.866793981484</v>
      </c>
      <c r="S977" s="15">
        <f t="shared" si="80"/>
        <v>41875.866793981484</v>
      </c>
      <c r="U977" t="str">
        <f t="shared" si="81"/>
        <v>video games</v>
      </c>
    </row>
    <row r="978" spans="1:21" ht="45" x14ac:dyDescent="0.25">
      <c r="A978">
        <v>3878</v>
      </c>
      <c r="B978" s="9" t="s">
        <v>3875</v>
      </c>
      <c r="C978" s="3" t="s">
        <v>7987</v>
      </c>
      <c r="D978" s="5">
        <v>18000</v>
      </c>
      <c r="E978" s="7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77"/>
        <v>0</v>
      </c>
      <c r="P978">
        <f t="shared" si="78"/>
        <v>10</v>
      </c>
      <c r="Q978" s="11" t="s">
        <v>8309</v>
      </c>
      <c r="R978" s="15">
        <f t="shared" si="79"/>
        <v>42154.818819444445</v>
      </c>
      <c r="S978" s="15">
        <f t="shared" si="80"/>
        <v>42185.165972222225</v>
      </c>
      <c r="U978" t="str">
        <f t="shared" si="81"/>
        <v>musical</v>
      </c>
    </row>
    <row r="979" spans="1:21" ht="45" x14ac:dyDescent="0.25">
      <c r="A979">
        <v>1541</v>
      </c>
      <c r="B979" s="9" t="s">
        <v>1542</v>
      </c>
      <c r="C979" s="3" t="s">
        <v>5651</v>
      </c>
      <c r="D979" s="5">
        <v>18000</v>
      </c>
      <c r="E979" s="7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77"/>
        <v>0</v>
      </c>
      <c r="P979">
        <f t="shared" si="78"/>
        <v>3</v>
      </c>
      <c r="Q979" s="11" t="s">
        <v>8314</v>
      </c>
      <c r="R979" s="15">
        <f t="shared" si="79"/>
        <v>41974.712245370371</v>
      </c>
      <c r="S979" s="15">
        <f t="shared" si="80"/>
        <v>42004.712245370371</v>
      </c>
      <c r="U979" t="str">
        <f t="shared" si="81"/>
        <v>nature</v>
      </c>
    </row>
    <row r="980" spans="1:21" ht="60" x14ac:dyDescent="0.25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7"/>
        <v>0</v>
      </c>
      <c r="P980">
        <f t="shared" si="78"/>
        <v>1</v>
      </c>
      <c r="Q980" s="11" t="s">
        <v>8309</v>
      </c>
      <c r="R980" s="15">
        <f t="shared" si="79"/>
        <v>42460.374305555553</v>
      </c>
      <c r="S980" s="15">
        <f t="shared" si="80"/>
        <v>42510.374305555553</v>
      </c>
      <c r="U980" t="str">
        <f t="shared" si="81"/>
        <v>spaces</v>
      </c>
    </row>
    <row r="981" spans="1:21" ht="60" x14ac:dyDescent="0.25">
      <c r="A981">
        <v>564</v>
      </c>
      <c r="B981" s="9" t="s">
        <v>565</v>
      </c>
      <c r="C981" s="3" t="s">
        <v>4674</v>
      </c>
      <c r="D981" s="5">
        <v>18000</v>
      </c>
      <c r="E981" s="7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77"/>
        <v>0</v>
      </c>
      <c r="P981">
        <f t="shared" si="78"/>
        <v>1</v>
      </c>
      <c r="Q981" s="11" t="s">
        <v>8311</v>
      </c>
      <c r="R981" s="15">
        <f t="shared" si="79"/>
        <v>42411.942997685182</v>
      </c>
      <c r="S981" s="15">
        <f t="shared" si="80"/>
        <v>42441.942997685182</v>
      </c>
      <c r="U981" t="str">
        <f t="shared" si="81"/>
        <v>web</v>
      </c>
    </row>
    <row r="982" spans="1:21" ht="60" x14ac:dyDescent="0.25">
      <c r="A982">
        <v>1161</v>
      </c>
      <c r="B982" s="9" t="s">
        <v>1162</v>
      </c>
      <c r="C982" s="3" t="s">
        <v>5271</v>
      </c>
      <c r="D982" s="5">
        <v>18000</v>
      </c>
      <c r="E982" s="7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77"/>
        <v>0</v>
      </c>
      <c r="P982">
        <f t="shared" si="78"/>
        <v>0</v>
      </c>
      <c r="Q982" s="11" t="s">
        <v>8315</v>
      </c>
      <c r="R982" s="15">
        <f t="shared" si="79"/>
        <v>42122.629502314812</v>
      </c>
      <c r="S982" s="15">
        <f t="shared" si="80"/>
        <v>42143.629502314812</v>
      </c>
      <c r="U982" t="str">
        <f t="shared" si="81"/>
        <v>food trucks</v>
      </c>
    </row>
    <row r="983" spans="1:21" ht="45" x14ac:dyDescent="0.25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7"/>
        <v>0</v>
      </c>
      <c r="P983">
        <f t="shared" si="78"/>
        <v>0</v>
      </c>
      <c r="Q983" s="11" t="s">
        <v>8309</v>
      </c>
      <c r="R983" s="15">
        <f t="shared" si="79"/>
        <v>42550.048449074078</v>
      </c>
      <c r="S983" s="15">
        <f t="shared" si="80"/>
        <v>42580.978472222225</v>
      </c>
      <c r="U983" t="str">
        <f t="shared" si="81"/>
        <v>plays</v>
      </c>
    </row>
    <row r="984" spans="1:21" ht="60" x14ac:dyDescent="0.25">
      <c r="A984">
        <v>1509</v>
      </c>
      <c r="B984" s="9" t="s">
        <v>1510</v>
      </c>
      <c r="C984" s="3" t="s">
        <v>5619</v>
      </c>
      <c r="D984" s="5">
        <v>17500</v>
      </c>
      <c r="E984" s="7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77"/>
        <v>124</v>
      </c>
      <c r="P984">
        <f t="shared" si="78"/>
        <v>110.39</v>
      </c>
      <c r="Q984" s="11" t="s">
        <v>8314</v>
      </c>
      <c r="R984" s="15">
        <f t="shared" si="79"/>
        <v>42751.533391203702</v>
      </c>
      <c r="S984" s="15">
        <f t="shared" si="80"/>
        <v>42780.957638888889</v>
      </c>
      <c r="U984" t="str">
        <f t="shared" si="81"/>
        <v>photobooks</v>
      </c>
    </row>
    <row r="985" spans="1:21" ht="60" x14ac:dyDescent="0.25">
      <c r="A985">
        <v>2664</v>
      </c>
      <c r="B985" s="9" t="s">
        <v>2664</v>
      </c>
      <c r="C985" s="3" t="s">
        <v>6774</v>
      </c>
      <c r="D985" s="5">
        <v>17500</v>
      </c>
      <c r="E985" s="7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77"/>
        <v>103</v>
      </c>
      <c r="P985">
        <f t="shared" si="78"/>
        <v>174.04</v>
      </c>
      <c r="Q985" s="11" t="s">
        <v>8311</v>
      </c>
      <c r="R985" s="15">
        <f t="shared" si="79"/>
        <v>42313.02542824074</v>
      </c>
      <c r="S985" s="15">
        <f t="shared" si="80"/>
        <v>42347.290972222225</v>
      </c>
      <c r="U985" t="str">
        <f t="shared" si="81"/>
        <v>makerspaces</v>
      </c>
    </row>
    <row r="986" spans="1:21" ht="45" x14ac:dyDescent="0.25">
      <c r="A986">
        <v>1803</v>
      </c>
      <c r="B986" s="9" t="s">
        <v>1804</v>
      </c>
      <c r="C986" s="3" t="s">
        <v>5913</v>
      </c>
      <c r="D986" s="5">
        <v>17500</v>
      </c>
      <c r="E986" s="7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7"/>
        <v>31</v>
      </c>
      <c r="P986">
        <f t="shared" si="78"/>
        <v>71.87</v>
      </c>
      <c r="Q986" s="11" t="s">
        <v>8314</v>
      </c>
      <c r="R986" s="15">
        <f t="shared" si="79"/>
        <v>42018.071550925932</v>
      </c>
      <c r="S986" s="15">
        <f t="shared" si="80"/>
        <v>42049.071550925932</v>
      </c>
      <c r="U986" t="str">
        <f t="shared" si="81"/>
        <v>photobooks</v>
      </c>
    </row>
    <row r="987" spans="1:21" ht="45" x14ac:dyDescent="0.25">
      <c r="A987">
        <v>982</v>
      </c>
      <c r="B987" s="9" t="s">
        <v>983</v>
      </c>
      <c r="C987" s="3" t="s">
        <v>5092</v>
      </c>
      <c r="D987" s="5">
        <v>17500</v>
      </c>
      <c r="E987" s="7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77"/>
        <v>0</v>
      </c>
      <c r="P987">
        <f t="shared" si="78"/>
        <v>1</v>
      </c>
      <c r="Q987" s="11" t="s">
        <v>8311</v>
      </c>
      <c r="R987" s="15">
        <f t="shared" si="79"/>
        <v>42615.753310185188</v>
      </c>
      <c r="S987" s="15">
        <f t="shared" si="80"/>
        <v>42645.753310185188</v>
      </c>
      <c r="U987" t="str">
        <f t="shared" si="81"/>
        <v>wearables</v>
      </c>
    </row>
    <row r="988" spans="1:21" ht="60" x14ac:dyDescent="0.25">
      <c r="A988">
        <v>770</v>
      </c>
      <c r="B988" s="9" t="s">
        <v>771</v>
      </c>
      <c r="C988" s="3" t="s">
        <v>4880</v>
      </c>
      <c r="D988" s="5">
        <v>17500</v>
      </c>
      <c r="E988" s="7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77"/>
        <v>0</v>
      </c>
      <c r="P988">
        <f t="shared" si="78"/>
        <v>0</v>
      </c>
      <c r="Q988" s="11" t="s">
        <v>8310</v>
      </c>
      <c r="R988" s="15">
        <f t="shared" si="79"/>
        <v>41289.999641203707</v>
      </c>
      <c r="S988" s="15">
        <f t="shared" si="80"/>
        <v>41329.999641203707</v>
      </c>
      <c r="U988" t="str">
        <f t="shared" si="81"/>
        <v>fiction</v>
      </c>
    </row>
    <row r="989" spans="1:21" ht="45" x14ac:dyDescent="0.25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7"/>
        <v>100</v>
      </c>
      <c r="P989">
        <f t="shared" si="78"/>
        <v>224.13</v>
      </c>
      <c r="Q989" s="11" t="s">
        <v>8313</v>
      </c>
      <c r="R989" s="15">
        <f t="shared" si="79"/>
        <v>42093.922048611115</v>
      </c>
      <c r="S989" s="15">
        <f t="shared" si="80"/>
        <v>42128.167361111111</v>
      </c>
      <c r="U989" t="str">
        <f t="shared" si="81"/>
        <v>rock</v>
      </c>
    </row>
    <row r="990" spans="1:21" ht="60" x14ac:dyDescent="0.25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7"/>
        <v>51</v>
      </c>
      <c r="P990">
        <f t="shared" si="78"/>
        <v>147.88</v>
      </c>
      <c r="Q990" s="11" t="s">
        <v>8309</v>
      </c>
      <c r="R990" s="15">
        <f t="shared" si="79"/>
        <v>41880.753437499996</v>
      </c>
      <c r="S990" s="15">
        <f t="shared" si="80"/>
        <v>41905.165972222225</v>
      </c>
      <c r="U990" t="str">
        <f t="shared" si="81"/>
        <v>musical</v>
      </c>
    </row>
    <row r="991" spans="1:21" ht="60" x14ac:dyDescent="0.25">
      <c r="A991">
        <v>279</v>
      </c>
      <c r="B991" s="9" t="s">
        <v>280</v>
      </c>
      <c r="C991" s="3" t="s">
        <v>4389</v>
      </c>
      <c r="D991" s="5">
        <v>17000</v>
      </c>
      <c r="E991" s="7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77"/>
        <v>157</v>
      </c>
      <c r="P991">
        <f t="shared" si="78"/>
        <v>87.69</v>
      </c>
      <c r="Q991" s="11" t="s">
        <v>8308</v>
      </c>
      <c r="R991" s="15">
        <f t="shared" si="79"/>
        <v>42759.244166666671</v>
      </c>
      <c r="S991" s="15">
        <f t="shared" si="80"/>
        <v>42793.084027777775</v>
      </c>
      <c r="U991" t="str">
        <f t="shared" si="81"/>
        <v>documentary</v>
      </c>
    </row>
    <row r="992" spans="1:21" ht="45" x14ac:dyDescent="0.25">
      <c r="A992">
        <v>1516</v>
      </c>
      <c r="B992" s="9" t="s">
        <v>1517</v>
      </c>
      <c r="C992" s="3" t="s">
        <v>5626</v>
      </c>
      <c r="D992" s="5">
        <v>17000</v>
      </c>
      <c r="E992" s="7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77"/>
        <v>109</v>
      </c>
      <c r="P992">
        <f t="shared" si="78"/>
        <v>159.24</v>
      </c>
      <c r="Q992" s="11" t="s">
        <v>8314</v>
      </c>
      <c r="R992" s="15">
        <f t="shared" si="79"/>
        <v>42619.466342592597</v>
      </c>
      <c r="S992" s="15">
        <f t="shared" si="80"/>
        <v>42649.583333333328</v>
      </c>
      <c r="U992" t="str">
        <f t="shared" si="81"/>
        <v>photobooks</v>
      </c>
    </row>
    <row r="993" spans="1:21" ht="60" x14ac:dyDescent="0.25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7"/>
        <v>105</v>
      </c>
      <c r="P993">
        <f t="shared" si="78"/>
        <v>80.2</v>
      </c>
      <c r="Q993" s="11" t="s">
        <v>8308</v>
      </c>
      <c r="R993" s="15">
        <f t="shared" si="79"/>
        <v>40357.227939814817</v>
      </c>
      <c r="S993" s="15">
        <f t="shared" si="80"/>
        <v>40401.665972222225</v>
      </c>
      <c r="U993" t="str">
        <f t="shared" si="81"/>
        <v>documentary</v>
      </c>
    </row>
    <row r="994" spans="1:21" x14ac:dyDescent="0.25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7"/>
        <v>39</v>
      </c>
      <c r="P994">
        <f t="shared" si="78"/>
        <v>393.59</v>
      </c>
      <c r="Q994" s="11" t="s">
        <v>8308</v>
      </c>
      <c r="R994" s="15">
        <f t="shared" si="79"/>
        <v>42024.888692129629</v>
      </c>
      <c r="S994" s="15">
        <f t="shared" si="80"/>
        <v>42054.888692129629</v>
      </c>
      <c r="U994" t="str">
        <f t="shared" si="81"/>
        <v>animation</v>
      </c>
    </row>
    <row r="995" spans="1:21" ht="60" x14ac:dyDescent="0.25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7"/>
        <v>32</v>
      </c>
      <c r="P995">
        <f t="shared" si="78"/>
        <v>115.55</v>
      </c>
      <c r="Q995" s="11" t="s">
        <v>8310</v>
      </c>
      <c r="R995" s="15">
        <f t="shared" si="79"/>
        <v>42304.210833333331</v>
      </c>
      <c r="S995" s="15">
        <f t="shared" si="80"/>
        <v>42334.252500000002</v>
      </c>
      <c r="U995" t="str">
        <f t="shared" si="81"/>
        <v>translations</v>
      </c>
    </row>
    <row r="996" spans="1:21" ht="60" x14ac:dyDescent="0.25">
      <c r="A996">
        <v>4048</v>
      </c>
      <c r="B996" s="9" t="s">
        <v>4044</v>
      </c>
      <c r="C996" s="3" t="s">
        <v>8152</v>
      </c>
      <c r="D996" s="5">
        <v>17000</v>
      </c>
      <c r="E996" s="7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77"/>
        <v>18</v>
      </c>
      <c r="P996">
        <f t="shared" si="78"/>
        <v>32.979999999999997</v>
      </c>
      <c r="Q996" s="11" t="s">
        <v>8309</v>
      </c>
      <c r="R996" s="15">
        <f t="shared" si="79"/>
        <v>42436.509108796294</v>
      </c>
      <c r="S996" s="15">
        <f t="shared" si="80"/>
        <v>42471.467442129629</v>
      </c>
      <c r="U996" t="str">
        <f t="shared" si="81"/>
        <v>plays</v>
      </c>
    </row>
    <row r="997" spans="1:21" ht="60" x14ac:dyDescent="0.25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7"/>
        <v>14</v>
      </c>
      <c r="P997">
        <f t="shared" si="78"/>
        <v>63.65</v>
      </c>
      <c r="Q997" s="11" t="s">
        <v>8314</v>
      </c>
      <c r="R997" s="15">
        <f t="shared" si="79"/>
        <v>42321.660509259258</v>
      </c>
      <c r="S997" s="15">
        <f t="shared" si="80"/>
        <v>42353.506944444445</v>
      </c>
      <c r="U997" t="str">
        <f t="shared" si="81"/>
        <v>photobooks</v>
      </c>
    </row>
    <row r="998" spans="1:21" ht="30" x14ac:dyDescent="0.25">
      <c r="A998">
        <v>165</v>
      </c>
      <c r="B998" s="9" t="s">
        <v>167</v>
      </c>
      <c r="C998" s="3" t="s">
        <v>4275</v>
      </c>
      <c r="D998" s="5">
        <v>17000</v>
      </c>
      <c r="E998" s="7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77"/>
        <v>0</v>
      </c>
      <c r="P998">
        <f t="shared" si="78"/>
        <v>0</v>
      </c>
      <c r="Q998" s="11" t="s">
        <v>8308</v>
      </c>
      <c r="R998" s="15">
        <f t="shared" si="79"/>
        <v>42351.658842592587</v>
      </c>
      <c r="S998" s="15">
        <f t="shared" si="80"/>
        <v>42381.658842592587</v>
      </c>
      <c r="U998" t="str">
        <f t="shared" si="81"/>
        <v>drama</v>
      </c>
    </row>
    <row r="999" spans="1:21" ht="45" x14ac:dyDescent="0.25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7"/>
        <v>15</v>
      </c>
      <c r="P999">
        <f t="shared" si="78"/>
        <v>69.47</v>
      </c>
      <c r="Q999" s="11" t="s">
        <v>8315</v>
      </c>
      <c r="R999" s="15">
        <f t="shared" si="79"/>
        <v>41893.028877314813</v>
      </c>
      <c r="S999" s="15">
        <f t="shared" si="80"/>
        <v>41953.070543981477</v>
      </c>
      <c r="U999" t="str">
        <f t="shared" si="81"/>
        <v>food trucks</v>
      </c>
    </row>
    <row r="1000" spans="1:21" ht="30" x14ac:dyDescent="0.25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7"/>
        <v>104</v>
      </c>
      <c r="P1000">
        <f t="shared" si="78"/>
        <v>123.38</v>
      </c>
      <c r="Q1000" s="11" t="s">
        <v>8314</v>
      </c>
      <c r="R1000" s="15">
        <f t="shared" si="79"/>
        <v>42430.430243055554</v>
      </c>
      <c r="S1000" s="15">
        <f t="shared" si="80"/>
        <v>42460.416666666672</v>
      </c>
      <c r="U1000" t="str">
        <f t="shared" si="81"/>
        <v>photobooks</v>
      </c>
    </row>
    <row r="1001" spans="1:21" ht="30" x14ac:dyDescent="0.25">
      <c r="A1001">
        <v>2705</v>
      </c>
      <c r="B1001" s="9" t="s">
        <v>2705</v>
      </c>
      <c r="C1001" s="3" t="s">
        <v>6815</v>
      </c>
      <c r="D1001" s="5">
        <v>16500</v>
      </c>
      <c r="E1001" s="7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77"/>
        <v>11</v>
      </c>
      <c r="P1001">
        <f t="shared" si="78"/>
        <v>217.38</v>
      </c>
      <c r="Q1001" s="11" t="s">
        <v>8309</v>
      </c>
      <c r="R1001" s="15">
        <f t="shared" si="79"/>
        <v>42773.916180555556</v>
      </c>
      <c r="S1001" s="15">
        <f t="shared" si="80"/>
        <v>42818.874513888892</v>
      </c>
      <c r="U1001" t="str">
        <f t="shared" si="81"/>
        <v>spaces</v>
      </c>
    </row>
    <row r="1002" spans="1:21" ht="30" x14ac:dyDescent="0.25">
      <c r="A1002">
        <v>1702</v>
      </c>
      <c r="B1002" s="9" t="s">
        <v>1703</v>
      </c>
      <c r="C1002" s="3" t="s">
        <v>5812</v>
      </c>
      <c r="D1002" s="5">
        <v>16500</v>
      </c>
      <c r="E1002" s="7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77"/>
        <v>0</v>
      </c>
      <c r="P1002">
        <f t="shared" si="78"/>
        <v>1</v>
      </c>
      <c r="Q1002" s="11" t="s">
        <v>8313</v>
      </c>
      <c r="R1002" s="15">
        <f t="shared" si="79"/>
        <v>42063.869791666672</v>
      </c>
      <c r="S1002" s="15">
        <f t="shared" si="80"/>
        <v>42093.828125</v>
      </c>
      <c r="U1002" t="str">
        <f t="shared" si="81"/>
        <v>faith</v>
      </c>
    </row>
    <row r="1003" spans="1:21" ht="45" x14ac:dyDescent="0.25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7"/>
        <v>159</v>
      </c>
      <c r="P1003">
        <f t="shared" si="78"/>
        <v>102.86</v>
      </c>
      <c r="Q1003" s="11" t="s">
        <v>8314</v>
      </c>
      <c r="R1003" s="15">
        <f t="shared" si="79"/>
        <v>42633.461956018517</v>
      </c>
      <c r="S1003" s="15">
        <f t="shared" si="80"/>
        <v>42663.461956018517</v>
      </c>
      <c r="U1003" t="str">
        <f t="shared" si="81"/>
        <v>photobooks</v>
      </c>
    </row>
    <row r="1004" spans="1:21" ht="45" x14ac:dyDescent="0.25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7"/>
        <v>102</v>
      </c>
      <c r="P1004">
        <f t="shared" si="78"/>
        <v>165.35</v>
      </c>
      <c r="Q1004" s="11" t="s">
        <v>8314</v>
      </c>
      <c r="R1004" s="15">
        <f t="shared" si="79"/>
        <v>42125.614895833336</v>
      </c>
      <c r="S1004" s="15">
        <f t="shared" si="80"/>
        <v>42155.614895833336</v>
      </c>
      <c r="U1004" t="str">
        <f t="shared" si="81"/>
        <v>photobooks</v>
      </c>
    </row>
    <row r="1005" spans="1:21" ht="30" x14ac:dyDescent="0.25">
      <c r="A1005">
        <v>1975</v>
      </c>
      <c r="B1005" s="9" t="s">
        <v>1976</v>
      </c>
      <c r="C1005" s="3" t="s">
        <v>6085</v>
      </c>
      <c r="D1005" s="5">
        <v>16000</v>
      </c>
      <c r="E1005" s="7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77"/>
        <v>209</v>
      </c>
      <c r="P1005">
        <f t="shared" si="78"/>
        <v>131.99</v>
      </c>
      <c r="Q1005" s="11" t="s">
        <v>8311</v>
      </c>
      <c r="R1005" s="15">
        <f t="shared" si="79"/>
        <v>41313.755219907405</v>
      </c>
      <c r="S1005" s="15">
        <f t="shared" si="80"/>
        <v>41343.755219907405</v>
      </c>
      <c r="U1005" t="str">
        <f t="shared" si="81"/>
        <v>hardware</v>
      </c>
    </row>
    <row r="1006" spans="1:21" ht="60" x14ac:dyDescent="0.25">
      <c r="A1006">
        <v>1466</v>
      </c>
      <c r="B1006" s="9" t="s">
        <v>1467</v>
      </c>
      <c r="C1006" s="3" t="s">
        <v>5576</v>
      </c>
      <c r="D1006" s="5">
        <v>16000</v>
      </c>
      <c r="E1006" s="7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77"/>
        <v>108</v>
      </c>
      <c r="P1006">
        <f t="shared" si="78"/>
        <v>69.599999999999994</v>
      </c>
      <c r="Q1006" s="11" t="s">
        <v>8310</v>
      </c>
      <c r="R1006" s="15">
        <f t="shared" si="79"/>
        <v>42340.172060185185</v>
      </c>
      <c r="S1006" s="15">
        <f t="shared" si="80"/>
        <v>42381.208333333328</v>
      </c>
      <c r="U1006" t="str">
        <f t="shared" si="81"/>
        <v>radio &amp; podcasts</v>
      </c>
    </row>
    <row r="1007" spans="1:21" ht="60" x14ac:dyDescent="0.25">
      <c r="A1007">
        <v>2108</v>
      </c>
      <c r="B1007" s="9" t="s">
        <v>2109</v>
      </c>
      <c r="C1007" s="3" t="s">
        <v>6218</v>
      </c>
      <c r="D1007" s="5">
        <v>16000</v>
      </c>
      <c r="E1007" s="7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77"/>
        <v>107</v>
      </c>
      <c r="P1007">
        <f t="shared" si="78"/>
        <v>89.9</v>
      </c>
      <c r="Q1007" s="11" t="s">
        <v>8313</v>
      </c>
      <c r="R1007" s="15">
        <f t="shared" si="79"/>
        <v>41135.175694444442</v>
      </c>
      <c r="S1007" s="15">
        <f t="shared" si="80"/>
        <v>41162.163194444445</v>
      </c>
      <c r="U1007" t="str">
        <f t="shared" si="81"/>
        <v>indie rock</v>
      </c>
    </row>
    <row r="1008" spans="1:21" ht="60" x14ac:dyDescent="0.25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7"/>
        <v>104</v>
      </c>
      <c r="P1008">
        <f t="shared" si="78"/>
        <v>48.04</v>
      </c>
      <c r="Q1008" s="11" t="s">
        <v>8314</v>
      </c>
      <c r="R1008" s="15">
        <f t="shared" si="79"/>
        <v>42414.44332175926</v>
      </c>
      <c r="S1008" s="15">
        <f t="shared" si="80"/>
        <v>42451.834027777775</v>
      </c>
      <c r="U1008" t="str">
        <f t="shared" si="81"/>
        <v>photobooks</v>
      </c>
    </row>
    <row r="1009" spans="1:21" ht="60" x14ac:dyDescent="0.25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7"/>
        <v>101</v>
      </c>
      <c r="P1009">
        <f t="shared" si="78"/>
        <v>39.92</v>
      </c>
      <c r="Q1009" s="11" t="s">
        <v>8314</v>
      </c>
      <c r="R1009" s="15">
        <f t="shared" si="79"/>
        <v>41809.385162037033</v>
      </c>
      <c r="S1009" s="15">
        <f t="shared" si="80"/>
        <v>41839.385162037033</v>
      </c>
      <c r="U1009" t="str">
        <f t="shared" si="81"/>
        <v>photobooks</v>
      </c>
    </row>
    <row r="1010" spans="1:21" ht="60" x14ac:dyDescent="0.25">
      <c r="A1010">
        <v>3102</v>
      </c>
      <c r="B1010" s="9" t="s">
        <v>3102</v>
      </c>
      <c r="C1010" s="3" t="s">
        <v>7212</v>
      </c>
      <c r="D1010" s="5">
        <v>16000</v>
      </c>
      <c r="E1010" s="7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7"/>
        <v>39</v>
      </c>
      <c r="P1010">
        <f t="shared" si="78"/>
        <v>69.53</v>
      </c>
      <c r="Q1010" s="11" t="s">
        <v>8309</v>
      </c>
      <c r="R1010" s="15">
        <f t="shared" si="79"/>
        <v>42555.340486111112</v>
      </c>
      <c r="S1010" s="15">
        <f t="shared" si="80"/>
        <v>42605.340486111112</v>
      </c>
      <c r="U1010" t="str">
        <f t="shared" si="81"/>
        <v>spaces</v>
      </c>
    </row>
    <row r="1011" spans="1:21" ht="45" x14ac:dyDescent="0.25">
      <c r="A1011">
        <v>1798</v>
      </c>
      <c r="B1011" s="9" t="s">
        <v>1799</v>
      </c>
      <c r="C1011" s="3" t="s">
        <v>5908</v>
      </c>
      <c r="D1011" s="5">
        <v>16000</v>
      </c>
      <c r="E1011" s="7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77"/>
        <v>14</v>
      </c>
      <c r="P1011">
        <f t="shared" si="78"/>
        <v>58.97</v>
      </c>
      <c r="Q1011" s="11" t="s">
        <v>8314</v>
      </c>
      <c r="R1011" s="15">
        <f t="shared" si="79"/>
        <v>42344.32677083333</v>
      </c>
      <c r="S1011" s="15">
        <f t="shared" si="80"/>
        <v>42404.32677083333</v>
      </c>
      <c r="U1011" t="str">
        <f t="shared" si="81"/>
        <v>photobooks</v>
      </c>
    </row>
    <row r="1012" spans="1:21" x14ac:dyDescent="0.25">
      <c r="A1012">
        <v>1152</v>
      </c>
      <c r="B1012" s="9" t="s">
        <v>1153</v>
      </c>
      <c r="C1012" s="3" t="s">
        <v>5262</v>
      </c>
      <c r="D1012" s="5">
        <v>16000</v>
      </c>
      <c r="E1012" s="7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77"/>
        <v>6</v>
      </c>
      <c r="P1012">
        <f t="shared" si="78"/>
        <v>60.73</v>
      </c>
      <c r="Q1012" s="11" t="s">
        <v>8315</v>
      </c>
      <c r="R1012" s="15">
        <f t="shared" si="79"/>
        <v>42109.709629629629</v>
      </c>
      <c r="S1012" s="15">
        <f t="shared" si="80"/>
        <v>42139.709629629629</v>
      </c>
      <c r="U1012" t="str">
        <f t="shared" si="81"/>
        <v>food trucks</v>
      </c>
    </row>
    <row r="1013" spans="1:21" ht="60" x14ac:dyDescent="0.25">
      <c r="A1013">
        <v>2744</v>
      </c>
      <c r="B1013" s="9" t="s">
        <v>2744</v>
      </c>
      <c r="C1013" s="3" t="s">
        <v>6854</v>
      </c>
      <c r="D1013" s="5">
        <v>16000</v>
      </c>
      <c r="E1013" s="7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77"/>
        <v>5</v>
      </c>
      <c r="P1013">
        <f t="shared" si="78"/>
        <v>37.950000000000003</v>
      </c>
      <c r="Q1013" s="11" t="s">
        <v>8310</v>
      </c>
      <c r="R1013" s="15">
        <f t="shared" si="79"/>
        <v>40938.062476851854</v>
      </c>
      <c r="S1013" s="15">
        <f t="shared" si="80"/>
        <v>40968.062476851854</v>
      </c>
      <c r="U1013" t="str">
        <f t="shared" si="81"/>
        <v>children's books</v>
      </c>
    </row>
    <row r="1014" spans="1:21" ht="60" x14ac:dyDescent="0.25">
      <c r="A1014">
        <v>909</v>
      </c>
      <c r="B1014" s="9" t="s">
        <v>910</v>
      </c>
      <c r="C1014" s="3" t="s">
        <v>5019</v>
      </c>
      <c r="D1014" s="5">
        <v>16000</v>
      </c>
      <c r="E1014" s="7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77"/>
        <v>3</v>
      </c>
      <c r="P1014">
        <f t="shared" si="78"/>
        <v>65</v>
      </c>
      <c r="Q1014" s="11" t="s">
        <v>8313</v>
      </c>
      <c r="R1014" s="15">
        <f t="shared" si="79"/>
        <v>41081.69027777778</v>
      </c>
      <c r="S1014" s="15">
        <f t="shared" si="80"/>
        <v>41113.166666666664</v>
      </c>
      <c r="U1014" t="str">
        <f t="shared" si="81"/>
        <v>jazz</v>
      </c>
    </row>
    <row r="1015" spans="1:21" ht="60" x14ac:dyDescent="0.25">
      <c r="A1015">
        <v>2389</v>
      </c>
      <c r="B1015" s="9" t="s">
        <v>2390</v>
      </c>
      <c r="C1015" s="3" t="s">
        <v>6499</v>
      </c>
      <c r="D1015" s="5">
        <v>16000</v>
      </c>
      <c r="E1015" s="7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77"/>
        <v>0</v>
      </c>
      <c r="P1015">
        <f t="shared" si="78"/>
        <v>30</v>
      </c>
      <c r="Q1015" s="11" t="s">
        <v>8311</v>
      </c>
      <c r="R1015" s="15">
        <f t="shared" si="79"/>
        <v>42179.653379629628</v>
      </c>
      <c r="S1015" s="15">
        <f t="shared" si="80"/>
        <v>42210.915972222225</v>
      </c>
      <c r="U1015" t="str">
        <f t="shared" si="81"/>
        <v>web</v>
      </c>
    </row>
    <row r="1016" spans="1:21" ht="45" x14ac:dyDescent="0.25">
      <c r="A1016">
        <v>3274</v>
      </c>
      <c r="B1016" s="9" t="s">
        <v>3274</v>
      </c>
      <c r="C1016" s="3" t="s">
        <v>7384</v>
      </c>
      <c r="D1016" s="5">
        <v>15500</v>
      </c>
      <c r="E1016" s="7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77"/>
        <v>101</v>
      </c>
      <c r="P1016">
        <f t="shared" si="78"/>
        <v>54.91</v>
      </c>
      <c r="Q1016" s="11" t="s">
        <v>8309</v>
      </c>
      <c r="R1016" s="15">
        <f t="shared" si="79"/>
        <v>42400.704537037032</v>
      </c>
      <c r="S1016" s="15">
        <f t="shared" si="80"/>
        <v>42444.875</v>
      </c>
      <c r="U1016" t="str">
        <f t="shared" si="81"/>
        <v>plays</v>
      </c>
    </row>
    <row r="1017" spans="1:21" ht="45" x14ac:dyDescent="0.25">
      <c r="A1017">
        <v>1804</v>
      </c>
      <c r="B1017" s="9" t="s">
        <v>1805</v>
      </c>
      <c r="C1017" s="3" t="s">
        <v>5914</v>
      </c>
      <c r="D1017" s="5">
        <v>15500</v>
      </c>
      <c r="E1017" s="7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77"/>
        <v>35</v>
      </c>
      <c r="P1017">
        <f t="shared" si="78"/>
        <v>104.85</v>
      </c>
      <c r="Q1017" s="11" t="s">
        <v>8314</v>
      </c>
      <c r="R1017" s="15">
        <f t="shared" si="79"/>
        <v>42282.678287037037</v>
      </c>
      <c r="S1017" s="15">
        <f t="shared" si="80"/>
        <v>42322.719953703709</v>
      </c>
      <c r="U1017" t="str">
        <f t="shared" si="81"/>
        <v>photobooks</v>
      </c>
    </row>
    <row r="1018" spans="1:21" ht="60" x14ac:dyDescent="0.25">
      <c r="A1018">
        <v>2193</v>
      </c>
      <c r="B1018" s="9" t="s">
        <v>2194</v>
      </c>
      <c r="C1018" s="3" t="s">
        <v>6303</v>
      </c>
      <c r="D1018" s="5">
        <v>15000</v>
      </c>
      <c r="E1018" s="7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77"/>
        <v>452</v>
      </c>
      <c r="P1018">
        <f t="shared" si="78"/>
        <v>75.650000000000006</v>
      </c>
      <c r="Q1018" s="11" t="s">
        <v>8312</v>
      </c>
      <c r="R1018" s="15">
        <f t="shared" si="79"/>
        <v>42664.405925925923</v>
      </c>
      <c r="S1018" s="15">
        <f t="shared" si="80"/>
        <v>42695.207638888889</v>
      </c>
      <c r="U1018" t="str">
        <f t="shared" si="81"/>
        <v>tabletop games</v>
      </c>
    </row>
    <row r="1019" spans="1:21" ht="60" x14ac:dyDescent="0.25">
      <c r="A1019">
        <v>1197</v>
      </c>
      <c r="B1019" s="9" t="s">
        <v>1198</v>
      </c>
      <c r="C1019" s="3" t="s">
        <v>5307</v>
      </c>
      <c r="D1019" s="5">
        <v>15000</v>
      </c>
      <c r="E1019" s="7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77"/>
        <v>253</v>
      </c>
      <c r="P1019">
        <f t="shared" si="78"/>
        <v>121</v>
      </c>
      <c r="Q1019" s="11" t="s">
        <v>8314</v>
      </c>
      <c r="R1019" s="15">
        <f t="shared" si="79"/>
        <v>42503.66474537037</v>
      </c>
      <c r="S1019" s="15">
        <f t="shared" si="80"/>
        <v>42534.249305555553</v>
      </c>
      <c r="U1019" t="str">
        <f t="shared" si="81"/>
        <v>photobooks</v>
      </c>
    </row>
    <row r="1020" spans="1:21" ht="45" x14ac:dyDescent="0.25">
      <c r="A1020">
        <v>1953</v>
      </c>
      <c r="B1020" s="9" t="s">
        <v>1954</v>
      </c>
      <c r="C1020" s="3" t="s">
        <v>6063</v>
      </c>
      <c r="D1020" s="5">
        <v>15000</v>
      </c>
      <c r="E1020" s="7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77"/>
        <v>226</v>
      </c>
      <c r="P1020">
        <f t="shared" si="78"/>
        <v>230.56</v>
      </c>
      <c r="Q1020" s="11" t="s">
        <v>8311</v>
      </c>
      <c r="R1020" s="15">
        <f t="shared" si="79"/>
        <v>40941.199826388889</v>
      </c>
      <c r="S1020" s="15">
        <f t="shared" si="80"/>
        <v>40970.125</v>
      </c>
      <c r="U1020" t="str">
        <f t="shared" si="81"/>
        <v>hardware</v>
      </c>
    </row>
    <row r="1021" spans="1:21" ht="30" x14ac:dyDescent="0.25">
      <c r="A1021">
        <v>1518</v>
      </c>
      <c r="B1021" s="9" t="s">
        <v>1519</v>
      </c>
      <c r="C1021" s="3" t="s">
        <v>5628</v>
      </c>
      <c r="D1021" s="5">
        <v>15000</v>
      </c>
      <c r="E1021" s="7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77"/>
        <v>205</v>
      </c>
      <c r="P1021">
        <f t="shared" si="78"/>
        <v>130.53</v>
      </c>
      <c r="Q1021" s="11" t="s">
        <v>8314</v>
      </c>
      <c r="R1021" s="15">
        <f t="shared" si="79"/>
        <v>41760.8200462963</v>
      </c>
      <c r="S1021" s="15">
        <f t="shared" si="80"/>
        <v>41790.8200462963</v>
      </c>
      <c r="U1021" t="str">
        <f t="shared" si="81"/>
        <v>photobooks</v>
      </c>
    </row>
    <row r="1022" spans="1:21" ht="60" x14ac:dyDescent="0.25">
      <c r="A1022">
        <v>2057</v>
      </c>
      <c r="B1022" s="9" t="s">
        <v>2058</v>
      </c>
      <c r="C1022" s="3" t="s">
        <v>6167</v>
      </c>
      <c r="D1022" s="5">
        <v>15000</v>
      </c>
      <c r="E1022" s="7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77"/>
        <v>202</v>
      </c>
      <c r="P1022">
        <f t="shared" si="78"/>
        <v>45.55</v>
      </c>
      <c r="Q1022" s="11" t="s">
        <v>8311</v>
      </c>
      <c r="R1022" s="15">
        <f t="shared" si="79"/>
        <v>42396.494583333333</v>
      </c>
      <c r="S1022" s="15">
        <f t="shared" si="80"/>
        <v>42426.494583333333</v>
      </c>
      <c r="U1022" t="str">
        <f t="shared" si="81"/>
        <v>hardware</v>
      </c>
    </row>
    <row r="1023" spans="1:21" ht="30" x14ac:dyDescent="0.25">
      <c r="A1023">
        <v>2728</v>
      </c>
      <c r="B1023" s="9" t="s">
        <v>2728</v>
      </c>
      <c r="C1023" s="3" t="s">
        <v>6838</v>
      </c>
      <c r="D1023" s="5">
        <v>15000</v>
      </c>
      <c r="E1023" s="7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77"/>
        <v>202</v>
      </c>
      <c r="P1023">
        <f t="shared" si="78"/>
        <v>77.23</v>
      </c>
      <c r="Q1023" s="11" t="s">
        <v>8311</v>
      </c>
      <c r="R1023" s="15">
        <f t="shared" si="79"/>
        <v>42333.59993055556</v>
      </c>
      <c r="S1023" s="15">
        <f t="shared" si="80"/>
        <v>42368.59993055556</v>
      </c>
      <c r="U1023" t="str">
        <f t="shared" si="81"/>
        <v>hardware</v>
      </c>
    </row>
    <row r="1024" spans="1:21" ht="45" x14ac:dyDescent="0.25">
      <c r="A1024">
        <v>1475</v>
      </c>
      <c r="B1024" s="9" t="s">
        <v>1476</v>
      </c>
      <c r="C1024" s="3" t="s">
        <v>5585</v>
      </c>
      <c r="D1024" s="5">
        <v>15000</v>
      </c>
      <c r="E1024" s="7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77"/>
        <v>189</v>
      </c>
      <c r="P1024">
        <f t="shared" si="78"/>
        <v>64.17</v>
      </c>
      <c r="Q1024" s="11" t="s">
        <v>8310</v>
      </c>
      <c r="R1024" s="15">
        <f t="shared" si="79"/>
        <v>41960.722951388889</v>
      </c>
      <c r="S1024" s="15">
        <f t="shared" si="80"/>
        <v>41993.207638888889</v>
      </c>
      <c r="U1024" t="str">
        <f t="shared" si="81"/>
        <v>radio &amp; podcasts</v>
      </c>
    </row>
    <row r="1025" spans="1:21" ht="30" x14ac:dyDescent="0.25">
      <c r="A1025">
        <v>287</v>
      </c>
      <c r="B1025" s="9" t="s">
        <v>288</v>
      </c>
      <c r="C1025" s="3" t="s">
        <v>4397</v>
      </c>
      <c r="D1025" s="5">
        <v>15000</v>
      </c>
      <c r="E1025" s="7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77"/>
        <v>176</v>
      </c>
      <c r="P1025">
        <f t="shared" si="78"/>
        <v>91.19</v>
      </c>
      <c r="Q1025" s="11" t="s">
        <v>8308</v>
      </c>
      <c r="R1025" s="15">
        <f t="shared" si="79"/>
        <v>41184.277986111112</v>
      </c>
      <c r="S1025" s="15">
        <f t="shared" si="80"/>
        <v>41215.166666666664</v>
      </c>
      <c r="U1025" t="str">
        <f t="shared" si="81"/>
        <v>documentary</v>
      </c>
    </row>
    <row r="1026" spans="1:21" ht="60" x14ac:dyDescent="0.25">
      <c r="A1026">
        <v>357</v>
      </c>
      <c r="B1026" s="9" t="s">
        <v>358</v>
      </c>
      <c r="C1026" s="3" t="s">
        <v>4467</v>
      </c>
      <c r="D1026" s="5">
        <v>15000</v>
      </c>
      <c r="E1026" s="7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77"/>
        <v>174</v>
      </c>
      <c r="P1026">
        <f t="shared" si="78"/>
        <v>86.14</v>
      </c>
      <c r="Q1026" s="11" t="s">
        <v>8308</v>
      </c>
      <c r="R1026" s="15">
        <f t="shared" si="79"/>
        <v>42078.222187499996</v>
      </c>
      <c r="S1026" s="15">
        <f t="shared" si="80"/>
        <v>42118.222187499996</v>
      </c>
      <c r="U1026" t="str">
        <f t="shared" si="81"/>
        <v>documentary</v>
      </c>
    </row>
    <row r="1027" spans="1:21" ht="45" x14ac:dyDescent="0.25">
      <c r="A1027">
        <v>1275</v>
      </c>
      <c r="B1027" s="9" t="s">
        <v>1276</v>
      </c>
      <c r="C1027" s="3" t="s">
        <v>5385</v>
      </c>
      <c r="D1027" s="5">
        <v>15000</v>
      </c>
      <c r="E1027" s="7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82">ROUND(E1027/D1027*100,0)</f>
        <v>162</v>
      </c>
      <c r="P1027">
        <f t="shared" ref="P1027:P1090" si="83">IFERROR(ROUND(E1027/L1027,2),0)</f>
        <v>62.52</v>
      </c>
      <c r="Q1027" s="11" t="s">
        <v>8313</v>
      </c>
      <c r="R1027" s="15">
        <f t="shared" ref="R1027:R1090" si="84">(((J1027/60)/60)/24)+DATE(1970,1,1)</f>
        <v>41458.867905092593</v>
      </c>
      <c r="S1027" s="15">
        <f t="shared" ref="S1027:S1090" si="85">(((I1027/60)/60)/24)+DATE(1970,1,1)</f>
        <v>41493.867905092593</v>
      </c>
      <c r="U1027" t="str">
        <f t="shared" ref="U1027:U1090" si="86">RIGHT(N1027,LEN(N1027)-SEARCH("/",N1027))</f>
        <v>rock</v>
      </c>
    </row>
    <row r="1028" spans="1:21" ht="60" x14ac:dyDescent="0.25">
      <c r="A1028">
        <v>1517</v>
      </c>
      <c r="B1028" s="9" t="s">
        <v>1518</v>
      </c>
      <c r="C1028" s="3" t="s">
        <v>5627</v>
      </c>
      <c r="D1028" s="5">
        <v>15000</v>
      </c>
      <c r="E1028" s="7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82"/>
        <v>162</v>
      </c>
      <c r="P1028">
        <f t="shared" si="83"/>
        <v>39.51</v>
      </c>
      <c r="Q1028" s="11" t="s">
        <v>8314</v>
      </c>
      <c r="R1028" s="15">
        <f t="shared" si="84"/>
        <v>41948.56658564815</v>
      </c>
      <c r="S1028" s="15">
        <f t="shared" si="85"/>
        <v>41979.25</v>
      </c>
      <c r="U1028" t="str">
        <f t="shared" si="86"/>
        <v>photobooks</v>
      </c>
    </row>
    <row r="1029" spans="1:21" ht="60" x14ac:dyDescent="0.25">
      <c r="A1029">
        <v>1746</v>
      </c>
      <c r="B1029" s="9" t="s">
        <v>1747</v>
      </c>
      <c r="C1029" s="3" t="s">
        <v>5856</v>
      </c>
      <c r="D1029" s="5">
        <v>15000</v>
      </c>
      <c r="E1029" s="7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82"/>
        <v>148</v>
      </c>
      <c r="P1029">
        <f t="shared" si="83"/>
        <v>207.62</v>
      </c>
      <c r="Q1029" s="11" t="s">
        <v>8314</v>
      </c>
      <c r="R1029" s="15">
        <f t="shared" si="84"/>
        <v>42668.176701388889</v>
      </c>
      <c r="S1029" s="15">
        <f t="shared" si="85"/>
        <v>42698.083333333328</v>
      </c>
      <c r="U1029" t="str">
        <f t="shared" si="86"/>
        <v>photobooks</v>
      </c>
    </row>
    <row r="1030" spans="1:21" ht="60" x14ac:dyDescent="0.25">
      <c r="A1030">
        <v>2621</v>
      </c>
      <c r="B1030" s="9" t="s">
        <v>2621</v>
      </c>
      <c r="C1030" s="3" t="s">
        <v>6731</v>
      </c>
      <c r="D1030" s="5">
        <v>15000</v>
      </c>
      <c r="E1030" s="7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82"/>
        <v>146</v>
      </c>
      <c r="P1030">
        <f t="shared" si="83"/>
        <v>47.06</v>
      </c>
      <c r="Q1030" s="11" t="s">
        <v>8311</v>
      </c>
      <c r="R1030" s="15">
        <f t="shared" si="84"/>
        <v>42115.74754629629</v>
      </c>
      <c r="S1030" s="15">
        <f t="shared" si="85"/>
        <v>42145.74754629629</v>
      </c>
      <c r="U1030" t="str">
        <f t="shared" si="86"/>
        <v>space exploration</v>
      </c>
    </row>
    <row r="1031" spans="1:21" ht="60" x14ac:dyDescent="0.25">
      <c r="A1031">
        <v>1846</v>
      </c>
      <c r="B1031" s="9" t="s">
        <v>1847</v>
      </c>
      <c r="C1031" s="3" t="s">
        <v>5956</v>
      </c>
      <c r="D1031" s="5">
        <v>15000</v>
      </c>
      <c r="E1031" s="7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82"/>
        <v>138</v>
      </c>
      <c r="P1031">
        <f t="shared" si="83"/>
        <v>98.99</v>
      </c>
      <c r="Q1031" s="11" t="s">
        <v>8313</v>
      </c>
      <c r="R1031" s="15">
        <f t="shared" si="84"/>
        <v>41228.650196759263</v>
      </c>
      <c r="S1031" s="15">
        <f t="shared" si="85"/>
        <v>41258.650196759263</v>
      </c>
      <c r="U1031" t="str">
        <f t="shared" si="86"/>
        <v>rock</v>
      </c>
    </row>
    <row r="1032" spans="1:21" ht="60" x14ac:dyDescent="0.25">
      <c r="A1032">
        <v>657</v>
      </c>
      <c r="B1032" s="9" t="s">
        <v>658</v>
      </c>
      <c r="C1032" s="3" t="s">
        <v>4767</v>
      </c>
      <c r="D1032" s="5">
        <v>15000</v>
      </c>
      <c r="E1032" s="7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82"/>
        <v>126</v>
      </c>
      <c r="P1032">
        <f t="shared" si="83"/>
        <v>190.45</v>
      </c>
      <c r="Q1032" s="11" t="s">
        <v>8311</v>
      </c>
      <c r="R1032" s="15">
        <f t="shared" si="84"/>
        <v>42331.84574074074</v>
      </c>
      <c r="S1032" s="15">
        <f t="shared" si="85"/>
        <v>42361.84574074074</v>
      </c>
      <c r="U1032" t="str">
        <f t="shared" si="86"/>
        <v>wearables</v>
      </c>
    </row>
    <row r="1033" spans="1:21" ht="60" x14ac:dyDescent="0.25">
      <c r="A1033">
        <v>1282</v>
      </c>
      <c r="B1033" s="9" t="s">
        <v>1283</v>
      </c>
      <c r="C1033" s="3" t="s">
        <v>5392</v>
      </c>
      <c r="D1033" s="5">
        <v>15000</v>
      </c>
      <c r="E1033" s="7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82"/>
        <v>124</v>
      </c>
      <c r="P1033">
        <f t="shared" si="83"/>
        <v>67.67</v>
      </c>
      <c r="Q1033" s="11" t="s">
        <v>8313</v>
      </c>
      <c r="R1033" s="15">
        <f t="shared" si="84"/>
        <v>41586.475173611114</v>
      </c>
      <c r="S1033" s="15">
        <f t="shared" si="85"/>
        <v>41617.207638888889</v>
      </c>
      <c r="U1033" t="str">
        <f t="shared" si="86"/>
        <v>rock</v>
      </c>
    </row>
    <row r="1034" spans="1:21" ht="60" x14ac:dyDescent="0.25">
      <c r="A1034">
        <v>3019</v>
      </c>
      <c r="B1034" s="9" t="s">
        <v>3019</v>
      </c>
      <c r="C1034" s="3" t="s">
        <v>7129</v>
      </c>
      <c r="D1034" s="5">
        <v>15000</v>
      </c>
      <c r="E1034" s="7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82"/>
        <v>121</v>
      </c>
      <c r="P1034">
        <f t="shared" si="83"/>
        <v>80.459999999999994</v>
      </c>
      <c r="Q1034" s="11" t="s">
        <v>8309</v>
      </c>
      <c r="R1034" s="15">
        <f t="shared" si="84"/>
        <v>41758.833564814813</v>
      </c>
      <c r="S1034" s="15">
        <f t="shared" si="85"/>
        <v>41786.125</v>
      </c>
      <c r="U1034" t="str">
        <f t="shared" si="86"/>
        <v>spaces</v>
      </c>
    </row>
    <row r="1035" spans="1:21" ht="60" x14ac:dyDescent="0.25">
      <c r="A1035">
        <v>1540</v>
      </c>
      <c r="B1035" s="9" t="s">
        <v>1541</v>
      </c>
      <c r="C1035" s="3" t="s">
        <v>5650</v>
      </c>
      <c r="D1035" s="5">
        <v>15000</v>
      </c>
      <c r="E1035" s="7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82"/>
        <v>118</v>
      </c>
      <c r="P1035">
        <f t="shared" si="83"/>
        <v>180.41</v>
      </c>
      <c r="Q1035" s="11" t="s">
        <v>8314</v>
      </c>
      <c r="R1035" s="15">
        <f t="shared" si="84"/>
        <v>41939.00712962963</v>
      </c>
      <c r="S1035" s="15">
        <f t="shared" si="85"/>
        <v>41969.052083333328</v>
      </c>
      <c r="U1035" t="str">
        <f t="shared" si="86"/>
        <v>photobooks</v>
      </c>
    </row>
    <row r="1036" spans="1:21" ht="60" x14ac:dyDescent="0.25">
      <c r="A1036">
        <v>1852</v>
      </c>
      <c r="B1036" s="9" t="s">
        <v>1853</v>
      </c>
      <c r="C1036" s="3" t="s">
        <v>5962</v>
      </c>
      <c r="D1036" s="5">
        <v>15000</v>
      </c>
      <c r="E1036" s="7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82"/>
        <v>117</v>
      </c>
      <c r="P1036">
        <f t="shared" si="83"/>
        <v>133.93</v>
      </c>
      <c r="Q1036" s="11" t="s">
        <v>8313</v>
      </c>
      <c r="R1036" s="15">
        <f t="shared" si="84"/>
        <v>42081.77143518519</v>
      </c>
      <c r="S1036" s="15">
        <f t="shared" si="85"/>
        <v>42119</v>
      </c>
      <c r="U1036" t="str">
        <f t="shared" si="86"/>
        <v>rock</v>
      </c>
    </row>
    <row r="1037" spans="1:21" ht="60" x14ac:dyDescent="0.25">
      <c r="A1037">
        <v>3187</v>
      </c>
      <c r="B1037" s="9" t="s">
        <v>3187</v>
      </c>
      <c r="C1037" s="3" t="s">
        <v>7297</v>
      </c>
      <c r="D1037" s="5">
        <v>15000</v>
      </c>
      <c r="E1037" s="7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82"/>
        <v>116</v>
      </c>
      <c r="P1037">
        <f t="shared" si="83"/>
        <v>71.489999999999995</v>
      </c>
      <c r="Q1037" s="11" t="s">
        <v>8309</v>
      </c>
      <c r="R1037" s="15">
        <f t="shared" si="84"/>
        <v>41835.666354166664</v>
      </c>
      <c r="S1037" s="15">
        <f t="shared" si="85"/>
        <v>41855.666354166664</v>
      </c>
      <c r="U1037" t="str">
        <f t="shared" si="86"/>
        <v>plays</v>
      </c>
    </row>
    <row r="1038" spans="1:21" ht="60" x14ac:dyDescent="0.25">
      <c r="A1038">
        <v>379</v>
      </c>
      <c r="B1038" s="9" t="s">
        <v>380</v>
      </c>
      <c r="C1038" s="3" t="s">
        <v>4489</v>
      </c>
      <c r="D1038" s="5">
        <v>15000</v>
      </c>
      <c r="E1038" s="7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82"/>
        <v>116</v>
      </c>
      <c r="P1038">
        <f t="shared" si="83"/>
        <v>116.86</v>
      </c>
      <c r="Q1038" s="11" t="s">
        <v>8308</v>
      </c>
      <c r="R1038" s="15">
        <f t="shared" si="84"/>
        <v>40987.688333333332</v>
      </c>
      <c r="S1038" s="15">
        <f t="shared" si="85"/>
        <v>41032.688333333332</v>
      </c>
      <c r="U1038" t="str">
        <f t="shared" si="86"/>
        <v>documentary</v>
      </c>
    </row>
    <row r="1039" spans="1:21" ht="60" x14ac:dyDescent="0.25">
      <c r="A1039">
        <v>1938</v>
      </c>
      <c r="B1039" s="9" t="s">
        <v>1939</v>
      </c>
      <c r="C1039" s="3" t="s">
        <v>6048</v>
      </c>
      <c r="D1039" s="5">
        <v>15000</v>
      </c>
      <c r="E1039" s="7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82"/>
        <v>116</v>
      </c>
      <c r="P1039">
        <f t="shared" si="83"/>
        <v>152.54</v>
      </c>
      <c r="Q1039" s="11" t="s">
        <v>8313</v>
      </c>
      <c r="R1039" s="15">
        <f t="shared" si="84"/>
        <v>41426.259618055556</v>
      </c>
      <c r="S1039" s="15">
        <f t="shared" si="85"/>
        <v>41457.208333333336</v>
      </c>
      <c r="U1039" t="str">
        <f t="shared" si="86"/>
        <v>indie rock</v>
      </c>
    </row>
    <row r="1040" spans="1:21" ht="45" x14ac:dyDescent="0.25">
      <c r="A1040">
        <v>316</v>
      </c>
      <c r="B1040" s="9" t="s">
        <v>317</v>
      </c>
      <c r="C1040" s="3" t="s">
        <v>4426</v>
      </c>
      <c r="D1040" s="5">
        <v>15000</v>
      </c>
      <c r="E1040" s="7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82"/>
        <v>114</v>
      </c>
      <c r="P1040">
        <f t="shared" si="83"/>
        <v>108.01</v>
      </c>
      <c r="Q1040" s="11" t="s">
        <v>8308</v>
      </c>
      <c r="R1040" s="15">
        <f t="shared" si="84"/>
        <v>41950.923576388886</v>
      </c>
      <c r="S1040" s="15">
        <f t="shared" si="85"/>
        <v>41984.207638888889</v>
      </c>
      <c r="U1040" t="str">
        <f t="shared" si="86"/>
        <v>documentary</v>
      </c>
    </row>
    <row r="1041" spans="1:21" ht="45" x14ac:dyDescent="0.25">
      <c r="A1041">
        <v>1280</v>
      </c>
      <c r="B1041" s="9" t="s">
        <v>1281</v>
      </c>
      <c r="C1041" s="3" t="s">
        <v>5390</v>
      </c>
      <c r="D1041" s="5">
        <v>15000</v>
      </c>
      <c r="E1041" s="7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82"/>
        <v>111</v>
      </c>
      <c r="P1041">
        <f t="shared" si="83"/>
        <v>127.98</v>
      </c>
      <c r="Q1041" s="11" t="s">
        <v>8313</v>
      </c>
      <c r="R1041" s="15">
        <f t="shared" si="84"/>
        <v>40513.757569444446</v>
      </c>
      <c r="S1041" s="15">
        <f t="shared" si="85"/>
        <v>40603.757569444446</v>
      </c>
      <c r="U1041" t="str">
        <f t="shared" si="86"/>
        <v>rock</v>
      </c>
    </row>
    <row r="1042" spans="1:21" ht="60" x14ac:dyDescent="0.25">
      <c r="A1042">
        <v>338</v>
      </c>
      <c r="B1042" s="9" t="s">
        <v>339</v>
      </c>
      <c r="C1042" s="3" t="s">
        <v>4448</v>
      </c>
      <c r="D1042" s="5">
        <v>15000</v>
      </c>
      <c r="E1042" s="7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82"/>
        <v>110</v>
      </c>
      <c r="P1042">
        <f t="shared" si="83"/>
        <v>70</v>
      </c>
      <c r="Q1042" s="11" t="s">
        <v>8308</v>
      </c>
      <c r="R1042" s="15">
        <f t="shared" si="84"/>
        <v>42559.755671296298</v>
      </c>
      <c r="S1042" s="15">
        <f t="shared" si="85"/>
        <v>42616.041666666672</v>
      </c>
      <c r="U1042" t="str">
        <f t="shared" si="86"/>
        <v>documentary</v>
      </c>
    </row>
    <row r="1043" spans="1:21" ht="45" x14ac:dyDescent="0.25">
      <c r="A1043">
        <v>3043</v>
      </c>
      <c r="B1043" s="9" t="s">
        <v>3043</v>
      </c>
      <c r="C1043" s="3" t="s">
        <v>7153</v>
      </c>
      <c r="D1043" s="5">
        <v>15000</v>
      </c>
      <c r="E1043" s="7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82"/>
        <v>110</v>
      </c>
      <c r="P1043">
        <f t="shared" si="83"/>
        <v>128.91</v>
      </c>
      <c r="Q1043" s="11" t="s">
        <v>8309</v>
      </c>
      <c r="R1043" s="15">
        <f t="shared" si="84"/>
        <v>42083.070590277777</v>
      </c>
      <c r="S1043" s="15">
        <f t="shared" si="85"/>
        <v>42110.118055555555</v>
      </c>
      <c r="U1043" t="str">
        <f t="shared" si="86"/>
        <v>spaces</v>
      </c>
    </row>
    <row r="1044" spans="1:21" ht="45" x14ac:dyDescent="0.25">
      <c r="A1044">
        <v>3402</v>
      </c>
      <c r="B1044" s="9" t="s">
        <v>3401</v>
      </c>
      <c r="C1044" s="3" t="s">
        <v>7512</v>
      </c>
      <c r="D1044" s="5">
        <v>15000</v>
      </c>
      <c r="E1044" s="7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82"/>
        <v>110</v>
      </c>
      <c r="P1044">
        <f t="shared" si="83"/>
        <v>99.79</v>
      </c>
      <c r="Q1044" s="11" t="s">
        <v>8309</v>
      </c>
      <c r="R1044" s="15">
        <f t="shared" si="84"/>
        <v>42290.61855324074</v>
      </c>
      <c r="S1044" s="15">
        <f t="shared" si="85"/>
        <v>42320.104861111111</v>
      </c>
      <c r="U1044" t="str">
        <f t="shared" si="86"/>
        <v>plays</v>
      </c>
    </row>
    <row r="1045" spans="1:21" ht="60" x14ac:dyDescent="0.25">
      <c r="A1045">
        <v>286</v>
      </c>
      <c r="B1045" s="9" t="s">
        <v>287</v>
      </c>
      <c r="C1045" s="3" t="s">
        <v>4396</v>
      </c>
      <c r="D1045" s="5">
        <v>15000</v>
      </c>
      <c r="E1045" s="7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82"/>
        <v>109</v>
      </c>
      <c r="P1045">
        <f t="shared" si="83"/>
        <v>121.28</v>
      </c>
      <c r="Q1045" s="11" t="s">
        <v>8308</v>
      </c>
      <c r="R1045" s="15">
        <f t="shared" si="84"/>
        <v>41313.816249999996</v>
      </c>
      <c r="S1045" s="15">
        <f t="shared" si="85"/>
        <v>41358.774583333332</v>
      </c>
      <c r="U1045" t="str">
        <f t="shared" si="86"/>
        <v>documentary</v>
      </c>
    </row>
    <row r="1046" spans="1:21" ht="60" x14ac:dyDescent="0.25">
      <c r="A1046">
        <v>3128</v>
      </c>
      <c r="B1046" s="9" t="s">
        <v>3128</v>
      </c>
      <c r="C1046" s="3" t="s">
        <v>7238</v>
      </c>
      <c r="D1046" s="5">
        <v>15000</v>
      </c>
      <c r="E1046" s="7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82"/>
        <v>109</v>
      </c>
      <c r="P1046">
        <f t="shared" si="83"/>
        <v>139.24</v>
      </c>
      <c r="Q1046" s="11" t="s">
        <v>8309</v>
      </c>
      <c r="R1046" s="15">
        <f t="shared" si="84"/>
        <v>42780.825706018513</v>
      </c>
      <c r="S1046" s="15">
        <f t="shared" si="85"/>
        <v>42810.784039351856</v>
      </c>
      <c r="U1046" t="str">
        <f t="shared" si="86"/>
        <v>plays</v>
      </c>
    </row>
    <row r="1047" spans="1:21" ht="60" x14ac:dyDescent="0.25">
      <c r="A1047">
        <v>2044</v>
      </c>
      <c r="B1047" s="9" t="s">
        <v>2045</v>
      </c>
      <c r="C1047" s="3" t="s">
        <v>6154</v>
      </c>
      <c r="D1047" s="5">
        <v>15000</v>
      </c>
      <c r="E1047" s="7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82"/>
        <v>108</v>
      </c>
      <c r="P1047">
        <f t="shared" si="83"/>
        <v>90.18</v>
      </c>
      <c r="Q1047" s="11" t="s">
        <v>8311</v>
      </c>
      <c r="R1047" s="15">
        <f t="shared" si="84"/>
        <v>42138.684189814812</v>
      </c>
      <c r="S1047" s="15">
        <f t="shared" si="85"/>
        <v>42168.684189814812</v>
      </c>
      <c r="U1047" t="str">
        <f t="shared" si="86"/>
        <v>hardware</v>
      </c>
    </row>
    <row r="1048" spans="1:21" ht="45" x14ac:dyDescent="0.25">
      <c r="A1048">
        <v>1753</v>
      </c>
      <c r="B1048" s="9" t="s">
        <v>1754</v>
      </c>
      <c r="C1048" s="3" t="s">
        <v>5863</v>
      </c>
      <c r="D1048" s="5">
        <v>15000</v>
      </c>
      <c r="E1048" s="7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82"/>
        <v>108</v>
      </c>
      <c r="P1048">
        <f t="shared" si="83"/>
        <v>462.86</v>
      </c>
      <c r="Q1048" s="11" t="s">
        <v>8314</v>
      </c>
      <c r="R1048" s="15">
        <f t="shared" si="84"/>
        <v>42420.74962962963</v>
      </c>
      <c r="S1048" s="15">
        <f t="shared" si="85"/>
        <v>42450.707962962959</v>
      </c>
      <c r="U1048" t="str">
        <f t="shared" si="86"/>
        <v>photobooks</v>
      </c>
    </row>
    <row r="1049" spans="1:21" ht="60" x14ac:dyDescent="0.25">
      <c r="A1049">
        <v>240</v>
      </c>
      <c r="B1049" s="9" t="s">
        <v>242</v>
      </c>
      <c r="C1049" s="3" t="s">
        <v>4350</v>
      </c>
      <c r="D1049" s="5">
        <v>15000</v>
      </c>
      <c r="E1049" s="7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82"/>
        <v>108</v>
      </c>
      <c r="P1049">
        <f t="shared" si="83"/>
        <v>117.85</v>
      </c>
      <c r="Q1049" s="11" t="s">
        <v>8308</v>
      </c>
      <c r="R1049" s="15">
        <f t="shared" si="84"/>
        <v>41354.708460648151</v>
      </c>
      <c r="S1049" s="15">
        <f t="shared" si="85"/>
        <v>41399.708460648151</v>
      </c>
      <c r="U1049" t="str">
        <f t="shared" si="86"/>
        <v>documentary</v>
      </c>
    </row>
    <row r="1050" spans="1:21" ht="45" x14ac:dyDescent="0.25">
      <c r="A1050">
        <v>396</v>
      </c>
      <c r="B1050" s="9" t="s">
        <v>397</v>
      </c>
      <c r="C1050" s="3" t="s">
        <v>4506</v>
      </c>
      <c r="D1050" s="5">
        <v>15000</v>
      </c>
      <c r="E1050" s="7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82"/>
        <v>107</v>
      </c>
      <c r="P1050">
        <f t="shared" si="83"/>
        <v>81.63</v>
      </c>
      <c r="Q1050" s="11" t="s">
        <v>8308</v>
      </c>
      <c r="R1050" s="15">
        <f t="shared" si="84"/>
        <v>41082.564884259256</v>
      </c>
      <c r="S1050" s="15">
        <f t="shared" si="85"/>
        <v>41097.564884259256</v>
      </c>
      <c r="U1050" t="str">
        <f t="shared" si="86"/>
        <v>documentary</v>
      </c>
    </row>
    <row r="1051" spans="1:21" ht="60" x14ac:dyDescent="0.25">
      <c r="A1051">
        <v>1277</v>
      </c>
      <c r="B1051" s="9" t="s">
        <v>1278</v>
      </c>
      <c r="C1051" s="3" t="s">
        <v>5387</v>
      </c>
      <c r="D1051" s="5">
        <v>15000</v>
      </c>
      <c r="E1051" s="7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82"/>
        <v>106</v>
      </c>
      <c r="P1051">
        <f t="shared" si="83"/>
        <v>38.54</v>
      </c>
      <c r="Q1051" s="11" t="s">
        <v>8313</v>
      </c>
      <c r="R1051" s="15">
        <f t="shared" si="84"/>
        <v>41121.561886574076</v>
      </c>
      <c r="S1051" s="15">
        <f t="shared" si="85"/>
        <v>41156.561886574076</v>
      </c>
      <c r="U1051" t="str">
        <f t="shared" si="86"/>
        <v>rock</v>
      </c>
    </row>
    <row r="1052" spans="1:21" ht="30" x14ac:dyDescent="0.25">
      <c r="A1052">
        <v>2618</v>
      </c>
      <c r="B1052" s="9" t="s">
        <v>2618</v>
      </c>
      <c r="C1052" s="3" t="s">
        <v>6728</v>
      </c>
      <c r="D1052" s="5">
        <v>15000</v>
      </c>
      <c r="E1052" s="7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82"/>
        <v>105</v>
      </c>
      <c r="P1052">
        <f t="shared" si="83"/>
        <v>205.3</v>
      </c>
      <c r="Q1052" s="11" t="s">
        <v>8311</v>
      </c>
      <c r="R1052" s="15">
        <f t="shared" si="84"/>
        <v>42279.792372685188</v>
      </c>
      <c r="S1052" s="15">
        <f t="shared" si="85"/>
        <v>42339.834039351852</v>
      </c>
      <c r="U1052" t="str">
        <f t="shared" si="86"/>
        <v>space exploration</v>
      </c>
    </row>
    <row r="1053" spans="1:21" ht="60" x14ac:dyDescent="0.25">
      <c r="A1053">
        <v>2995</v>
      </c>
      <c r="B1053" s="9" t="s">
        <v>2995</v>
      </c>
      <c r="C1053" s="3" t="s">
        <v>7105</v>
      </c>
      <c r="D1053" s="5">
        <v>15000</v>
      </c>
      <c r="E1053" s="7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82"/>
        <v>105</v>
      </c>
      <c r="P1053">
        <f t="shared" si="83"/>
        <v>63.23</v>
      </c>
      <c r="Q1053" s="11" t="s">
        <v>8309</v>
      </c>
      <c r="R1053" s="15">
        <f t="shared" si="84"/>
        <v>42724.665173611109</v>
      </c>
      <c r="S1053" s="15">
        <f t="shared" si="85"/>
        <v>42754.665173611109</v>
      </c>
      <c r="U1053" t="str">
        <f t="shared" si="86"/>
        <v>spaces</v>
      </c>
    </row>
    <row r="1054" spans="1:21" ht="60" x14ac:dyDescent="0.25">
      <c r="A1054">
        <v>289</v>
      </c>
      <c r="B1054" s="9" t="s">
        <v>290</v>
      </c>
      <c r="C1054" s="3" t="s">
        <v>4399</v>
      </c>
      <c r="D1054" s="5">
        <v>15000</v>
      </c>
      <c r="E1054" s="7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82"/>
        <v>105</v>
      </c>
      <c r="P1054">
        <f t="shared" si="83"/>
        <v>67.77</v>
      </c>
      <c r="Q1054" s="11" t="s">
        <v>8308</v>
      </c>
      <c r="R1054" s="15">
        <f t="shared" si="84"/>
        <v>41550.456412037034</v>
      </c>
      <c r="S1054" s="15">
        <f t="shared" si="85"/>
        <v>41580.456412037034</v>
      </c>
      <c r="U1054" t="str">
        <f t="shared" si="86"/>
        <v>documentary</v>
      </c>
    </row>
    <row r="1055" spans="1:21" ht="60" x14ac:dyDescent="0.25">
      <c r="A1055">
        <v>534</v>
      </c>
      <c r="B1055" s="9" t="s">
        <v>535</v>
      </c>
      <c r="C1055" s="3" t="s">
        <v>4644</v>
      </c>
      <c r="D1055" s="5">
        <v>15000</v>
      </c>
      <c r="E1055" s="7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82"/>
        <v>105</v>
      </c>
      <c r="P1055">
        <f t="shared" si="83"/>
        <v>327.08</v>
      </c>
      <c r="Q1055" s="11" t="s">
        <v>8309</v>
      </c>
      <c r="R1055" s="15">
        <f t="shared" si="84"/>
        <v>42270.810995370368</v>
      </c>
      <c r="S1055" s="15">
        <f t="shared" si="85"/>
        <v>42309.958333333328</v>
      </c>
      <c r="U1055" t="str">
        <f t="shared" si="86"/>
        <v>plays</v>
      </c>
    </row>
    <row r="1056" spans="1:21" ht="45" x14ac:dyDescent="0.25">
      <c r="A1056">
        <v>3304</v>
      </c>
      <c r="B1056" s="9" t="s">
        <v>3304</v>
      </c>
      <c r="C1056" s="3" t="s">
        <v>7414</v>
      </c>
      <c r="D1056" s="5">
        <v>15000</v>
      </c>
      <c r="E1056" s="7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82"/>
        <v>105</v>
      </c>
      <c r="P1056">
        <f t="shared" si="83"/>
        <v>89.59</v>
      </c>
      <c r="Q1056" s="11" t="s">
        <v>8309</v>
      </c>
      <c r="R1056" s="15">
        <f t="shared" si="84"/>
        <v>42696.624444444446</v>
      </c>
      <c r="S1056" s="15">
        <f t="shared" si="85"/>
        <v>42726.624444444446</v>
      </c>
      <c r="U1056" t="str">
        <f t="shared" si="86"/>
        <v>plays</v>
      </c>
    </row>
    <row r="1057" spans="1:21" ht="60" x14ac:dyDescent="0.25">
      <c r="A1057">
        <v>2316</v>
      </c>
      <c r="B1057" s="9" t="s">
        <v>2317</v>
      </c>
      <c r="C1057" s="3" t="s">
        <v>6426</v>
      </c>
      <c r="D1057" s="5">
        <v>15000</v>
      </c>
      <c r="E1057" s="7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82"/>
        <v>104</v>
      </c>
      <c r="P1057">
        <f t="shared" si="83"/>
        <v>78.03</v>
      </c>
      <c r="Q1057" s="11" t="s">
        <v>8313</v>
      </c>
      <c r="R1057" s="15">
        <f t="shared" si="84"/>
        <v>40079.725115740745</v>
      </c>
      <c r="S1057" s="15">
        <f t="shared" si="85"/>
        <v>40156.76666666667</v>
      </c>
      <c r="U1057" t="str">
        <f t="shared" si="86"/>
        <v>indie rock</v>
      </c>
    </row>
    <row r="1058" spans="1:21" ht="30" x14ac:dyDescent="0.25">
      <c r="A1058">
        <v>3779</v>
      </c>
      <c r="B1058" s="9" t="s">
        <v>3776</v>
      </c>
      <c r="C1058" s="3" t="s">
        <v>7889</v>
      </c>
      <c r="D1058" s="5">
        <v>15000</v>
      </c>
      <c r="E1058" s="7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82"/>
        <v>104</v>
      </c>
      <c r="P1058">
        <f t="shared" si="83"/>
        <v>135.63</v>
      </c>
      <c r="Q1058" s="11" t="s">
        <v>8309</v>
      </c>
      <c r="R1058" s="15">
        <f t="shared" si="84"/>
        <v>42425.735416666663</v>
      </c>
      <c r="S1058" s="15">
        <f t="shared" si="85"/>
        <v>42455.693750000006</v>
      </c>
      <c r="U1058" t="str">
        <f t="shared" si="86"/>
        <v>musical</v>
      </c>
    </row>
    <row r="1059" spans="1:21" ht="45" x14ac:dyDescent="0.25">
      <c r="A1059">
        <v>365</v>
      </c>
      <c r="B1059" s="9" t="s">
        <v>366</v>
      </c>
      <c r="C1059" s="3" t="s">
        <v>4475</v>
      </c>
      <c r="D1059" s="5">
        <v>15000</v>
      </c>
      <c r="E1059" s="7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82"/>
        <v>104</v>
      </c>
      <c r="P1059">
        <f t="shared" si="83"/>
        <v>239.94</v>
      </c>
      <c r="Q1059" s="11" t="s">
        <v>8308</v>
      </c>
      <c r="R1059" s="15">
        <f t="shared" si="84"/>
        <v>41668.606469907405</v>
      </c>
      <c r="S1059" s="15">
        <f t="shared" si="85"/>
        <v>41698.606469907405</v>
      </c>
      <c r="U1059" t="str">
        <f t="shared" si="86"/>
        <v>documentary</v>
      </c>
    </row>
    <row r="1060" spans="1:21" ht="45" x14ac:dyDescent="0.25">
      <c r="A1060">
        <v>1220</v>
      </c>
      <c r="B1060" s="9" t="s">
        <v>1221</v>
      </c>
      <c r="C1060" s="3" t="s">
        <v>5330</v>
      </c>
      <c r="D1060" s="5">
        <v>15000</v>
      </c>
      <c r="E1060" s="7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82"/>
        <v>104</v>
      </c>
      <c r="P1060">
        <f t="shared" si="83"/>
        <v>111.18</v>
      </c>
      <c r="Q1060" s="11" t="s">
        <v>8314</v>
      </c>
      <c r="R1060" s="15">
        <f t="shared" si="84"/>
        <v>42211.628611111111</v>
      </c>
      <c r="S1060" s="15">
        <f t="shared" si="85"/>
        <v>42241.628611111111</v>
      </c>
      <c r="U1060" t="str">
        <f t="shared" si="86"/>
        <v>photobooks</v>
      </c>
    </row>
    <row r="1061" spans="1:21" ht="60" x14ac:dyDescent="0.25">
      <c r="A1061">
        <v>3411</v>
      </c>
      <c r="B1061" s="9" t="s">
        <v>3410</v>
      </c>
      <c r="C1061" s="3" t="s">
        <v>7521</v>
      </c>
      <c r="D1061" s="5">
        <v>15000</v>
      </c>
      <c r="E1061" s="7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82"/>
        <v>104</v>
      </c>
      <c r="P1061">
        <f t="shared" si="83"/>
        <v>199.17</v>
      </c>
      <c r="Q1061" s="11" t="s">
        <v>8309</v>
      </c>
      <c r="R1061" s="15">
        <f t="shared" si="84"/>
        <v>42265.022824074069</v>
      </c>
      <c r="S1061" s="15">
        <f t="shared" si="85"/>
        <v>42285.022824074069</v>
      </c>
      <c r="U1061" t="str">
        <f t="shared" si="86"/>
        <v>plays</v>
      </c>
    </row>
    <row r="1062" spans="1:21" ht="60" x14ac:dyDescent="0.25">
      <c r="A1062">
        <v>3235</v>
      </c>
      <c r="B1062" s="9" t="s">
        <v>3235</v>
      </c>
      <c r="C1062" s="3" t="s">
        <v>7345</v>
      </c>
      <c r="D1062" s="5">
        <v>15000</v>
      </c>
      <c r="E1062" s="7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82"/>
        <v>103</v>
      </c>
      <c r="P1062">
        <f t="shared" si="83"/>
        <v>85.53</v>
      </c>
      <c r="Q1062" s="11" t="s">
        <v>8309</v>
      </c>
      <c r="R1062" s="15">
        <f t="shared" si="84"/>
        <v>42522.347812499997</v>
      </c>
      <c r="S1062" s="15">
        <f t="shared" si="85"/>
        <v>42552.347812499997</v>
      </c>
      <c r="U1062" t="str">
        <f t="shared" si="86"/>
        <v>plays</v>
      </c>
    </row>
    <row r="1063" spans="1:21" ht="60" x14ac:dyDescent="0.25">
      <c r="A1063">
        <v>1293</v>
      </c>
      <c r="B1063" s="9" t="s">
        <v>1294</v>
      </c>
      <c r="C1063" s="3" t="s">
        <v>5403</v>
      </c>
      <c r="D1063" s="5">
        <v>15000</v>
      </c>
      <c r="E1063" s="7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82"/>
        <v>102</v>
      </c>
      <c r="P1063">
        <f t="shared" si="83"/>
        <v>127.79</v>
      </c>
      <c r="Q1063" s="11" t="s">
        <v>8309</v>
      </c>
      <c r="R1063" s="15">
        <f t="shared" si="84"/>
        <v>42292.701053240744</v>
      </c>
      <c r="S1063" s="15">
        <f t="shared" si="85"/>
        <v>42322.742719907401</v>
      </c>
      <c r="U1063" t="str">
        <f t="shared" si="86"/>
        <v>plays</v>
      </c>
    </row>
    <row r="1064" spans="1:21" ht="30" x14ac:dyDescent="0.25">
      <c r="A1064">
        <v>3338</v>
      </c>
      <c r="B1064" s="9" t="s">
        <v>3338</v>
      </c>
      <c r="C1064" s="3" t="s">
        <v>7448</v>
      </c>
      <c r="D1064" s="5">
        <v>15000</v>
      </c>
      <c r="E1064" s="7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82"/>
        <v>102</v>
      </c>
      <c r="P1064">
        <f t="shared" si="83"/>
        <v>136.85</v>
      </c>
      <c r="Q1064" s="11" t="s">
        <v>8309</v>
      </c>
      <c r="R1064" s="15">
        <f t="shared" si="84"/>
        <v>42769.574999999997</v>
      </c>
      <c r="S1064" s="15">
        <f t="shared" si="85"/>
        <v>42790.574999999997</v>
      </c>
      <c r="U1064" t="str">
        <f t="shared" si="86"/>
        <v>plays</v>
      </c>
    </row>
    <row r="1065" spans="1:21" ht="45" x14ac:dyDescent="0.25">
      <c r="A1065">
        <v>1854</v>
      </c>
      <c r="B1065" s="9" t="s">
        <v>1855</v>
      </c>
      <c r="C1065" s="3" t="s">
        <v>5964</v>
      </c>
      <c r="D1065" s="5">
        <v>15000</v>
      </c>
      <c r="E1065" s="7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82"/>
        <v>102</v>
      </c>
      <c r="P1065">
        <f t="shared" si="83"/>
        <v>88.04</v>
      </c>
      <c r="Q1065" s="11" t="s">
        <v>8313</v>
      </c>
      <c r="R1065" s="15">
        <f t="shared" si="84"/>
        <v>41388.021261574075</v>
      </c>
      <c r="S1065" s="15">
        <f t="shared" si="85"/>
        <v>41418.021261574075</v>
      </c>
      <c r="U1065" t="str">
        <f t="shared" si="86"/>
        <v>rock</v>
      </c>
    </row>
    <row r="1066" spans="1:21" ht="60" x14ac:dyDescent="0.25">
      <c r="A1066">
        <v>3267</v>
      </c>
      <c r="B1066" s="9" t="s">
        <v>3267</v>
      </c>
      <c r="C1066" s="3" t="s">
        <v>7377</v>
      </c>
      <c r="D1066" s="5">
        <v>15000</v>
      </c>
      <c r="E1066" s="7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82"/>
        <v>102</v>
      </c>
      <c r="P1066">
        <f t="shared" si="83"/>
        <v>53.18</v>
      </c>
      <c r="Q1066" s="11" t="s">
        <v>8309</v>
      </c>
      <c r="R1066" s="15">
        <f t="shared" si="84"/>
        <v>42172.757638888885</v>
      </c>
      <c r="S1066" s="15">
        <f t="shared" si="85"/>
        <v>42202.757638888885</v>
      </c>
      <c r="U1066" t="str">
        <f t="shared" si="86"/>
        <v>plays</v>
      </c>
    </row>
    <row r="1067" spans="1:21" ht="60" x14ac:dyDescent="0.25">
      <c r="A1067">
        <v>57</v>
      </c>
      <c r="B1067" s="9" t="s">
        <v>59</v>
      </c>
      <c r="C1067" s="3" t="s">
        <v>4168</v>
      </c>
      <c r="D1067" s="5">
        <v>15000</v>
      </c>
      <c r="E1067" s="7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82"/>
        <v>102</v>
      </c>
      <c r="P1067">
        <f t="shared" si="83"/>
        <v>221.52</v>
      </c>
      <c r="Q1067" s="11" t="s">
        <v>8308</v>
      </c>
      <c r="R1067" s="15">
        <f t="shared" si="84"/>
        <v>42089.83289351852</v>
      </c>
      <c r="S1067" s="15">
        <f t="shared" si="85"/>
        <v>42119.83289351852</v>
      </c>
      <c r="U1067" t="str">
        <f t="shared" si="86"/>
        <v>television</v>
      </c>
    </row>
    <row r="1068" spans="1:21" ht="60" x14ac:dyDescent="0.25">
      <c r="A1068">
        <v>3286</v>
      </c>
      <c r="B1068" s="9" t="s">
        <v>3286</v>
      </c>
      <c r="C1068" s="3" t="s">
        <v>7396</v>
      </c>
      <c r="D1068" s="5">
        <v>15000</v>
      </c>
      <c r="E1068" s="7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82"/>
        <v>102</v>
      </c>
      <c r="P1068">
        <f t="shared" si="83"/>
        <v>125.12</v>
      </c>
      <c r="Q1068" s="11" t="s">
        <v>8309</v>
      </c>
      <c r="R1068" s="15">
        <f t="shared" si="84"/>
        <v>42567.840069444443</v>
      </c>
      <c r="S1068" s="15">
        <f t="shared" si="85"/>
        <v>42597.840069444443</v>
      </c>
      <c r="U1068" t="str">
        <f t="shared" si="86"/>
        <v>plays</v>
      </c>
    </row>
    <row r="1069" spans="1:21" ht="60" x14ac:dyDescent="0.25">
      <c r="A1069">
        <v>2450</v>
      </c>
      <c r="B1069" s="9" t="s">
        <v>2451</v>
      </c>
      <c r="C1069" s="3" t="s">
        <v>6560</v>
      </c>
      <c r="D1069" s="5">
        <v>15000</v>
      </c>
      <c r="E1069" s="7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82"/>
        <v>102</v>
      </c>
      <c r="P1069">
        <f t="shared" si="83"/>
        <v>149.31</v>
      </c>
      <c r="Q1069" s="11" t="s">
        <v>8315</v>
      </c>
      <c r="R1069" s="15">
        <f t="shared" si="84"/>
        <v>41902.07240740741</v>
      </c>
      <c r="S1069" s="15">
        <f t="shared" si="85"/>
        <v>41940.132638888892</v>
      </c>
      <c r="U1069" t="str">
        <f t="shared" si="86"/>
        <v>small batch</v>
      </c>
    </row>
    <row r="1070" spans="1:21" ht="45" x14ac:dyDescent="0.25">
      <c r="A1070">
        <v>1830</v>
      </c>
      <c r="B1070" s="9" t="s">
        <v>1831</v>
      </c>
      <c r="C1070" s="3" t="s">
        <v>5940</v>
      </c>
      <c r="D1070" s="5">
        <v>15000</v>
      </c>
      <c r="E1070" s="7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82"/>
        <v>102</v>
      </c>
      <c r="P1070">
        <f t="shared" si="83"/>
        <v>67.39</v>
      </c>
      <c r="Q1070" s="11" t="s">
        <v>8313</v>
      </c>
      <c r="R1070" s="15">
        <f t="shared" si="84"/>
        <v>41664.684108796297</v>
      </c>
      <c r="S1070" s="15">
        <f t="shared" si="85"/>
        <v>41694.684108796297</v>
      </c>
      <c r="U1070" t="str">
        <f t="shared" si="86"/>
        <v>rock</v>
      </c>
    </row>
    <row r="1071" spans="1:21" ht="30" x14ac:dyDescent="0.25">
      <c r="A1071">
        <v>1461</v>
      </c>
      <c r="B1071" s="9" t="s">
        <v>1462</v>
      </c>
      <c r="C1071" s="3" t="s">
        <v>5571</v>
      </c>
      <c r="D1071" s="5">
        <v>15000</v>
      </c>
      <c r="E1071" s="7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82"/>
        <v>101</v>
      </c>
      <c r="P1071">
        <f t="shared" si="83"/>
        <v>44.67</v>
      </c>
      <c r="Q1071" s="11" t="s">
        <v>8310</v>
      </c>
      <c r="R1071" s="15">
        <f t="shared" si="84"/>
        <v>41899.645300925928</v>
      </c>
      <c r="S1071" s="15">
        <f t="shared" si="85"/>
        <v>41933</v>
      </c>
      <c r="U1071" t="str">
        <f t="shared" si="86"/>
        <v>radio &amp; podcasts</v>
      </c>
    </row>
    <row r="1072" spans="1:21" ht="45" x14ac:dyDescent="0.25">
      <c r="A1072">
        <v>2338</v>
      </c>
      <c r="B1072" s="9" t="s">
        <v>2339</v>
      </c>
      <c r="C1072" s="3" t="s">
        <v>6448</v>
      </c>
      <c r="D1072" s="5">
        <v>15000</v>
      </c>
      <c r="E1072" s="7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82"/>
        <v>101</v>
      </c>
      <c r="P1072">
        <f t="shared" si="83"/>
        <v>123.35</v>
      </c>
      <c r="Q1072" s="11" t="s">
        <v>8315</v>
      </c>
      <c r="R1072" s="15">
        <f t="shared" si="84"/>
        <v>41789.896805555552</v>
      </c>
      <c r="S1072" s="15">
        <f t="shared" si="85"/>
        <v>41819.896805555552</v>
      </c>
      <c r="U1072" t="str">
        <f t="shared" si="86"/>
        <v>small batch</v>
      </c>
    </row>
    <row r="1073" spans="1:21" ht="30" x14ac:dyDescent="0.25">
      <c r="A1073">
        <v>3220</v>
      </c>
      <c r="B1073" s="9" t="s">
        <v>3220</v>
      </c>
      <c r="C1073" s="3" t="s">
        <v>7330</v>
      </c>
      <c r="D1073" s="5">
        <v>15000</v>
      </c>
      <c r="E1073" s="7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82"/>
        <v>101</v>
      </c>
      <c r="P1073">
        <f t="shared" si="83"/>
        <v>256.37</v>
      </c>
      <c r="Q1073" s="11" t="s">
        <v>8309</v>
      </c>
      <c r="R1073" s="15">
        <f t="shared" si="84"/>
        <v>42772.833379629628</v>
      </c>
      <c r="S1073" s="15">
        <f t="shared" si="85"/>
        <v>42806.875</v>
      </c>
      <c r="U1073" t="str">
        <f t="shared" si="86"/>
        <v>plays</v>
      </c>
    </row>
    <row r="1074" spans="1:21" ht="60" x14ac:dyDescent="0.25">
      <c r="A1074">
        <v>832</v>
      </c>
      <c r="B1074" s="9" t="s">
        <v>833</v>
      </c>
      <c r="C1074" s="3" t="s">
        <v>4942</v>
      </c>
      <c r="D1074" s="5">
        <v>15000</v>
      </c>
      <c r="E1074" s="7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82"/>
        <v>101</v>
      </c>
      <c r="P1074">
        <f t="shared" si="83"/>
        <v>97.99</v>
      </c>
      <c r="Q1074" s="11" t="s">
        <v>8313</v>
      </c>
      <c r="R1074" s="15">
        <f t="shared" si="84"/>
        <v>40869.675173611111</v>
      </c>
      <c r="S1074" s="15">
        <f t="shared" si="85"/>
        <v>40929.342361111114</v>
      </c>
      <c r="U1074" t="str">
        <f t="shared" si="86"/>
        <v>rock</v>
      </c>
    </row>
    <row r="1075" spans="1:21" ht="60" x14ac:dyDescent="0.25">
      <c r="A1075">
        <v>483</v>
      </c>
      <c r="B1075" s="9" t="s">
        <v>484</v>
      </c>
      <c r="C1075" s="3" t="s">
        <v>4593</v>
      </c>
      <c r="D1075" s="5">
        <v>15000</v>
      </c>
      <c r="E1075" s="7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82"/>
        <v>50</v>
      </c>
      <c r="P1075">
        <f t="shared" si="83"/>
        <v>51.22</v>
      </c>
      <c r="Q1075" s="11" t="s">
        <v>8308</v>
      </c>
      <c r="R1075" s="15">
        <f t="shared" si="84"/>
        <v>41243.197592592594</v>
      </c>
      <c r="S1075" s="15">
        <f t="shared" si="85"/>
        <v>41303.197592592594</v>
      </c>
      <c r="U1075" t="str">
        <f t="shared" si="86"/>
        <v>animation</v>
      </c>
    </row>
    <row r="1076" spans="1:21" ht="45" x14ac:dyDescent="0.25">
      <c r="A1076">
        <v>954</v>
      </c>
      <c r="B1076" s="9" t="s">
        <v>955</v>
      </c>
      <c r="C1076" s="3" t="s">
        <v>5064</v>
      </c>
      <c r="D1076" s="5">
        <v>15000</v>
      </c>
      <c r="E1076" s="7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82"/>
        <v>43</v>
      </c>
      <c r="P1076">
        <f t="shared" si="83"/>
        <v>89.19</v>
      </c>
      <c r="Q1076" s="11" t="s">
        <v>8311</v>
      </c>
      <c r="R1076" s="15">
        <f t="shared" si="84"/>
        <v>42194.833784722221</v>
      </c>
      <c r="S1076" s="15">
        <f t="shared" si="85"/>
        <v>42236.833784722221</v>
      </c>
      <c r="U1076" t="str">
        <f t="shared" si="86"/>
        <v>wearables</v>
      </c>
    </row>
    <row r="1077" spans="1:21" ht="60" x14ac:dyDescent="0.25">
      <c r="A1077">
        <v>2868</v>
      </c>
      <c r="B1077" s="9" t="s">
        <v>2868</v>
      </c>
      <c r="C1077" s="3" t="s">
        <v>6978</v>
      </c>
      <c r="D1077" s="5">
        <v>15000</v>
      </c>
      <c r="E1077" s="7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82"/>
        <v>42</v>
      </c>
      <c r="P1077">
        <f t="shared" si="83"/>
        <v>105.03</v>
      </c>
      <c r="Q1077" s="11" t="s">
        <v>8309</v>
      </c>
      <c r="R1077" s="15">
        <f t="shared" si="84"/>
        <v>42618.827013888891</v>
      </c>
      <c r="S1077" s="15">
        <f t="shared" si="85"/>
        <v>42648.827013888891</v>
      </c>
      <c r="U1077" t="str">
        <f t="shared" si="86"/>
        <v>plays</v>
      </c>
    </row>
    <row r="1078" spans="1:21" ht="45" x14ac:dyDescent="0.25">
      <c r="A1078">
        <v>479</v>
      </c>
      <c r="B1078" s="9" t="s">
        <v>480</v>
      </c>
      <c r="C1078" s="3" t="s">
        <v>4589</v>
      </c>
      <c r="D1078" s="5">
        <v>15000</v>
      </c>
      <c r="E1078" s="7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82"/>
        <v>33</v>
      </c>
      <c r="P1078">
        <f t="shared" si="83"/>
        <v>88.8</v>
      </c>
      <c r="Q1078" s="11" t="s">
        <v>8308</v>
      </c>
      <c r="R1078" s="15">
        <f t="shared" si="84"/>
        <v>41904.407812500001</v>
      </c>
      <c r="S1078" s="15">
        <f t="shared" si="85"/>
        <v>41964.449479166666</v>
      </c>
      <c r="U1078" t="str">
        <f t="shared" si="86"/>
        <v>animation</v>
      </c>
    </row>
    <row r="1079" spans="1:21" ht="60" x14ac:dyDescent="0.25">
      <c r="A1079">
        <v>921</v>
      </c>
      <c r="B1079" s="9" t="s">
        <v>922</v>
      </c>
      <c r="C1079" s="3" t="s">
        <v>5031</v>
      </c>
      <c r="D1079" s="5">
        <v>15000</v>
      </c>
      <c r="E1079" s="7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82"/>
        <v>31</v>
      </c>
      <c r="P1079">
        <f t="shared" si="83"/>
        <v>231.75</v>
      </c>
      <c r="Q1079" s="11" t="s">
        <v>8313</v>
      </c>
      <c r="R1079" s="15">
        <f t="shared" si="84"/>
        <v>40847.171018518515</v>
      </c>
      <c r="S1079" s="15">
        <f t="shared" si="85"/>
        <v>40889.212685185186</v>
      </c>
      <c r="U1079" t="str">
        <f t="shared" si="86"/>
        <v>jazz</v>
      </c>
    </row>
    <row r="1080" spans="1:21" ht="60" x14ac:dyDescent="0.25">
      <c r="A1080">
        <v>702</v>
      </c>
      <c r="B1080" s="9" t="s">
        <v>703</v>
      </c>
      <c r="C1080" s="3" t="s">
        <v>4812</v>
      </c>
      <c r="D1080" s="5">
        <v>15000</v>
      </c>
      <c r="E1080" s="7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82"/>
        <v>31</v>
      </c>
      <c r="P1080">
        <f t="shared" si="83"/>
        <v>124.92</v>
      </c>
      <c r="Q1080" s="11" t="s">
        <v>8311</v>
      </c>
      <c r="R1080" s="15">
        <f t="shared" si="84"/>
        <v>42668.726701388892</v>
      </c>
      <c r="S1080" s="15">
        <f t="shared" si="85"/>
        <v>42698.768368055549</v>
      </c>
      <c r="U1080" t="str">
        <f t="shared" si="86"/>
        <v>wearables</v>
      </c>
    </row>
    <row r="1081" spans="1:21" ht="60" x14ac:dyDescent="0.25">
      <c r="A1081">
        <v>2145</v>
      </c>
      <c r="B1081" s="9" t="s">
        <v>2146</v>
      </c>
      <c r="C1081" s="3" t="s">
        <v>6255</v>
      </c>
      <c r="D1081" s="5">
        <v>15000</v>
      </c>
      <c r="E1081" s="7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82"/>
        <v>30</v>
      </c>
      <c r="P1081">
        <f t="shared" si="83"/>
        <v>51.29</v>
      </c>
      <c r="Q1081" s="11" t="s">
        <v>8312</v>
      </c>
      <c r="R1081" s="15">
        <f t="shared" si="84"/>
        <v>41575.237430555557</v>
      </c>
      <c r="S1081" s="15">
        <f t="shared" si="85"/>
        <v>41605.279097222221</v>
      </c>
      <c r="U1081" t="str">
        <f t="shared" si="86"/>
        <v>video games</v>
      </c>
    </row>
    <row r="1082" spans="1:21" ht="60" x14ac:dyDescent="0.25">
      <c r="A1082">
        <v>1984</v>
      </c>
      <c r="B1082" s="9" t="s">
        <v>1985</v>
      </c>
      <c r="C1082" s="3" t="s">
        <v>6094</v>
      </c>
      <c r="D1082" s="5">
        <v>15000</v>
      </c>
      <c r="E1082" s="7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2"/>
        <v>21</v>
      </c>
      <c r="P1082">
        <f t="shared" si="83"/>
        <v>453.14</v>
      </c>
      <c r="Q1082" s="11" t="s">
        <v>8314</v>
      </c>
      <c r="R1082" s="15">
        <f t="shared" si="84"/>
        <v>41913.790289351848</v>
      </c>
      <c r="S1082" s="15">
        <f t="shared" si="85"/>
        <v>41973.831956018519</v>
      </c>
      <c r="U1082" t="str">
        <f t="shared" si="86"/>
        <v>people</v>
      </c>
    </row>
    <row r="1083" spans="1:21" x14ac:dyDescent="0.25">
      <c r="A1083">
        <v>2655</v>
      </c>
      <c r="B1083" s="9" t="s">
        <v>2655</v>
      </c>
      <c r="C1083" s="3" t="s">
        <v>6765</v>
      </c>
      <c r="D1083" s="5">
        <v>15000</v>
      </c>
      <c r="E1083" s="7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82"/>
        <v>21</v>
      </c>
      <c r="P1083">
        <f t="shared" si="83"/>
        <v>73.37</v>
      </c>
      <c r="Q1083" s="11" t="s">
        <v>8311</v>
      </c>
      <c r="R1083" s="15">
        <f t="shared" si="84"/>
        <v>42381.866284722222</v>
      </c>
      <c r="S1083" s="15">
        <f t="shared" si="85"/>
        <v>42409.833333333328</v>
      </c>
      <c r="U1083" t="str">
        <f t="shared" si="86"/>
        <v>space exploration</v>
      </c>
    </row>
    <row r="1084" spans="1:21" ht="60" x14ac:dyDescent="0.25">
      <c r="A1084">
        <v>1166</v>
      </c>
      <c r="B1084" s="9" t="s">
        <v>1167</v>
      </c>
      <c r="C1084" s="3" t="s">
        <v>5276</v>
      </c>
      <c r="D1084" s="5">
        <v>15000</v>
      </c>
      <c r="E1084" s="7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82"/>
        <v>19</v>
      </c>
      <c r="P1084">
        <f t="shared" si="83"/>
        <v>358.88</v>
      </c>
      <c r="Q1084" s="11" t="s">
        <v>8315</v>
      </c>
      <c r="R1084" s="15">
        <f t="shared" si="84"/>
        <v>42150.485439814816</v>
      </c>
      <c r="S1084" s="15">
        <f t="shared" si="85"/>
        <v>42181.166666666672</v>
      </c>
      <c r="U1084" t="str">
        <f t="shared" si="86"/>
        <v>food trucks</v>
      </c>
    </row>
    <row r="1085" spans="1:21" ht="60" x14ac:dyDescent="0.25">
      <c r="A1085">
        <v>3890</v>
      </c>
      <c r="B1085" s="9" t="s">
        <v>3887</v>
      </c>
      <c r="C1085" s="3" t="s">
        <v>7998</v>
      </c>
      <c r="D1085" s="5">
        <v>15000</v>
      </c>
      <c r="E1085" s="7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82"/>
        <v>17</v>
      </c>
      <c r="P1085">
        <f t="shared" si="83"/>
        <v>315.5</v>
      </c>
      <c r="Q1085" s="11" t="s">
        <v>8309</v>
      </c>
      <c r="R1085" s="15">
        <f t="shared" si="84"/>
        <v>42171.758611111116</v>
      </c>
      <c r="S1085" s="15">
        <f t="shared" si="85"/>
        <v>42231.758611111116</v>
      </c>
      <c r="U1085" t="str">
        <f t="shared" si="86"/>
        <v>plays</v>
      </c>
    </row>
    <row r="1086" spans="1:21" ht="45" x14ac:dyDescent="0.25">
      <c r="A1086">
        <v>3924</v>
      </c>
      <c r="B1086" s="9" t="s">
        <v>3921</v>
      </c>
      <c r="C1086" s="3" t="s">
        <v>8032</v>
      </c>
      <c r="D1086" s="5">
        <v>15000</v>
      </c>
      <c r="E1086" s="7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82"/>
        <v>15</v>
      </c>
      <c r="P1086">
        <f t="shared" si="83"/>
        <v>57.25</v>
      </c>
      <c r="Q1086" s="11" t="s">
        <v>8309</v>
      </c>
      <c r="R1086" s="15">
        <f t="shared" si="84"/>
        <v>41786.959745370368</v>
      </c>
      <c r="S1086" s="15">
        <f t="shared" si="85"/>
        <v>41816.959745370368</v>
      </c>
      <c r="U1086" t="str">
        <f t="shared" si="86"/>
        <v>plays</v>
      </c>
    </row>
    <row r="1087" spans="1:21" ht="45" x14ac:dyDescent="0.25">
      <c r="A1087">
        <v>714</v>
      </c>
      <c r="B1087" s="9" t="s">
        <v>715</v>
      </c>
      <c r="C1087" s="3" t="s">
        <v>4824</v>
      </c>
      <c r="D1087" s="5">
        <v>15000</v>
      </c>
      <c r="E1087" s="7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82"/>
        <v>15</v>
      </c>
      <c r="P1087">
        <f t="shared" si="83"/>
        <v>80.319999999999993</v>
      </c>
      <c r="Q1087" s="11" t="s">
        <v>8311</v>
      </c>
      <c r="R1087" s="15">
        <f t="shared" si="84"/>
        <v>42734.787986111114</v>
      </c>
      <c r="S1087" s="15">
        <f t="shared" si="85"/>
        <v>42794.787986111114</v>
      </c>
      <c r="U1087" t="str">
        <f t="shared" si="86"/>
        <v>wearables</v>
      </c>
    </row>
    <row r="1088" spans="1:21" ht="30" x14ac:dyDescent="0.25">
      <c r="A1088">
        <v>2595</v>
      </c>
      <c r="B1088" s="9" t="s">
        <v>2595</v>
      </c>
      <c r="C1088" s="3" t="s">
        <v>6705</v>
      </c>
      <c r="D1088" s="5">
        <v>15000</v>
      </c>
      <c r="E1088" s="7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82"/>
        <v>12</v>
      </c>
      <c r="P1088">
        <f t="shared" si="83"/>
        <v>96.05</v>
      </c>
      <c r="Q1088" s="11" t="s">
        <v>8315</v>
      </c>
      <c r="R1088" s="15">
        <f t="shared" si="84"/>
        <v>42760.244212962964</v>
      </c>
      <c r="S1088" s="15">
        <f t="shared" si="85"/>
        <v>42790.244212962964</v>
      </c>
      <c r="U1088" t="str">
        <f t="shared" si="86"/>
        <v>food trucks</v>
      </c>
    </row>
    <row r="1089" spans="1:21" ht="60" x14ac:dyDescent="0.25">
      <c r="A1089">
        <v>1455</v>
      </c>
      <c r="B1089" s="9" t="s">
        <v>1456</v>
      </c>
      <c r="C1089" s="3" t="s">
        <v>5565</v>
      </c>
      <c r="D1089" s="5">
        <v>15000</v>
      </c>
      <c r="E1089" s="7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82"/>
        <v>11</v>
      </c>
      <c r="P1089">
        <f t="shared" si="83"/>
        <v>225</v>
      </c>
      <c r="Q1089" s="11" t="s">
        <v>8310</v>
      </c>
      <c r="R1089" s="15">
        <f t="shared" si="84"/>
        <v>41832.672685185185</v>
      </c>
      <c r="S1089" s="15">
        <f t="shared" si="85"/>
        <v>41887.568749999999</v>
      </c>
      <c r="U1089" t="str">
        <f t="shared" si="86"/>
        <v>translations</v>
      </c>
    </row>
    <row r="1090" spans="1:21" ht="60" x14ac:dyDescent="0.25">
      <c r="A1090">
        <v>4077</v>
      </c>
      <c r="B1090" s="9" t="s">
        <v>4073</v>
      </c>
      <c r="C1090" s="3" t="s">
        <v>8180</v>
      </c>
      <c r="D1090" s="5">
        <v>15000</v>
      </c>
      <c r="E1090" s="7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si="82"/>
        <v>9</v>
      </c>
      <c r="P1090">
        <f t="shared" si="83"/>
        <v>222.5</v>
      </c>
      <c r="Q1090" s="11" t="s">
        <v>8309</v>
      </c>
      <c r="R1090" s="15">
        <f t="shared" si="84"/>
        <v>42695.7105787037</v>
      </c>
      <c r="S1090" s="15">
        <f t="shared" si="85"/>
        <v>42725.7105787037</v>
      </c>
      <c r="U1090" t="str">
        <f t="shared" si="86"/>
        <v>plays</v>
      </c>
    </row>
    <row r="1091" spans="1:21" ht="60" x14ac:dyDescent="0.25">
      <c r="A1091">
        <v>1323</v>
      </c>
      <c r="B1091" s="9" t="s">
        <v>1324</v>
      </c>
      <c r="C1091" s="3" t="s">
        <v>5433</v>
      </c>
      <c r="D1091" s="5">
        <v>15000</v>
      </c>
      <c r="E1091" s="7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ref="O1091:O1154" si="87">ROUND(E1091/D1091*100,0)</f>
        <v>9</v>
      </c>
      <c r="P1091">
        <f t="shared" ref="P1091:P1154" si="88">IFERROR(ROUND(E1091/L1091,2),0)</f>
        <v>30.27</v>
      </c>
      <c r="Q1091" s="11" t="s">
        <v>8311</v>
      </c>
      <c r="R1091" s="15">
        <f t="shared" ref="R1091:R1154" si="89">(((J1091/60)/60)/24)+DATE(1970,1,1)</f>
        <v>42451.698449074072</v>
      </c>
      <c r="S1091" s="15">
        <f t="shared" ref="S1091:S1154" si="90">(((I1091/60)/60)/24)+DATE(1970,1,1)</f>
        <v>42486.288194444445</v>
      </c>
      <c r="U1091" t="str">
        <f t="shared" ref="U1091:U1154" si="91">RIGHT(N1091,LEN(N1091)-SEARCH("/",N1091))</f>
        <v>wearables</v>
      </c>
    </row>
    <row r="1092" spans="1:21" ht="45" x14ac:dyDescent="0.25">
      <c r="A1092">
        <v>3075</v>
      </c>
      <c r="B1092" s="9" t="s">
        <v>3075</v>
      </c>
      <c r="C1092" s="3" t="s">
        <v>7185</v>
      </c>
      <c r="D1092" s="5">
        <v>15000</v>
      </c>
      <c r="E1092" s="7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87"/>
        <v>9</v>
      </c>
      <c r="P1092">
        <f t="shared" si="88"/>
        <v>64.8</v>
      </c>
      <c r="Q1092" s="11" t="s">
        <v>8309</v>
      </c>
      <c r="R1092" s="15">
        <f t="shared" si="89"/>
        <v>42551.102314814809</v>
      </c>
      <c r="S1092" s="15">
        <f t="shared" si="90"/>
        <v>42601.102314814809</v>
      </c>
      <c r="U1092" t="str">
        <f t="shared" si="91"/>
        <v>spaces</v>
      </c>
    </row>
    <row r="1093" spans="1:21" ht="30" x14ac:dyDescent="0.25">
      <c r="A1093">
        <v>1089</v>
      </c>
      <c r="B1093" s="9" t="s">
        <v>1090</v>
      </c>
      <c r="C1093" s="3" t="s">
        <v>5199</v>
      </c>
      <c r="D1093" s="5">
        <v>15000</v>
      </c>
      <c r="E1093" s="7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87"/>
        <v>8</v>
      </c>
      <c r="P1093">
        <f t="shared" si="88"/>
        <v>23.96</v>
      </c>
      <c r="Q1093" s="11" t="s">
        <v>8312</v>
      </c>
      <c r="R1093" s="15">
        <f t="shared" si="89"/>
        <v>42151.189525462964</v>
      </c>
      <c r="S1093" s="15">
        <f t="shared" si="90"/>
        <v>42181.189525462964</v>
      </c>
      <c r="U1093" t="str">
        <f t="shared" si="91"/>
        <v>video games</v>
      </c>
    </row>
    <row r="1094" spans="1:21" ht="30" x14ac:dyDescent="0.25">
      <c r="A1094">
        <v>1224</v>
      </c>
      <c r="B1094" s="9" t="s">
        <v>1225</v>
      </c>
      <c r="C1094" s="3" t="s">
        <v>5334</v>
      </c>
      <c r="D1094" s="5">
        <v>15000</v>
      </c>
      <c r="E1094" s="7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87"/>
        <v>7</v>
      </c>
      <c r="P1094">
        <f t="shared" si="88"/>
        <v>58.89</v>
      </c>
      <c r="Q1094" s="11" t="s">
        <v>8313</v>
      </c>
      <c r="R1094" s="15">
        <f t="shared" si="89"/>
        <v>41736.549791666665</v>
      </c>
      <c r="S1094" s="15">
        <f t="shared" si="90"/>
        <v>41796.549791666665</v>
      </c>
      <c r="U1094" t="str">
        <f t="shared" si="91"/>
        <v>world music</v>
      </c>
    </row>
    <row r="1095" spans="1:21" ht="45" x14ac:dyDescent="0.25">
      <c r="A1095">
        <v>1174</v>
      </c>
      <c r="B1095" s="9" t="s">
        <v>1175</v>
      </c>
      <c r="C1095" s="3" t="s">
        <v>5284</v>
      </c>
      <c r="D1095" s="5">
        <v>15000</v>
      </c>
      <c r="E1095" s="7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87"/>
        <v>6</v>
      </c>
      <c r="P1095">
        <f t="shared" si="88"/>
        <v>46.63</v>
      </c>
      <c r="Q1095" s="11" t="s">
        <v>8315</v>
      </c>
      <c r="R1095" s="15">
        <f t="shared" si="89"/>
        <v>42468.84174768519</v>
      </c>
      <c r="S1095" s="15">
        <f t="shared" si="90"/>
        <v>42498.84174768519</v>
      </c>
      <c r="U1095" t="str">
        <f t="shared" si="91"/>
        <v>food trucks</v>
      </c>
    </row>
    <row r="1096" spans="1:21" ht="45" x14ac:dyDescent="0.25">
      <c r="A1096">
        <v>703</v>
      </c>
      <c r="B1096" s="9" t="s">
        <v>704</v>
      </c>
      <c r="C1096" s="3" t="s">
        <v>4813</v>
      </c>
      <c r="D1096" s="5">
        <v>15000</v>
      </c>
      <c r="E1096" s="7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87"/>
        <v>6</v>
      </c>
      <c r="P1096">
        <f t="shared" si="88"/>
        <v>119.57</v>
      </c>
      <c r="Q1096" s="11" t="s">
        <v>8311</v>
      </c>
      <c r="R1096" s="15">
        <f t="shared" si="89"/>
        <v>42711.950798611113</v>
      </c>
      <c r="S1096" s="15">
        <f t="shared" si="90"/>
        <v>42766.98055555555</v>
      </c>
      <c r="U1096" t="str">
        <f t="shared" si="91"/>
        <v>wearables</v>
      </c>
    </row>
    <row r="1097" spans="1:21" ht="45" x14ac:dyDescent="0.25">
      <c r="A1097">
        <v>668</v>
      </c>
      <c r="B1097" s="9" t="s">
        <v>669</v>
      </c>
      <c r="C1097" s="3" t="s">
        <v>4778</v>
      </c>
      <c r="D1097" s="5">
        <v>15000</v>
      </c>
      <c r="E1097" s="7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87"/>
        <v>5</v>
      </c>
      <c r="P1097">
        <f t="shared" si="88"/>
        <v>27.36</v>
      </c>
      <c r="Q1097" s="11" t="s">
        <v>8311</v>
      </c>
      <c r="R1097" s="15">
        <f t="shared" si="89"/>
        <v>42090.831273148149</v>
      </c>
      <c r="S1097" s="15">
        <f t="shared" si="90"/>
        <v>42135.831273148149</v>
      </c>
      <c r="U1097" t="str">
        <f t="shared" si="91"/>
        <v>wearables</v>
      </c>
    </row>
    <row r="1098" spans="1:21" ht="45" x14ac:dyDescent="0.25">
      <c r="A1098">
        <v>603</v>
      </c>
      <c r="B1098" s="9" t="s">
        <v>604</v>
      </c>
      <c r="C1098" s="3" t="s">
        <v>4713</v>
      </c>
      <c r="D1098" s="5">
        <v>15000</v>
      </c>
      <c r="E1098" s="7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87"/>
        <v>4</v>
      </c>
      <c r="P1098">
        <f t="shared" si="88"/>
        <v>45.39</v>
      </c>
      <c r="Q1098" s="11" t="s">
        <v>8311</v>
      </c>
      <c r="R1098" s="15">
        <f t="shared" si="89"/>
        <v>41835.639155092591</v>
      </c>
      <c r="S1098" s="15">
        <f t="shared" si="90"/>
        <v>41865.639155092591</v>
      </c>
      <c r="U1098" t="str">
        <f t="shared" si="91"/>
        <v>web</v>
      </c>
    </row>
    <row r="1099" spans="1:21" ht="60" x14ac:dyDescent="0.25">
      <c r="A1099">
        <v>3894</v>
      </c>
      <c r="B1099" s="9" t="s">
        <v>3891</v>
      </c>
      <c r="C1099" s="3" t="s">
        <v>8002</v>
      </c>
      <c r="D1099" s="5">
        <v>15000</v>
      </c>
      <c r="E1099" s="7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87"/>
        <v>3</v>
      </c>
      <c r="P1099">
        <f t="shared" si="88"/>
        <v>47.27</v>
      </c>
      <c r="Q1099" s="11" t="s">
        <v>8309</v>
      </c>
      <c r="R1099" s="15">
        <f t="shared" si="89"/>
        <v>42679.958472222221</v>
      </c>
      <c r="S1099" s="15">
        <f t="shared" si="90"/>
        <v>42710.207638888889</v>
      </c>
      <c r="U1099" t="str">
        <f t="shared" si="91"/>
        <v>plays</v>
      </c>
    </row>
    <row r="1100" spans="1:21" ht="60" x14ac:dyDescent="0.25">
      <c r="A1100">
        <v>2414</v>
      </c>
      <c r="B1100" s="9" t="s">
        <v>2415</v>
      </c>
      <c r="C1100" s="3" t="s">
        <v>6524</v>
      </c>
      <c r="D1100" s="5">
        <v>15000</v>
      </c>
      <c r="E1100" s="7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87"/>
        <v>3</v>
      </c>
      <c r="P1100">
        <f t="shared" si="88"/>
        <v>35.380000000000003</v>
      </c>
      <c r="Q1100" s="11" t="s">
        <v>8315</v>
      </c>
      <c r="R1100" s="15">
        <f t="shared" si="89"/>
        <v>42198.695138888885</v>
      </c>
      <c r="S1100" s="15">
        <f t="shared" si="90"/>
        <v>42238.165972222225</v>
      </c>
      <c r="U1100" t="str">
        <f t="shared" si="91"/>
        <v>food trucks</v>
      </c>
    </row>
    <row r="1101" spans="1:21" ht="60" x14ac:dyDescent="0.25">
      <c r="A1101">
        <v>3059</v>
      </c>
      <c r="B1101" s="9" t="s">
        <v>3059</v>
      </c>
      <c r="C1101" s="3" t="s">
        <v>7169</v>
      </c>
      <c r="D1101" s="5">
        <v>15000</v>
      </c>
      <c r="E1101" s="7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87"/>
        <v>3</v>
      </c>
      <c r="P1101">
        <f t="shared" si="88"/>
        <v>41</v>
      </c>
      <c r="Q1101" s="11" t="s">
        <v>8309</v>
      </c>
      <c r="R1101" s="15">
        <f t="shared" si="89"/>
        <v>41829.935717592591</v>
      </c>
      <c r="S1101" s="15">
        <f t="shared" si="90"/>
        <v>41859.935717592591</v>
      </c>
      <c r="U1101" t="str">
        <f t="shared" si="91"/>
        <v>spaces</v>
      </c>
    </row>
    <row r="1102" spans="1:21" ht="60" x14ac:dyDescent="0.25">
      <c r="A1102">
        <v>700</v>
      </c>
      <c r="B1102" s="9" t="s">
        <v>701</v>
      </c>
      <c r="C1102" s="3" t="s">
        <v>4810</v>
      </c>
      <c r="D1102" s="5">
        <v>15000</v>
      </c>
      <c r="E1102" s="7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87"/>
        <v>3</v>
      </c>
      <c r="P1102">
        <f t="shared" si="88"/>
        <v>13</v>
      </c>
      <c r="Q1102" s="11" t="s">
        <v>8311</v>
      </c>
      <c r="R1102" s="15">
        <f t="shared" si="89"/>
        <v>42715.688437500001</v>
      </c>
      <c r="S1102" s="15">
        <f t="shared" si="90"/>
        <v>42745.688437500001</v>
      </c>
      <c r="U1102" t="str">
        <f t="shared" si="91"/>
        <v>wearables</v>
      </c>
    </row>
    <row r="1103" spans="1:21" ht="60" x14ac:dyDescent="0.25">
      <c r="A1103">
        <v>779</v>
      </c>
      <c r="B1103" s="9" t="s">
        <v>780</v>
      </c>
      <c r="C1103" s="3" t="s">
        <v>4889</v>
      </c>
      <c r="D1103" s="5">
        <v>15000</v>
      </c>
      <c r="E1103" s="7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87"/>
        <v>3</v>
      </c>
      <c r="P1103">
        <f t="shared" si="88"/>
        <v>66.67</v>
      </c>
      <c r="Q1103" s="11" t="s">
        <v>8310</v>
      </c>
      <c r="R1103" s="15">
        <f t="shared" si="89"/>
        <v>40436.68408564815</v>
      </c>
      <c r="S1103" s="15">
        <f t="shared" si="90"/>
        <v>40466.166666666664</v>
      </c>
      <c r="U1103" t="str">
        <f t="shared" si="91"/>
        <v>fiction</v>
      </c>
    </row>
    <row r="1104" spans="1:21" ht="45" x14ac:dyDescent="0.25">
      <c r="A1104">
        <v>1488</v>
      </c>
      <c r="B1104" s="9" t="s">
        <v>1489</v>
      </c>
      <c r="C1104" s="3" t="s">
        <v>5598</v>
      </c>
      <c r="D1104" s="5">
        <v>15000</v>
      </c>
      <c r="E1104" s="7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87"/>
        <v>2</v>
      </c>
      <c r="P1104">
        <f t="shared" si="88"/>
        <v>60</v>
      </c>
      <c r="Q1104" s="11" t="s">
        <v>8310</v>
      </c>
      <c r="R1104" s="15">
        <f t="shared" si="89"/>
        <v>41614.563194444447</v>
      </c>
      <c r="S1104" s="15">
        <f t="shared" si="90"/>
        <v>41644.563194444447</v>
      </c>
      <c r="U1104" t="str">
        <f t="shared" si="91"/>
        <v>fiction</v>
      </c>
    </row>
    <row r="1105" spans="1:21" ht="60" x14ac:dyDescent="0.25">
      <c r="A1105">
        <v>923</v>
      </c>
      <c r="B1105" s="9" t="s">
        <v>924</v>
      </c>
      <c r="C1105" s="3" t="s">
        <v>5033</v>
      </c>
      <c r="D1105" s="5">
        <v>15000</v>
      </c>
      <c r="E1105" s="7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87"/>
        <v>2</v>
      </c>
      <c r="P1105">
        <f t="shared" si="88"/>
        <v>55</v>
      </c>
      <c r="Q1105" s="11" t="s">
        <v>8313</v>
      </c>
      <c r="R1105" s="15">
        <f t="shared" si="89"/>
        <v>41934.959756944445</v>
      </c>
      <c r="S1105" s="15">
        <f t="shared" si="90"/>
        <v>41965.001423611116</v>
      </c>
      <c r="U1105" t="str">
        <f t="shared" si="91"/>
        <v>jazz</v>
      </c>
    </row>
    <row r="1106" spans="1:21" ht="60" x14ac:dyDescent="0.25">
      <c r="A1106">
        <v>421</v>
      </c>
      <c r="B1106" s="9" t="s">
        <v>422</v>
      </c>
      <c r="C1106" s="3" t="s">
        <v>4531</v>
      </c>
      <c r="D1106" s="5">
        <v>15000</v>
      </c>
      <c r="E1106" s="7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87"/>
        <v>2</v>
      </c>
      <c r="P1106">
        <f t="shared" si="88"/>
        <v>50.17</v>
      </c>
      <c r="Q1106" s="11" t="s">
        <v>8308</v>
      </c>
      <c r="R1106" s="15">
        <f t="shared" si="89"/>
        <v>42177.491388888884</v>
      </c>
      <c r="S1106" s="15">
        <f t="shared" si="90"/>
        <v>42237.491388888884</v>
      </c>
      <c r="U1106" t="str">
        <f t="shared" si="91"/>
        <v>animation</v>
      </c>
    </row>
    <row r="1107" spans="1:21" ht="45" x14ac:dyDescent="0.25">
      <c r="A1107">
        <v>946</v>
      </c>
      <c r="B1107" s="9" t="s">
        <v>947</v>
      </c>
      <c r="C1107" s="3" t="s">
        <v>5056</v>
      </c>
      <c r="D1107" s="5">
        <v>15000</v>
      </c>
      <c r="E1107" s="7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87"/>
        <v>2</v>
      </c>
      <c r="P1107">
        <f t="shared" si="88"/>
        <v>57.2</v>
      </c>
      <c r="Q1107" s="11" t="s">
        <v>8311</v>
      </c>
      <c r="R1107" s="15">
        <f t="shared" si="89"/>
        <v>42592.750555555554</v>
      </c>
      <c r="S1107" s="15">
        <f t="shared" si="90"/>
        <v>42622.750555555554</v>
      </c>
      <c r="U1107" t="str">
        <f t="shared" si="91"/>
        <v>wearables</v>
      </c>
    </row>
    <row r="1108" spans="1:21" ht="45" x14ac:dyDescent="0.25">
      <c r="A1108">
        <v>2957</v>
      </c>
      <c r="B1108" s="9" t="s">
        <v>2957</v>
      </c>
      <c r="C1108" s="3" t="s">
        <v>7067</v>
      </c>
      <c r="D1108" s="5">
        <v>15000</v>
      </c>
      <c r="E1108" s="7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87"/>
        <v>2</v>
      </c>
      <c r="P1108">
        <f t="shared" si="88"/>
        <v>93.33</v>
      </c>
      <c r="Q1108" s="11" t="s">
        <v>8309</v>
      </c>
      <c r="R1108" s="15">
        <f t="shared" si="89"/>
        <v>42031.011249999996</v>
      </c>
      <c r="S1108" s="15">
        <f t="shared" si="90"/>
        <v>42090.969583333332</v>
      </c>
      <c r="U1108" t="str">
        <f t="shared" si="91"/>
        <v>spaces</v>
      </c>
    </row>
    <row r="1109" spans="1:21" ht="45" x14ac:dyDescent="0.25">
      <c r="A1109">
        <v>1103</v>
      </c>
      <c r="B1109" s="9" t="s">
        <v>1104</v>
      </c>
      <c r="C1109" s="3" t="s">
        <v>5213</v>
      </c>
      <c r="D1109" s="5">
        <v>15000</v>
      </c>
      <c r="E1109" s="7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87"/>
        <v>2</v>
      </c>
      <c r="P1109">
        <f t="shared" si="88"/>
        <v>16.2</v>
      </c>
      <c r="Q1109" s="11" t="s">
        <v>8312</v>
      </c>
      <c r="R1109" s="15">
        <f t="shared" si="89"/>
        <v>42479.22210648148</v>
      </c>
      <c r="S1109" s="15">
        <f t="shared" si="90"/>
        <v>42539.22210648148</v>
      </c>
      <c r="U1109" t="str">
        <f t="shared" si="91"/>
        <v>video games</v>
      </c>
    </row>
    <row r="1110" spans="1:21" ht="60" x14ac:dyDescent="0.25">
      <c r="A1110">
        <v>1048</v>
      </c>
      <c r="B1110" s="9" t="s">
        <v>1049</v>
      </c>
      <c r="C1110" s="3" t="s">
        <v>5158</v>
      </c>
      <c r="D1110" s="5">
        <v>15000</v>
      </c>
      <c r="E1110" s="7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87"/>
        <v>1</v>
      </c>
      <c r="P1110">
        <f t="shared" si="88"/>
        <v>53</v>
      </c>
      <c r="Q1110" s="11" t="s">
        <v>8316</v>
      </c>
      <c r="R1110" s="15">
        <f t="shared" si="89"/>
        <v>42598.053113425922</v>
      </c>
      <c r="S1110" s="15">
        <f t="shared" si="90"/>
        <v>42638.053113425922</v>
      </c>
      <c r="U1110" t="str">
        <f t="shared" si="91"/>
        <v>audio</v>
      </c>
    </row>
    <row r="1111" spans="1:21" ht="60" x14ac:dyDescent="0.25">
      <c r="A1111">
        <v>517</v>
      </c>
      <c r="B1111" s="9" t="s">
        <v>518</v>
      </c>
      <c r="C1111" s="3" t="s">
        <v>4627</v>
      </c>
      <c r="D1111" s="5">
        <v>15000</v>
      </c>
      <c r="E1111" s="7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87"/>
        <v>1</v>
      </c>
      <c r="P1111">
        <f t="shared" si="88"/>
        <v>68.33</v>
      </c>
      <c r="Q1111" s="11" t="s">
        <v>8308</v>
      </c>
      <c r="R1111" s="15">
        <f t="shared" si="89"/>
        <v>42738.615289351852</v>
      </c>
      <c r="S1111" s="15">
        <f t="shared" si="90"/>
        <v>42768.615289351852</v>
      </c>
      <c r="U1111" t="str">
        <f t="shared" si="91"/>
        <v>animation</v>
      </c>
    </row>
    <row r="1112" spans="1:21" ht="60" x14ac:dyDescent="0.25">
      <c r="A1112">
        <v>719</v>
      </c>
      <c r="B1112" s="9" t="s">
        <v>720</v>
      </c>
      <c r="C1112" s="3" t="s">
        <v>4829</v>
      </c>
      <c r="D1112" s="5">
        <v>15000</v>
      </c>
      <c r="E1112" s="7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87"/>
        <v>1</v>
      </c>
      <c r="P1112">
        <f t="shared" si="88"/>
        <v>19.399999999999999</v>
      </c>
      <c r="Q1112" s="11" t="s">
        <v>8311</v>
      </c>
      <c r="R1112" s="15">
        <f t="shared" si="89"/>
        <v>42409.040231481486</v>
      </c>
      <c r="S1112" s="15">
        <f t="shared" si="90"/>
        <v>42423.040231481486</v>
      </c>
      <c r="U1112" t="str">
        <f t="shared" si="91"/>
        <v>wearables</v>
      </c>
    </row>
    <row r="1113" spans="1:21" ht="45" x14ac:dyDescent="0.25">
      <c r="A1113">
        <v>953</v>
      </c>
      <c r="B1113" s="9" t="s">
        <v>954</v>
      </c>
      <c r="C1113" s="3" t="s">
        <v>5063</v>
      </c>
      <c r="D1113" s="5">
        <v>15000</v>
      </c>
      <c r="E1113" s="7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87"/>
        <v>1</v>
      </c>
      <c r="P1113">
        <f t="shared" si="88"/>
        <v>25.2</v>
      </c>
      <c r="Q1113" s="11" t="s">
        <v>8311</v>
      </c>
      <c r="R1113" s="15">
        <f t="shared" si="89"/>
        <v>41999.164340277777</v>
      </c>
      <c r="S1113" s="15">
        <f t="shared" si="90"/>
        <v>42029.164340277777</v>
      </c>
      <c r="U1113" t="str">
        <f t="shared" si="91"/>
        <v>wearables</v>
      </c>
    </row>
    <row r="1114" spans="1:21" ht="45" x14ac:dyDescent="0.25">
      <c r="A1114">
        <v>4021</v>
      </c>
      <c r="B1114" s="9" t="s">
        <v>4017</v>
      </c>
      <c r="C1114" s="3" t="s">
        <v>8126</v>
      </c>
      <c r="D1114" s="5">
        <v>15000</v>
      </c>
      <c r="E1114" s="7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87"/>
        <v>1</v>
      </c>
      <c r="P1114">
        <f t="shared" si="88"/>
        <v>62.5</v>
      </c>
      <c r="Q1114" s="11" t="s">
        <v>8309</v>
      </c>
      <c r="R1114" s="15">
        <f t="shared" si="89"/>
        <v>41878.911550925928</v>
      </c>
      <c r="S1114" s="15">
        <f t="shared" si="90"/>
        <v>41938.911550925928</v>
      </c>
      <c r="U1114" t="str">
        <f t="shared" si="91"/>
        <v>plays</v>
      </c>
    </row>
    <row r="1115" spans="1:21" ht="60" x14ac:dyDescent="0.25">
      <c r="A1115">
        <v>2326</v>
      </c>
      <c r="B1115" s="9" t="s">
        <v>2327</v>
      </c>
      <c r="C1115" s="3" t="s">
        <v>6436</v>
      </c>
      <c r="D1115" s="5">
        <v>15000</v>
      </c>
      <c r="E1115" s="7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87"/>
        <v>1</v>
      </c>
      <c r="P1115">
        <f t="shared" si="88"/>
        <v>108</v>
      </c>
      <c r="Q1115" s="11" t="s">
        <v>8315</v>
      </c>
      <c r="R1115" s="15">
        <f t="shared" si="89"/>
        <v>42804.034120370372</v>
      </c>
      <c r="S1115" s="15">
        <f t="shared" si="90"/>
        <v>42855.708333333328</v>
      </c>
      <c r="U1115" t="str">
        <f t="shared" si="91"/>
        <v>small batch</v>
      </c>
    </row>
    <row r="1116" spans="1:21" ht="30" x14ac:dyDescent="0.25">
      <c r="A1116">
        <v>1148</v>
      </c>
      <c r="B1116" s="9" t="s">
        <v>1149</v>
      </c>
      <c r="C1116" s="3" t="s">
        <v>5258</v>
      </c>
      <c r="D1116" s="5">
        <v>15000</v>
      </c>
      <c r="E1116" s="7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87"/>
        <v>0</v>
      </c>
      <c r="P1116">
        <f t="shared" si="88"/>
        <v>24.33</v>
      </c>
      <c r="Q1116" s="11" t="s">
        <v>8315</v>
      </c>
      <c r="R1116" s="15">
        <f t="shared" si="89"/>
        <v>42675.171076388884</v>
      </c>
      <c r="S1116" s="15">
        <f t="shared" si="90"/>
        <v>42705.212743055556</v>
      </c>
      <c r="U1116" t="str">
        <f t="shared" si="91"/>
        <v>food trucks</v>
      </c>
    </row>
    <row r="1117" spans="1:21" ht="45" x14ac:dyDescent="0.25">
      <c r="A1117">
        <v>2695</v>
      </c>
      <c r="B1117" s="9" t="s">
        <v>2695</v>
      </c>
      <c r="C1117" s="3" t="s">
        <v>6805</v>
      </c>
      <c r="D1117" s="5">
        <v>15000</v>
      </c>
      <c r="E1117" s="7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87"/>
        <v>0</v>
      </c>
      <c r="P1117">
        <f t="shared" si="88"/>
        <v>23.67</v>
      </c>
      <c r="Q1117" s="11" t="s">
        <v>8315</v>
      </c>
      <c r="R1117" s="15">
        <f t="shared" si="89"/>
        <v>42048.181921296295</v>
      </c>
      <c r="S1117" s="15">
        <f t="shared" si="90"/>
        <v>42108.14025462963</v>
      </c>
      <c r="U1117" t="str">
        <f t="shared" si="91"/>
        <v>food trucks</v>
      </c>
    </row>
    <row r="1118" spans="1:21" ht="30" x14ac:dyDescent="0.25">
      <c r="A1118">
        <v>709</v>
      </c>
      <c r="B1118" s="9" t="s">
        <v>710</v>
      </c>
      <c r="C1118" s="3" t="s">
        <v>4819</v>
      </c>
      <c r="D1118" s="5">
        <v>15000</v>
      </c>
      <c r="E1118" s="7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87"/>
        <v>0</v>
      </c>
      <c r="P1118">
        <f t="shared" si="88"/>
        <v>30.5</v>
      </c>
      <c r="Q1118" s="11" t="s">
        <v>8311</v>
      </c>
      <c r="R1118" s="15">
        <f t="shared" si="89"/>
        <v>41948.041192129633</v>
      </c>
      <c r="S1118" s="15">
        <f t="shared" si="90"/>
        <v>41978.041192129633</v>
      </c>
      <c r="U1118" t="str">
        <f t="shared" si="91"/>
        <v>wearables</v>
      </c>
    </row>
    <row r="1119" spans="1:21" ht="60" x14ac:dyDescent="0.25">
      <c r="A1119">
        <v>230</v>
      </c>
      <c r="B1119" s="9" t="s">
        <v>232</v>
      </c>
      <c r="C1119" s="3" t="s">
        <v>4340</v>
      </c>
      <c r="D1119" s="5">
        <v>15000</v>
      </c>
      <c r="E1119" s="7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87"/>
        <v>0</v>
      </c>
      <c r="P1119">
        <f t="shared" si="88"/>
        <v>30</v>
      </c>
      <c r="Q1119" s="11" t="s">
        <v>8308</v>
      </c>
      <c r="R1119" s="15">
        <f t="shared" si="89"/>
        <v>42129.777210648142</v>
      </c>
      <c r="S1119" s="15">
        <f t="shared" si="90"/>
        <v>42159.777210648142</v>
      </c>
      <c r="U1119" t="str">
        <f t="shared" si="91"/>
        <v>drama</v>
      </c>
    </row>
    <row r="1120" spans="1:21" ht="60" x14ac:dyDescent="0.25">
      <c r="A1120">
        <v>561</v>
      </c>
      <c r="B1120" s="9" t="s">
        <v>562</v>
      </c>
      <c r="C1120" s="3" t="s">
        <v>4671</v>
      </c>
      <c r="D1120" s="5">
        <v>15000</v>
      </c>
      <c r="E1120" s="7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87"/>
        <v>0</v>
      </c>
      <c r="P1120">
        <f t="shared" si="88"/>
        <v>27.5</v>
      </c>
      <c r="Q1120" s="11" t="s">
        <v>8311</v>
      </c>
      <c r="R1120" s="15">
        <f t="shared" si="89"/>
        <v>42268.658715277779</v>
      </c>
      <c r="S1120" s="15">
        <f t="shared" si="90"/>
        <v>42303.658715277779</v>
      </c>
      <c r="U1120" t="str">
        <f t="shared" si="91"/>
        <v>web</v>
      </c>
    </row>
    <row r="1121" spans="1:21" ht="45" x14ac:dyDescent="0.25">
      <c r="A1121">
        <v>2380</v>
      </c>
      <c r="B1121" s="9" t="s">
        <v>2381</v>
      </c>
      <c r="C1121" s="3" t="s">
        <v>6490</v>
      </c>
      <c r="D1121" s="5">
        <v>15000</v>
      </c>
      <c r="E1121" s="7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87"/>
        <v>0</v>
      </c>
      <c r="P1121">
        <f t="shared" si="88"/>
        <v>18.329999999999998</v>
      </c>
      <c r="Q1121" s="11" t="s">
        <v>8311</v>
      </c>
      <c r="R1121" s="15">
        <f t="shared" si="89"/>
        <v>42248.793310185181</v>
      </c>
      <c r="S1121" s="15">
        <f t="shared" si="90"/>
        <v>42278.793310185181</v>
      </c>
      <c r="U1121" t="str">
        <f t="shared" si="91"/>
        <v>web</v>
      </c>
    </row>
    <row r="1122" spans="1:21" ht="30" x14ac:dyDescent="0.25">
      <c r="A1122">
        <v>237</v>
      </c>
      <c r="B1122" s="9" t="s">
        <v>239</v>
      </c>
      <c r="C1122" s="3" t="s">
        <v>4347</v>
      </c>
      <c r="D1122" s="5">
        <v>15000</v>
      </c>
      <c r="E1122" s="7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87"/>
        <v>0</v>
      </c>
      <c r="P1122">
        <f t="shared" si="88"/>
        <v>50</v>
      </c>
      <c r="Q1122" s="11" t="s">
        <v>8308</v>
      </c>
      <c r="R1122" s="15">
        <f t="shared" si="89"/>
        <v>42377.577187499999</v>
      </c>
      <c r="S1122" s="15">
        <f t="shared" si="90"/>
        <v>42437.577187499999</v>
      </c>
      <c r="U1122" t="str">
        <f t="shared" si="91"/>
        <v>drama</v>
      </c>
    </row>
    <row r="1123" spans="1:21" ht="45" x14ac:dyDescent="0.25">
      <c r="A1123">
        <v>1559</v>
      </c>
      <c r="B1123" s="9" t="s">
        <v>1560</v>
      </c>
      <c r="C1123" s="3" t="s">
        <v>5669</v>
      </c>
      <c r="D1123" s="5">
        <v>15000</v>
      </c>
      <c r="E1123" s="7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87"/>
        <v>0</v>
      </c>
      <c r="P1123">
        <f t="shared" si="88"/>
        <v>50</v>
      </c>
      <c r="Q1123" s="11" t="s">
        <v>8314</v>
      </c>
      <c r="R1123" s="15">
        <f t="shared" si="89"/>
        <v>42108.05322916666</v>
      </c>
      <c r="S1123" s="15">
        <f t="shared" si="90"/>
        <v>42123.05322916666</v>
      </c>
      <c r="U1123" t="str">
        <f t="shared" si="91"/>
        <v>nature</v>
      </c>
    </row>
    <row r="1124" spans="1:21" ht="60" x14ac:dyDescent="0.25">
      <c r="A1124">
        <v>2438</v>
      </c>
      <c r="B1124" s="9" t="s">
        <v>2439</v>
      </c>
      <c r="C1124" s="3" t="s">
        <v>6548</v>
      </c>
      <c r="D1124" s="5">
        <v>15000</v>
      </c>
      <c r="E1124" s="7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87"/>
        <v>0</v>
      </c>
      <c r="P1124">
        <f t="shared" si="88"/>
        <v>50</v>
      </c>
      <c r="Q1124" s="11" t="s">
        <v>8315</v>
      </c>
      <c r="R1124" s="15">
        <f t="shared" si="89"/>
        <v>42285.91506944444</v>
      </c>
      <c r="S1124" s="15">
        <f t="shared" si="90"/>
        <v>42345.956736111111</v>
      </c>
      <c r="U1124" t="str">
        <f t="shared" si="91"/>
        <v>food trucks</v>
      </c>
    </row>
    <row r="1125" spans="1:21" ht="60" x14ac:dyDescent="0.25">
      <c r="A1125">
        <v>2683</v>
      </c>
      <c r="B1125" s="9" t="s">
        <v>2683</v>
      </c>
      <c r="C1125" s="3" t="s">
        <v>6793</v>
      </c>
      <c r="D1125" s="5">
        <v>15000</v>
      </c>
      <c r="E1125" s="7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87"/>
        <v>0</v>
      </c>
      <c r="P1125">
        <f t="shared" si="88"/>
        <v>12</v>
      </c>
      <c r="Q1125" s="11" t="s">
        <v>8315</v>
      </c>
      <c r="R1125" s="15">
        <f t="shared" si="89"/>
        <v>42034.75509259259</v>
      </c>
      <c r="S1125" s="15">
        <f t="shared" si="90"/>
        <v>42064.75509259259</v>
      </c>
      <c r="U1125" t="str">
        <f t="shared" si="91"/>
        <v>food trucks</v>
      </c>
    </row>
    <row r="1126" spans="1:21" ht="45" x14ac:dyDescent="0.25">
      <c r="A1126">
        <v>2408</v>
      </c>
      <c r="B1126" s="9" t="s">
        <v>2409</v>
      </c>
      <c r="C1126" s="3" t="s">
        <v>6518</v>
      </c>
      <c r="D1126" s="5">
        <v>15000</v>
      </c>
      <c r="E1126" s="7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87"/>
        <v>0</v>
      </c>
      <c r="P1126">
        <f t="shared" si="88"/>
        <v>15</v>
      </c>
      <c r="Q1126" s="11" t="s">
        <v>8315</v>
      </c>
      <c r="R1126" s="15">
        <f t="shared" si="89"/>
        <v>41919.140706018516</v>
      </c>
      <c r="S1126" s="15">
        <f t="shared" si="90"/>
        <v>41949.182372685187</v>
      </c>
      <c r="U1126" t="str">
        <f t="shared" si="91"/>
        <v>food trucks</v>
      </c>
    </row>
    <row r="1127" spans="1:21" ht="60" x14ac:dyDescent="0.25">
      <c r="A1127">
        <v>2128</v>
      </c>
      <c r="B1127" s="9" t="s">
        <v>2129</v>
      </c>
      <c r="C1127" s="3" t="s">
        <v>6238</v>
      </c>
      <c r="D1127" s="5">
        <v>15000</v>
      </c>
      <c r="E1127" s="7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87"/>
        <v>0</v>
      </c>
      <c r="P1127">
        <f t="shared" si="88"/>
        <v>25</v>
      </c>
      <c r="Q1127" s="11" t="s">
        <v>8312</v>
      </c>
      <c r="R1127" s="15">
        <f t="shared" si="89"/>
        <v>41843.772789351853</v>
      </c>
      <c r="S1127" s="15">
        <f t="shared" si="90"/>
        <v>41903.772789351853</v>
      </c>
      <c r="U1127" t="str">
        <f t="shared" si="91"/>
        <v>video games</v>
      </c>
    </row>
    <row r="1128" spans="1:21" ht="60" x14ac:dyDescent="0.25">
      <c r="A1128">
        <v>4066</v>
      </c>
      <c r="B1128" s="9" t="s">
        <v>4062</v>
      </c>
      <c r="C1128" s="3" t="s">
        <v>8170</v>
      </c>
      <c r="D1128" s="5">
        <v>15000</v>
      </c>
      <c r="E1128" s="7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87"/>
        <v>0</v>
      </c>
      <c r="P1128">
        <f t="shared" si="88"/>
        <v>25</v>
      </c>
      <c r="Q1128" s="11" t="s">
        <v>8309</v>
      </c>
      <c r="R1128" s="15">
        <f t="shared" si="89"/>
        <v>42479.039212962962</v>
      </c>
      <c r="S1128" s="15">
        <f t="shared" si="90"/>
        <v>42509.039212962962</v>
      </c>
      <c r="U1128" t="str">
        <f t="shared" si="91"/>
        <v>plays</v>
      </c>
    </row>
    <row r="1129" spans="1:21" ht="45" x14ac:dyDescent="0.25">
      <c r="A1129">
        <v>1435</v>
      </c>
      <c r="B1129" s="9" t="s">
        <v>1436</v>
      </c>
      <c r="C1129" s="3" t="s">
        <v>5545</v>
      </c>
      <c r="D1129" s="5">
        <v>15000</v>
      </c>
      <c r="E1129" s="7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87"/>
        <v>0</v>
      </c>
      <c r="P1129">
        <f t="shared" si="88"/>
        <v>7.5</v>
      </c>
      <c r="Q1129" s="11" t="s">
        <v>8310</v>
      </c>
      <c r="R1129" s="15">
        <f t="shared" si="89"/>
        <v>42258.780324074076</v>
      </c>
      <c r="S1129" s="15">
        <f t="shared" si="90"/>
        <v>42288.780324074076</v>
      </c>
      <c r="U1129" t="str">
        <f t="shared" si="91"/>
        <v>translations</v>
      </c>
    </row>
    <row r="1130" spans="1:21" ht="60" x14ac:dyDescent="0.25">
      <c r="A1130">
        <v>3970</v>
      </c>
      <c r="B1130" s="9" t="s">
        <v>3967</v>
      </c>
      <c r="C1130" s="3" t="s">
        <v>8077</v>
      </c>
      <c r="D1130" s="5">
        <v>15000</v>
      </c>
      <c r="E1130" s="7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87"/>
        <v>0</v>
      </c>
      <c r="P1130">
        <f t="shared" si="88"/>
        <v>5.5</v>
      </c>
      <c r="Q1130" s="11" t="s">
        <v>8309</v>
      </c>
      <c r="R1130" s="15">
        <f t="shared" si="89"/>
        <v>42447.863553240735</v>
      </c>
      <c r="S1130" s="15">
        <f t="shared" si="90"/>
        <v>42477.863553240735</v>
      </c>
      <c r="U1130" t="str">
        <f t="shared" si="91"/>
        <v>plays</v>
      </c>
    </row>
    <row r="1131" spans="1:21" ht="60" x14ac:dyDescent="0.25">
      <c r="A1131">
        <v>540</v>
      </c>
      <c r="B1131" s="9" t="s">
        <v>541</v>
      </c>
      <c r="C1131" s="3" t="s">
        <v>4650</v>
      </c>
      <c r="D1131" s="5">
        <v>15000</v>
      </c>
      <c r="E1131" s="7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87"/>
        <v>0</v>
      </c>
      <c r="P1131">
        <f t="shared" si="88"/>
        <v>1</v>
      </c>
      <c r="Q1131" s="11" t="s">
        <v>8311</v>
      </c>
      <c r="R1131" s="15">
        <f t="shared" si="89"/>
        <v>42009.817199074074</v>
      </c>
      <c r="S1131" s="15">
        <f t="shared" si="90"/>
        <v>42039.817199074074</v>
      </c>
      <c r="U1131" t="str">
        <f t="shared" si="91"/>
        <v>web</v>
      </c>
    </row>
    <row r="1132" spans="1:21" ht="60" x14ac:dyDescent="0.25">
      <c r="A1132">
        <v>1497</v>
      </c>
      <c r="B1132" s="9" t="s">
        <v>1498</v>
      </c>
      <c r="C1132" s="3" t="s">
        <v>5607</v>
      </c>
      <c r="D1132" s="5">
        <v>15000</v>
      </c>
      <c r="E1132" s="7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87"/>
        <v>0</v>
      </c>
      <c r="P1132">
        <f t="shared" si="88"/>
        <v>1</v>
      </c>
      <c r="Q1132" s="11" t="s">
        <v>8310</v>
      </c>
      <c r="R1132" s="15">
        <f t="shared" si="89"/>
        <v>41444.64261574074</v>
      </c>
      <c r="S1132" s="15">
        <f t="shared" si="90"/>
        <v>41486.821527777778</v>
      </c>
      <c r="U1132" t="str">
        <f t="shared" si="91"/>
        <v>fiction</v>
      </c>
    </row>
    <row r="1133" spans="1:21" ht="45" x14ac:dyDescent="0.25">
      <c r="A1133">
        <v>3912</v>
      </c>
      <c r="B1133" s="9" t="s">
        <v>3909</v>
      </c>
      <c r="C1133" s="3" t="s">
        <v>8020</v>
      </c>
      <c r="D1133" s="5">
        <v>15000</v>
      </c>
      <c r="E1133" s="7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87"/>
        <v>0</v>
      </c>
      <c r="P1133">
        <f t="shared" si="88"/>
        <v>1</v>
      </c>
      <c r="Q1133" s="11" t="s">
        <v>8309</v>
      </c>
      <c r="R1133" s="15">
        <f t="shared" si="89"/>
        <v>42059.270023148143</v>
      </c>
      <c r="S1133" s="15">
        <f t="shared" si="90"/>
        <v>42119.190972222219</v>
      </c>
      <c r="U1133" t="str">
        <f t="shared" si="91"/>
        <v>plays</v>
      </c>
    </row>
    <row r="1134" spans="1:21" ht="30" x14ac:dyDescent="0.25">
      <c r="A1134">
        <v>906</v>
      </c>
      <c r="B1134" s="9" t="s">
        <v>907</v>
      </c>
      <c r="C1134" s="3" t="s">
        <v>5016</v>
      </c>
      <c r="D1134" s="5">
        <v>15000</v>
      </c>
      <c r="E1134" s="7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87"/>
        <v>0</v>
      </c>
      <c r="P1134">
        <f t="shared" si="88"/>
        <v>0</v>
      </c>
      <c r="Q1134" s="11" t="s">
        <v>8313</v>
      </c>
      <c r="R1134" s="15">
        <f t="shared" si="89"/>
        <v>41681.189699074072</v>
      </c>
      <c r="S1134" s="15">
        <f t="shared" si="90"/>
        <v>41711.148032407407</v>
      </c>
      <c r="U1134" t="str">
        <f t="shared" si="91"/>
        <v>jazz</v>
      </c>
    </row>
    <row r="1135" spans="1:21" ht="45" x14ac:dyDescent="0.25">
      <c r="A1135">
        <v>1597</v>
      </c>
      <c r="B1135" s="9" t="s">
        <v>1598</v>
      </c>
      <c r="C1135" s="3" t="s">
        <v>5707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87"/>
        <v>0</v>
      </c>
      <c r="P1135">
        <f t="shared" si="88"/>
        <v>0</v>
      </c>
      <c r="Q1135" s="11" t="s">
        <v>8314</v>
      </c>
      <c r="R1135" s="15">
        <f t="shared" si="89"/>
        <v>42603.354131944448</v>
      </c>
      <c r="S1135" s="15">
        <f t="shared" si="90"/>
        <v>42633.354131944448</v>
      </c>
      <c r="U1135" t="str">
        <f t="shared" si="91"/>
        <v>places</v>
      </c>
    </row>
    <row r="1136" spans="1:21" ht="45" x14ac:dyDescent="0.25">
      <c r="A1136">
        <v>1818</v>
      </c>
      <c r="B1136" s="9" t="s">
        <v>1819</v>
      </c>
      <c r="C1136" s="3" t="s">
        <v>5928</v>
      </c>
      <c r="D1136" s="5">
        <v>15000</v>
      </c>
      <c r="E1136" s="7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87"/>
        <v>0</v>
      </c>
      <c r="P1136">
        <f t="shared" si="88"/>
        <v>0</v>
      </c>
      <c r="Q1136" s="11" t="s">
        <v>8314</v>
      </c>
      <c r="R1136" s="15">
        <f t="shared" si="89"/>
        <v>42067.234375</v>
      </c>
      <c r="S1136" s="15">
        <f t="shared" si="90"/>
        <v>42097.192708333328</v>
      </c>
      <c r="U1136" t="str">
        <f t="shared" si="91"/>
        <v>photobooks</v>
      </c>
    </row>
    <row r="1137" spans="1:21" ht="60" x14ac:dyDescent="0.25">
      <c r="A1137">
        <v>2141</v>
      </c>
      <c r="B1137" s="9" t="s">
        <v>2142</v>
      </c>
      <c r="C1137" s="3" t="s">
        <v>6251</v>
      </c>
      <c r="D1137" s="5">
        <v>15000</v>
      </c>
      <c r="E1137" s="7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87"/>
        <v>0</v>
      </c>
      <c r="P1137">
        <f t="shared" si="88"/>
        <v>0</v>
      </c>
      <c r="Q1137" s="11" t="s">
        <v>8312</v>
      </c>
      <c r="R1137" s="15">
        <f t="shared" si="89"/>
        <v>41927.235636574071</v>
      </c>
      <c r="S1137" s="15">
        <f t="shared" si="90"/>
        <v>41957.277303240742</v>
      </c>
      <c r="U1137" t="str">
        <f t="shared" si="91"/>
        <v>video games</v>
      </c>
    </row>
    <row r="1138" spans="1:21" ht="60" x14ac:dyDescent="0.25">
      <c r="A1138">
        <v>2404</v>
      </c>
      <c r="B1138" s="9" t="s">
        <v>2405</v>
      </c>
      <c r="C1138" s="3" t="s">
        <v>6514</v>
      </c>
      <c r="D1138" s="5">
        <v>15000</v>
      </c>
      <c r="E1138" s="7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87"/>
        <v>0</v>
      </c>
      <c r="P1138">
        <f t="shared" si="88"/>
        <v>0</v>
      </c>
      <c r="Q1138" s="11" t="s">
        <v>8315</v>
      </c>
      <c r="R1138" s="15">
        <f t="shared" si="89"/>
        <v>42342.03943287037</v>
      </c>
      <c r="S1138" s="15">
        <f t="shared" si="90"/>
        <v>42372.03943287037</v>
      </c>
      <c r="U1138" t="str">
        <f t="shared" si="91"/>
        <v>food trucks</v>
      </c>
    </row>
    <row r="1139" spans="1:21" ht="60" x14ac:dyDescent="0.25">
      <c r="A1139">
        <v>2410</v>
      </c>
      <c r="B1139" s="9" t="s">
        <v>2411</v>
      </c>
      <c r="C1139" s="3" t="s">
        <v>6520</v>
      </c>
      <c r="D1139" s="5">
        <v>15000</v>
      </c>
      <c r="E1139" s="7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87"/>
        <v>0</v>
      </c>
      <c r="P1139">
        <f t="shared" si="88"/>
        <v>0</v>
      </c>
      <c r="Q1139" s="11" t="s">
        <v>8315</v>
      </c>
      <c r="R1139" s="15">
        <f t="shared" si="89"/>
        <v>42224.408275462964</v>
      </c>
      <c r="S1139" s="15">
        <f t="shared" si="90"/>
        <v>42254.408275462964</v>
      </c>
      <c r="U1139" t="str">
        <f t="shared" si="91"/>
        <v>food trucks</v>
      </c>
    </row>
    <row r="1140" spans="1:21" ht="60" x14ac:dyDescent="0.25">
      <c r="A1140">
        <v>2577</v>
      </c>
      <c r="B1140" s="9" t="s">
        <v>2577</v>
      </c>
      <c r="C1140" s="3" t="s">
        <v>6687</v>
      </c>
      <c r="D1140" s="5">
        <v>15000</v>
      </c>
      <c r="E1140" s="7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87"/>
        <v>0</v>
      </c>
      <c r="P1140">
        <f t="shared" si="88"/>
        <v>0</v>
      </c>
      <c r="Q1140" s="11" t="s">
        <v>8315</v>
      </c>
      <c r="R1140" s="15">
        <f t="shared" si="89"/>
        <v>41830.820567129631</v>
      </c>
      <c r="S1140" s="15">
        <f t="shared" si="90"/>
        <v>41855.820567129631</v>
      </c>
      <c r="U1140" t="str">
        <f t="shared" si="91"/>
        <v>food trucks</v>
      </c>
    </row>
    <row r="1141" spans="1:21" ht="45" x14ac:dyDescent="0.25">
      <c r="A1141">
        <v>2687</v>
      </c>
      <c r="B1141" s="9" t="s">
        <v>2687</v>
      </c>
      <c r="C1141" s="3" t="s">
        <v>6797</v>
      </c>
      <c r="D1141" s="5">
        <v>15000</v>
      </c>
      <c r="E1141" s="7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87"/>
        <v>0</v>
      </c>
      <c r="P1141">
        <f t="shared" si="88"/>
        <v>0</v>
      </c>
      <c r="Q1141" s="11" t="s">
        <v>8315</v>
      </c>
      <c r="R1141" s="15">
        <f t="shared" si="89"/>
        <v>42154.64025462963</v>
      </c>
      <c r="S1141" s="15">
        <f t="shared" si="90"/>
        <v>42184.64025462963</v>
      </c>
      <c r="U1141" t="str">
        <f t="shared" si="91"/>
        <v>food trucks</v>
      </c>
    </row>
    <row r="1142" spans="1:21" ht="45" x14ac:dyDescent="0.25">
      <c r="A1142">
        <v>2954</v>
      </c>
      <c r="B1142" s="9" t="s">
        <v>2954</v>
      </c>
      <c r="C1142" s="3" t="s">
        <v>7064</v>
      </c>
      <c r="D1142" s="5">
        <v>15000</v>
      </c>
      <c r="E1142" s="7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87"/>
        <v>0</v>
      </c>
      <c r="P1142">
        <f t="shared" si="88"/>
        <v>0</v>
      </c>
      <c r="Q1142" s="11" t="s">
        <v>8309</v>
      </c>
      <c r="R1142" s="15">
        <f t="shared" si="89"/>
        <v>42790.583368055552</v>
      </c>
      <c r="S1142" s="15">
        <f t="shared" si="90"/>
        <v>42810.541701388895</v>
      </c>
      <c r="U1142" t="str">
        <f t="shared" si="91"/>
        <v>spaces</v>
      </c>
    </row>
    <row r="1143" spans="1:21" ht="60" x14ac:dyDescent="0.25">
      <c r="A1143">
        <v>3790</v>
      </c>
      <c r="B1143" s="9" t="s">
        <v>3787</v>
      </c>
      <c r="C1143" s="3" t="s">
        <v>7900</v>
      </c>
      <c r="D1143" s="5">
        <v>15000</v>
      </c>
      <c r="E1143" s="7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87"/>
        <v>0</v>
      </c>
      <c r="P1143">
        <f t="shared" si="88"/>
        <v>0</v>
      </c>
      <c r="Q1143" s="11" t="s">
        <v>8309</v>
      </c>
      <c r="R1143" s="15">
        <f t="shared" si="89"/>
        <v>42666.666932870372</v>
      </c>
      <c r="S1143" s="15">
        <f t="shared" si="90"/>
        <v>42696.708599537036</v>
      </c>
      <c r="U1143" t="str">
        <f t="shared" si="91"/>
        <v>musical</v>
      </c>
    </row>
    <row r="1144" spans="1:21" ht="60" x14ac:dyDescent="0.25">
      <c r="A1144">
        <v>3872</v>
      </c>
      <c r="B1144" s="9" t="s">
        <v>3869</v>
      </c>
      <c r="C1144" s="3" t="s">
        <v>7981</v>
      </c>
      <c r="D1144" s="5">
        <v>15000</v>
      </c>
      <c r="E1144" s="7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87"/>
        <v>0</v>
      </c>
      <c r="P1144">
        <f t="shared" si="88"/>
        <v>0</v>
      </c>
      <c r="Q1144" s="11" t="s">
        <v>8309</v>
      </c>
      <c r="R1144" s="15">
        <f t="shared" si="89"/>
        <v>42180.145787037036</v>
      </c>
      <c r="S1144" s="15">
        <f t="shared" si="90"/>
        <v>42230.145787037036</v>
      </c>
      <c r="U1144" t="str">
        <f t="shared" si="91"/>
        <v>musical</v>
      </c>
    </row>
    <row r="1145" spans="1:21" ht="45" x14ac:dyDescent="0.25">
      <c r="A1145">
        <v>3879</v>
      </c>
      <c r="B1145" s="9" t="s">
        <v>3876</v>
      </c>
      <c r="C1145" s="3" t="s">
        <v>7988</v>
      </c>
      <c r="D1145" s="5">
        <v>15000</v>
      </c>
      <c r="E1145" s="7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87"/>
        <v>0</v>
      </c>
      <c r="P1145">
        <f t="shared" si="88"/>
        <v>0</v>
      </c>
      <c r="Q1145" s="11" t="s">
        <v>8309</v>
      </c>
      <c r="R1145" s="15">
        <f t="shared" si="89"/>
        <v>41999.861064814817</v>
      </c>
      <c r="S1145" s="15">
        <f t="shared" si="90"/>
        <v>42029.861064814817</v>
      </c>
      <c r="U1145" t="str">
        <f t="shared" si="91"/>
        <v>musical</v>
      </c>
    </row>
    <row r="1146" spans="1:21" ht="60" x14ac:dyDescent="0.25">
      <c r="A1146">
        <v>3883</v>
      </c>
      <c r="B1146" s="9" t="s">
        <v>3880</v>
      </c>
      <c r="C1146" s="3" t="s">
        <v>7992</v>
      </c>
      <c r="D1146" s="5">
        <v>15000</v>
      </c>
      <c r="E1146" s="7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87"/>
        <v>0</v>
      </c>
      <c r="P1146">
        <f t="shared" si="88"/>
        <v>0</v>
      </c>
      <c r="Q1146" s="11" t="s">
        <v>8309</v>
      </c>
      <c r="R1146" s="15">
        <f t="shared" si="89"/>
        <v>41854.602650462963</v>
      </c>
      <c r="S1146" s="15">
        <f t="shared" si="90"/>
        <v>41884.602650462963</v>
      </c>
      <c r="U1146" t="str">
        <f t="shared" si="91"/>
        <v>musical</v>
      </c>
    </row>
    <row r="1147" spans="1:21" ht="45" x14ac:dyDescent="0.25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7"/>
        <v>0</v>
      </c>
      <c r="P1147">
        <f t="shared" si="88"/>
        <v>50</v>
      </c>
      <c r="Q1147" s="11" t="s">
        <v>8309</v>
      </c>
      <c r="R1147" s="15">
        <f t="shared" si="89"/>
        <v>42523.025231481486</v>
      </c>
      <c r="S1147" s="15">
        <f t="shared" si="90"/>
        <v>42583.025231481486</v>
      </c>
      <c r="U1147" t="str">
        <f t="shared" si="91"/>
        <v>spaces</v>
      </c>
    </row>
    <row r="1148" spans="1:21" ht="30" x14ac:dyDescent="0.25">
      <c r="A1148">
        <v>1196</v>
      </c>
      <c r="B1148" s="9" t="s">
        <v>1197</v>
      </c>
      <c r="C1148" s="3" t="s">
        <v>5306</v>
      </c>
      <c r="D1148" s="5">
        <v>14500</v>
      </c>
      <c r="E1148" s="7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87"/>
        <v>270</v>
      </c>
      <c r="P1148">
        <f t="shared" si="88"/>
        <v>76.44</v>
      </c>
      <c r="Q1148" s="11" t="s">
        <v>8314</v>
      </c>
      <c r="R1148" s="15">
        <f t="shared" si="89"/>
        <v>42326.818738425922</v>
      </c>
      <c r="S1148" s="15">
        <f t="shared" si="90"/>
        <v>42356.818738425922</v>
      </c>
      <c r="U1148" t="str">
        <f t="shared" si="91"/>
        <v>photobooks</v>
      </c>
    </row>
    <row r="1149" spans="1:21" ht="45" x14ac:dyDescent="0.25">
      <c r="A1149">
        <v>345</v>
      </c>
      <c r="B1149" s="9" t="s">
        <v>346</v>
      </c>
      <c r="C1149" s="3" t="s">
        <v>4455</v>
      </c>
      <c r="D1149" s="5">
        <v>14500</v>
      </c>
      <c r="E1149" s="7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87"/>
        <v>123</v>
      </c>
      <c r="P1149">
        <f t="shared" si="88"/>
        <v>99.86</v>
      </c>
      <c r="Q1149" s="11" t="s">
        <v>8308</v>
      </c>
      <c r="R1149" s="15">
        <f t="shared" si="89"/>
        <v>42114.944328703699</v>
      </c>
      <c r="S1149" s="15">
        <f t="shared" si="90"/>
        <v>42144.944328703699</v>
      </c>
      <c r="U1149" t="str">
        <f t="shared" si="91"/>
        <v>documentary</v>
      </c>
    </row>
    <row r="1150" spans="1:21" ht="45" x14ac:dyDescent="0.25">
      <c r="A1150">
        <v>928</v>
      </c>
      <c r="B1150" s="9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87"/>
        <v>11</v>
      </c>
      <c r="P1150">
        <f t="shared" si="88"/>
        <v>56.25</v>
      </c>
      <c r="Q1150" s="11" t="s">
        <v>8313</v>
      </c>
      <c r="R1150" s="15">
        <f t="shared" si="89"/>
        <v>41180.86241898148</v>
      </c>
      <c r="S1150" s="15">
        <f t="shared" si="90"/>
        <v>41231</v>
      </c>
      <c r="U1150" t="str">
        <f t="shared" si="91"/>
        <v>jazz</v>
      </c>
    </row>
    <row r="1151" spans="1:21" ht="60" x14ac:dyDescent="0.25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7"/>
        <v>2</v>
      </c>
      <c r="P1151">
        <f t="shared" si="88"/>
        <v>48.2</v>
      </c>
      <c r="Q1151" s="11" t="s">
        <v>8310</v>
      </c>
      <c r="R1151" s="15">
        <f t="shared" si="89"/>
        <v>42032.510243055556</v>
      </c>
      <c r="S1151" s="15">
        <f t="shared" si="90"/>
        <v>42057.510243055556</v>
      </c>
      <c r="U1151" t="str">
        <f t="shared" si="91"/>
        <v>translations</v>
      </c>
    </row>
    <row r="1152" spans="1:21" ht="60" x14ac:dyDescent="0.25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7"/>
        <v>14</v>
      </c>
      <c r="P1152">
        <f t="shared" si="88"/>
        <v>78.08</v>
      </c>
      <c r="Q1152" s="11" t="s">
        <v>8309</v>
      </c>
      <c r="R1152" s="15">
        <f t="shared" si="89"/>
        <v>42354.131643518514</v>
      </c>
      <c r="S1152" s="15">
        <f t="shared" si="90"/>
        <v>42384.131643518514</v>
      </c>
      <c r="U1152" t="str">
        <f t="shared" si="91"/>
        <v>plays</v>
      </c>
    </row>
    <row r="1153" spans="1:21" ht="45" x14ac:dyDescent="0.25">
      <c r="A1153">
        <v>285</v>
      </c>
      <c r="B1153" s="9" t="s">
        <v>286</v>
      </c>
      <c r="C1153" s="3" t="s">
        <v>4395</v>
      </c>
      <c r="D1153" s="5">
        <v>14000</v>
      </c>
      <c r="E1153" s="7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87"/>
        <v>229</v>
      </c>
      <c r="P1153">
        <f t="shared" si="88"/>
        <v>56.9</v>
      </c>
      <c r="Q1153" s="11" t="s">
        <v>8308</v>
      </c>
      <c r="R1153" s="15">
        <f t="shared" si="89"/>
        <v>41506.756111111114</v>
      </c>
      <c r="S1153" s="15">
        <f t="shared" si="90"/>
        <v>41536.756111111114</v>
      </c>
      <c r="U1153" t="str">
        <f t="shared" si="91"/>
        <v>documentary</v>
      </c>
    </row>
    <row r="1154" spans="1:21" ht="30" x14ac:dyDescent="0.25">
      <c r="A1154">
        <v>1216</v>
      </c>
      <c r="B1154" s="9" t="s">
        <v>1217</v>
      </c>
      <c r="C1154" s="3" t="s">
        <v>5326</v>
      </c>
      <c r="D1154" s="5">
        <v>14000</v>
      </c>
      <c r="E1154" s="7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87"/>
        <v>146</v>
      </c>
      <c r="P1154">
        <f t="shared" si="88"/>
        <v>91.88</v>
      </c>
      <c r="Q1154" s="11" t="s">
        <v>8314</v>
      </c>
      <c r="R1154" s="15">
        <f t="shared" si="89"/>
        <v>42247.616400462968</v>
      </c>
      <c r="S1154" s="15">
        <f t="shared" si="90"/>
        <v>42279.960416666669</v>
      </c>
      <c r="U1154" t="str">
        <f t="shared" si="91"/>
        <v>photobooks</v>
      </c>
    </row>
    <row r="1155" spans="1:21" ht="60" x14ac:dyDescent="0.25">
      <c r="A1155">
        <v>42</v>
      </c>
      <c r="B1155" s="9" t="s">
        <v>44</v>
      </c>
      <c r="C1155" s="3" t="s">
        <v>4153</v>
      </c>
      <c r="D1155" s="5">
        <v>14000</v>
      </c>
      <c r="E1155" s="7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92">ROUND(E1155/D1155*100,0)</f>
        <v>142</v>
      </c>
      <c r="P1155">
        <f t="shared" ref="P1155:P1218" si="93">IFERROR(ROUND(E1155/L1155,2),0)</f>
        <v>117.51</v>
      </c>
      <c r="Q1155" s="11" t="s">
        <v>8308</v>
      </c>
      <c r="R1155" s="15">
        <f t="shared" ref="R1155:R1218" si="94">(((J1155/60)/60)/24)+DATE(1970,1,1)</f>
        <v>41971.639189814814</v>
      </c>
      <c r="S1155" s="15">
        <f t="shared" ref="S1155:S1218" si="95">(((I1155/60)/60)/24)+DATE(1970,1,1)</f>
        <v>42001.639189814814</v>
      </c>
      <c r="U1155" t="str">
        <f t="shared" ref="U1155:U1218" si="96">RIGHT(N1155,LEN(N1155)-SEARCH("/",N1155))</f>
        <v>television</v>
      </c>
    </row>
    <row r="1156" spans="1:21" ht="30" x14ac:dyDescent="0.25">
      <c r="A1156">
        <v>2196</v>
      </c>
      <c r="B1156" s="9" t="s">
        <v>2197</v>
      </c>
      <c r="C1156" s="3" t="s">
        <v>6306</v>
      </c>
      <c r="D1156" s="5">
        <v>14000</v>
      </c>
      <c r="E1156" s="7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92"/>
        <v>114</v>
      </c>
      <c r="P1156">
        <f t="shared" si="93"/>
        <v>68.11</v>
      </c>
      <c r="Q1156" s="11" t="s">
        <v>8312</v>
      </c>
      <c r="R1156" s="15">
        <f t="shared" si="94"/>
        <v>42675.487291666665</v>
      </c>
      <c r="S1156" s="15">
        <f t="shared" si="95"/>
        <v>42706.291666666672</v>
      </c>
      <c r="U1156" t="str">
        <f t="shared" si="96"/>
        <v>tabletop games</v>
      </c>
    </row>
    <row r="1157" spans="1:21" ht="60" x14ac:dyDescent="0.25">
      <c r="A1157">
        <v>1511</v>
      </c>
      <c r="B1157" s="9" t="s">
        <v>1512</v>
      </c>
      <c r="C1157" s="3" t="s">
        <v>5621</v>
      </c>
      <c r="D1157" s="5">
        <v>14000</v>
      </c>
      <c r="E1157" s="7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92"/>
        <v>112</v>
      </c>
      <c r="P1157">
        <f t="shared" si="93"/>
        <v>75.98</v>
      </c>
      <c r="Q1157" s="11" t="s">
        <v>8314</v>
      </c>
      <c r="R1157" s="15">
        <f t="shared" si="94"/>
        <v>42296.583379629628</v>
      </c>
      <c r="S1157" s="15">
        <f t="shared" si="95"/>
        <v>42326.625046296293</v>
      </c>
      <c r="U1157" t="str">
        <f t="shared" si="96"/>
        <v>photobooks</v>
      </c>
    </row>
    <row r="1158" spans="1:21" ht="60" x14ac:dyDescent="0.25">
      <c r="A1158">
        <v>795</v>
      </c>
      <c r="B1158" s="9" t="s">
        <v>796</v>
      </c>
      <c r="C1158" s="3" t="s">
        <v>4905</v>
      </c>
      <c r="D1158" s="5">
        <v>14000</v>
      </c>
      <c r="E1158" s="7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92"/>
        <v>112</v>
      </c>
      <c r="P1158">
        <f t="shared" si="93"/>
        <v>85.05</v>
      </c>
      <c r="Q1158" s="11" t="s">
        <v>8313</v>
      </c>
      <c r="R1158" s="15">
        <f t="shared" si="94"/>
        <v>40963.613032407404</v>
      </c>
      <c r="S1158" s="15">
        <f t="shared" si="95"/>
        <v>41006.207638888889</v>
      </c>
      <c r="U1158" t="str">
        <f t="shared" si="96"/>
        <v>rock</v>
      </c>
    </row>
    <row r="1159" spans="1:21" ht="60" x14ac:dyDescent="0.25">
      <c r="A1159">
        <v>1591</v>
      </c>
      <c r="B1159" s="9" t="s">
        <v>1592</v>
      </c>
      <c r="C1159" s="3" t="s">
        <v>5701</v>
      </c>
      <c r="D1159" s="5">
        <v>14000</v>
      </c>
      <c r="E1159" s="7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2"/>
        <v>29</v>
      </c>
      <c r="P1159">
        <f t="shared" si="93"/>
        <v>44.48</v>
      </c>
      <c r="Q1159" s="11" t="s">
        <v>8314</v>
      </c>
      <c r="R1159" s="15">
        <f t="shared" si="94"/>
        <v>42433.726168981477</v>
      </c>
      <c r="S1159" s="15">
        <f t="shared" si="95"/>
        <v>42463.68450231482</v>
      </c>
      <c r="U1159" t="str">
        <f t="shared" si="96"/>
        <v>places</v>
      </c>
    </row>
    <row r="1160" spans="1:21" ht="60" x14ac:dyDescent="0.25">
      <c r="A1160">
        <v>860</v>
      </c>
      <c r="B1160" s="9" t="s">
        <v>861</v>
      </c>
      <c r="C1160" s="3" t="s">
        <v>4970</v>
      </c>
      <c r="D1160" s="5">
        <v>14000</v>
      </c>
      <c r="E1160" s="7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92"/>
        <v>18</v>
      </c>
      <c r="P1160">
        <f t="shared" si="93"/>
        <v>52.92</v>
      </c>
      <c r="Q1160" s="11" t="s">
        <v>8313</v>
      </c>
      <c r="R1160" s="15">
        <f t="shared" si="94"/>
        <v>41570.482789351852</v>
      </c>
      <c r="S1160" s="15">
        <f t="shared" si="95"/>
        <v>41600.524456018517</v>
      </c>
      <c r="U1160" t="str">
        <f t="shared" si="96"/>
        <v>jazz</v>
      </c>
    </row>
    <row r="1161" spans="1:21" ht="45" x14ac:dyDescent="0.25">
      <c r="A1161">
        <v>207</v>
      </c>
      <c r="B1161" s="9" t="s">
        <v>209</v>
      </c>
      <c r="C1161" s="3" t="s">
        <v>4317</v>
      </c>
      <c r="D1161" s="5">
        <v>14000</v>
      </c>
      <c r="E1161" s="7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92"/>
        <v>15</v>
      </c>
      <c r="P1161">
        <f t="shared" si="93"/>
        <v>163.85</v>
      </c>
      <c r="Q1161" s="11" t="s">
        <v>8308</v>
      </c>
      <c r="R1161" s="15">
        <f t="shared" si="94"/>
        <v>41978.197199074071</v>
      </c>
      <c r="S1161" s="15">
        <f t="shared" si="95"/>
        <v>42008.197199074071</v>
      </c>
      <c r="U1161" t="str">
        <f t="shared" si="96"/>
        <v>drama</v>
      </c>
    </row>
    <row r="1162" spans="1:21" ht="60" x14ac:dyDescent="0.25">
      <c r="A1162">
        <v>3971</v>
      </c>
      <c r="B1162" s="9" t="s">
        <v>3968</v>
      </c>
      <c r="C1162" s="3" t="s">
        <v>8078</v>
      </c>
      <c r="D1162" s="5">
        <v>14000</v>
      </c>
      <c r="E1162" s="7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92"/>
        <v>1</v>
      </c>
      <c r="P1162">
        <f t="shared" si="93"/>
        <v>22.67</v>
      </c>
      <c r="Q1162" s="11" t="s">
        <v>8309</v>
      </c>
      <c r="R1162" s="15">
        <f t="shared" si="94"/>
        <v>41811.536180555559</v>
      </c>
      <c r="S1162" s="15">
        <f t="shared" si="95"/>
        <v>41841.536180555559</v>
      </c>
      <c r="U1162" t="str">
        <f t="shared" si="96"/>
        <v>plays</v>
      </c>
    </row>
    <row r="1163" spans="1:21" ht="45" x14ac:dyDescent="0.25">
      <c r="A1163">
        <v>2432</v>
      </c>
      <c r="B1163" s="9" t="s">
        <v>2433</v>
      </c>
      <c r="C1163" s="3" t="s">
        <v>6542</v>
      </c>
      <c r="D1163" s="5">
        <v>14000</v>
      </c>
      <c r="E1163" s="7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92"/>
        <v>0</v>
      </c>
      <c r="P1163">
        <f t="shared" si="93"/>
        <v>1</v>
      </c>
      <c r="Q1163" s="11" t="s">
        <v>8315</v>
      </c>
      <c r="R1163" s="15">
        <f t="shared" si="94"/>
        <v>42041.218715277777</v>
      </c>
      <c r="S1163" s="15">
        <f t="shared" si="95"/>
        <v>42071.218715277777</v>
      </c>
      <c r="U1163" t="str">
        <f t="shared" si="96"/>
        <v>food trucks</v>
      </c>
    </row>
    <row r="1164" spans="1:21" ht="45" x14ac:dyDescent="0.25">
      <c r="A1164">
        <v>510</v>
      </c>
      <c r="B1164" s="9" t="s">
        <v>511</v>
      </c>
      <c r="C1164" s="3" t="s">
        <v>4620</v>
      </c>
      <c r="D1164" s="5">
        <v>14000</v>
      </c>
      <c r="E1164" s="7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92"/>
        <v>0</v>
      </c>
      <c r="P1164">
        <f t="shared" si="93"/>
        <v>0</v>
      </c>
      <c r="Q1164" s="11" t="s">
        <v>8308</v>
      </c>
      <c r="R1164" s="15">
        <f t="shared" si="94"/>
        <v>42400.176377314812</v>
      </c>
      <c r="S1164" s="15">
        <f t="shared" si="95"/>
        <v>42430.176377314812</v>
      </c>
      <c r="U1164" t="str">
        <f t="shared" si="96"/>
        <v>animation</v>
      </c>
    </row>
    <row r="1165" spans="1:21" ht="45" x14ac:dyDescent="0.25">
      <c r="A1165">
        <v>1452</v>
      </c>
      <c r="B1165" s="9" t="s">
        <v>1453</v>
      </c>
      <c r="C1165" s="3" t="s">
        <v>5562</v>
      </c>
      <c r="D1165" s="5">
        <v>14000</v>
      </c>
      <c r="E1165" s="7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92"/>
        <v>0</v>
      </c>
      <c r="P1165">
        <f t="shared" si="93"/>
        <v>0</v>
      </c>
      <c r="Q1165" s="11" t="s">
        <v>8310</v>
      </c>
      <c r="R1165" s="15">
        <f t="shared" si="94"/>
        <v>41818.703275462962</v>
      </c>
      <c r="S1165" s="15">
        <f t="shared" si="95"/>
        <v>41848.703275462962</v>
      </c>
      <c r="U1165" t="str">
        <f t="shared" si="96"/>
        <v>translations</v>
      </c>
    </row>
    <row r="1166" spans="1:21" ht="45" x14ac:dyDescent="0.25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2"/>
        <v>0</v>
      </c>
      <c r="P1166">
        <f t="shared" si="93"/>
        <v>0</v>
      </c>
      <c r="Q1166" s="11" t="s">
        <v>8311</v>
      </c>
      <c r="R1166" s="15">
        <f t="shared" si="94"/>
        <v>42086.83085648148</v>
      </c>
      <c r="S1166" s="15">
        <f t="shared" si="95"/>
        <v>42116.83085648148</v>
      </c>
      <c r="U1166" t="str">
        <f t="shared" si="96"/>
        <v>web</v>
      </c>
    </row>
    <row r="1167" spans="1:21" ht="60" x14ac:dyDescent="0.25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2"/>
        <v>1</v>
      </c>
      <c r="P1167">
        <f t="shared" si="93"/>
        <v>100</v>
      </c>
      <c r="Q1167" s="11" t="s">
        <v>8309</v>
      </c>
      <c r="R1167" s="15">
        <f t="shared" si="94"/>
        <v>42067.947337962964</v>
      </c>
      <c r="S1167" s="15">
        <f t="shared" si="95"/>
        <v>42097.905671296292</v>
      </c>
      <c r="U1167" t="str">
        <f t="shared" si="96"/>
        <v>plays</v>
      </c>
    </row>
    <row r="1168" spans="1:21" ht="30" x14ac:dyDescent="0.25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2"/>
        <v>3</v>
      </c>
      <c r="P1168">
        <f t="shared" si="93"/>
        <v>30.13</v>
      </c>
      <c r="Q1168" s="11" t="s">
        <v>8309</v>
      </c>
      <c r="R1168" s="15">
        <f t="shared" si="94"/>
        <v>42047.724444444444</v>
      </c>
      <c r="S1168" s="15">
        <f t="shared" si="95"/>
        <v>42077.132638888885</v>
      </c>
      <c r="U1168" t="str">
        <f t="shared" si="96"/>
        <v>musical</v>
      </c>
    </row>
    <row r="1169" spans="1:21" ht="60" x14ac:dyDescent="0.25">
      <c r="A1169">
        <v>2227</v>
      </c>
      <c r="B1169" s="9" t="s">
        <v>2228</v>
      </c>
      <c r="C1169" s="3" t="s">
        <v>6337</v>
      </c>
      <c r="D1169" s="5">
        <v>13000</v>
      </c>
      <c r="E1169" s="7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92"/>
        <v>157</v>
      </c>
      <c r="P1169">
        <f t="shared" si="93"/>
        <v>67.97</v>
      </c>
      <c r="Q1169" s="11" t="s">
        <v>8312</v>
      </c>
      <c r="R1169" s="15">
        <f t="shared" si="94"/>
        <v>41561.807349537034</v>
      </c>
      <c r="S1169" s="15">
        <f t="shared" si="95"/>
        <v>41591.849016203705</v>
      </c>
      <c r="U1169" t="str">
        <f t="shared" si="96"/>
        <v>tabletop games</v>
      </c>
    </row>
    <row r="1170" spans="1:21" ht="45" x14ac:dyDescent="0.25">
      <c r="A1170">
        <v>2235</v>
      </c>
      <c r="B1170" s="9" t="s">
        <v>2236</v>
      </c>
      <c r="C1170" s="3" t="s">
        <v>6345</v>
      </c>
      <c r="D1170" s="5">
        <v>13000</v>
      </c>
      <c r="E1170" s="7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92"/>
        <v>153</v>
      </c>
      <c r="P1170">
        <f t="shared" si="93"/>
        <v>135.59</v>
      </c>
      <c r="Q1170" s="11" t="s">
        <v>8312</v>
      </c>
      <c r="R1170" s="15">
        <f t="shared" si="94"/>
        <v>42062.022118055553</v>
      </c>
      <c r="S1170" s="15">
        <f t="shared" si="95"/>
        <v>42091.980451388896</v>
      </c>
      <c r="U1170" t="str">
        <f t="shared" si="96"/>
        <v>tabletop games</v>
      </c>
    </row>
    <row r="1171" spans="1:21" ht="60" x14ac:dyDescent="0.25">
      <c r="A1171">
        <v>256</v>
      </c>
      <c r="B1171" s="9" t="s">
        <v>257</v>
      </c>
      <c r="C1171" s="3" t="s">
        <v>4366</v>
      </c>
      <c r="D1171" s="5">
        <v>13000</v>
      </c>
      <c r="E1171" s="7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92"/>
        <v>139</v>
      </c>
      <c r="P1171">
        <f t="shared" si="93"/>
        <v>65.760000000000005</v>
      </c>
      <c r="Q1171" s="11" t="s">
        <v>8308</v>
      </c>
      <c r="R1171" s="15">
        <f t="shared" si="94"/>
        <v>41319.769293981481</v>
      </c>
      <c r="S1171" s="15">
        <f t="shared" si="95"/>
        <v>41349.769293981481</v>
      </c>
      <c r="U1171" t="str">
        <f t="shared" si="96"/>
        <v>documentary</v>
      </c>
    </row>
    <row r="1172" spans="1:21" ht="45" x14ac:dyDescent="0.25">
      <c r="A1172">
        <v>301</v>
      </c>
      <c r="B1172" s="9" t="s">
        <v>302</v>
      </c>
      <c r="C1172" s="3" t="s">
        <v>4411</v>
      </c>
      <c r="D1172" s="5">
        <v>13000</v>
      </c>
      <c r="E1172" s="7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92"/>
        <v>119</v>
      </c>
      <c r="P1172">
        <f t="shared" si="93"/>
        <v>61.5</v>
      </c>
      <c r="Q1172" s="11" t="s">
        <v>8308</v>
      </c>
      <c r="R1172" s="15">
        <f t="shared" si="94"/>
        <v>41312.737673611111</v>
      </c>
      <c r="S1172" s="15">
        <f t="shared" si="95"/>
        <v>41352.696006944447</v>
      </c>
      <c r="U1172" t="str">
        <f t="shared" si="96"/>
        <v>documentary</v>
      </c>
    </row>
    <row r="1173" spans="1:21" ht="45" x14ac:dyDescent="0.25">
      <c r="A1173">
        <v>242</v>
      </c>
      <c r="B1173" s="9" t="s">
        <v>244</v>
      </c>
      <c r="C1173" s="3" t="s">
        <v>4352</v>
      </c>
      <c r="D1173" s="5">
        <v>13000</v>
      </c>
      <c r="E1173" s="7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92"/>
        <v>113</v>
      </c>
      <c r="P1173">
        <f t="shared" si="93"/>
        <v>73.02</v>
      </c>
      <c r="Q1173" s="11" t="s">
        <v>8308</v>
      </c>
      <c r="R1173" s="15">
        <f t="shared" si="94"/>
        <v>40862.492939814816</v>
      </c>
      <c r="S1173" s="15">
        <f t="shared" si="95"/>
        <v>40897.492939814816</v>
      </c>
      <c r="U1173" t="str">
        <f t="shared" si="96"/>
        <v>documentary</v>
      </c>
    </row>
    <row r="1174" spans="1:21" ht="45" x14ac:dyDescent="0.25">
      <c r="A1174">
        <v>3163</v>
      </c>
      <c r="B1174" s="9" t="s">
        <v>3163</v>
      </c>
      <c r="C1174" s="3" t="s">
        <v>7273</v>
      </c>
      <c r="D1174" s="5">
        <v>13000</v>
      </c>
      <c r="E1174" s="7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92"/>
        <v>111</v>
      </c>
      <c r="P1174">
        <f t="shared" si="93"/>
        <v>200.69</v>
      </c>
      <c r="Q1174" s="11" t="s">
        <v>8309</v>
      </c>
      <c r="R1174" s="15">
        <f t="shared" si="94"/>
        <v>41775.753761574073</v>
      </c>
      <c r="S1174" s="15">
        <f t="shared" si="95"/>
        <v>41805.753761574073</v>
      </c>
      <c r="U1174" t="str">
        <f t="shared" si="96"/>
        <v>plays</v>
      </c>
    </row>
    <row r="1175" spans="1:21" ht="45" x14ac:dyDescent="0.25">
      <c r="A1175">
        <v>1204</v>
      </c>
      <c r="B1175" s="9" t="s">
        <v>1205</v>
      </c>
      <c r="C1175" s="3" t="s">
        <v>5314</v>
      </c>
      <c r="D1175" s="5">
        <v>13000</v>
      </c>
      <c r="E1175" s="7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92"/>
        <v>103</v>
      </c>
      <c r="P1175">
        <f t="shared" si="93"/>
        <v>234.79</v>
      </c>
      <c r="Q1175" s="11" t="s">
        <v>8314</v>
      </c>
      <c r="R1175" s="15">
        <f t="shared" si="94"/>
        <v>42297.748067129629</v>
      </c>
      <c r="S1175" s="15">
        <f t="shared" si="95"/>
        <v>42342.208333333328</v>
      </c>
      <c r="U1175" t="str">
        <f t="shared" si="96"/>
        <v>photobooks</v>
      </c>
    </row>
    <row r="1176" spans="1:21" ht="30" x14ac:dyDescent="0.25">
      <c r="A1176">
        <v>741</v>
      </c>
      <c r="B1176" s="9" t="s">
        <v>742</v>
      </c>
      <c r="C1176" s="3" t="s">
        <v>4851</v>
      </c>
      <c r="D1176" s="5">
        <v>13000</v>
      </c>
      <c r="E1176" s="7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2"/>
        <v>102</v>
      </c>
      <c r="P1176">
        <f t="shared" si="93"/>
        <v>141.41999999999999</v>
      </c>
      <c r="Q1176" s="11" t="s">
        <v>8310</v>
      </c>
      <c r="R1176" s="15">
        <f t="shared" si="94"/>
        <v>41401.648217592592</v>
      </c>
      <c r="S1176" s="15">
        <f t="shared" si="95"/>
        <v>41436.648217592592</v>
      </c>
      <c r="U1176" t="str">
        <f t="shared" si="96"/>
        <v>nonfiction</v>
      </c>
    </row>
    <row r="1177" spans="1:21" ht="60" x14ac:dyDescent="0.25">
      <c r="A1177">
        <v>3254</v>
      </c>
      <c r="B1177" s="9" t="s">
        <v>3254</v>
      </c>
      <c r="C1177" s="3" t="s">
        <v>7364</v>
      </c>
      <c r="D1177" s="5">
        <v>13000</v>
      </c>
      <c r="E1177" s="7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92"/>
        <v>101</v>
      </c>
      <c r="P1177">
        <f t="shared" si="93"/>
        <v>70.77</v>
      </c>
      <c r="Q1177" s="11" t="s">
        <v>8309</v>
      </c>
      <c r="R1177" s="15">
        <f t="shared" si="94"/>
        <v>42059.085752314815</v>
      </c>
      <c r="S1177" s="15">
        <f t="shared" si="95"/>
        <v>42089.044085648144</v>
      </c>
      <c r="U1177" t="str">
        <f t="shared" si="96"/>
        <v>plays</v>
      </c>
    </row>
    <row r="1178" spans="1:21" ht="60" x14ac:dyDescent="0.25">
      <c r="A1178">
        <v>1205</v>
      </c>
      <c r="B1178" s="9" t="s">
        <v>1206</v>
      </c>
      <c r="C1178" s="3" t="s">
        <v>5315</v>
      </c>
      <c r="D1178" s="5">
        <v>13000</v>
      </c>
      <c r="E1178" s="7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92"/>
        <v>101</v>
      </c>
      <c r="P1178">
        <f t="shared" si="93"/>
        <v>211.48</v>
      </c>
      <c r="Q1178" s="11" t="s">
        <v>8314</v>
      </c>
      <c r="R1178" s="15">
        <f t="shared" si="94"/>
        <v>42138.506377314814</v>
      </c>
      <c r="S1178" s="15">
        <f t="shared" si="95"/>
        <v>42168.506377314814</v>
      </c>
      <c r="U1178" t="str">
        <f t="shared" si="96"/>
        <v>photobooks</v>
      </c>
    </row>
    <row r="1179" spans="1:21" ht="60" x14ac:dyDescent="0.25">
      <c r="A1179">
        <v>3848</v>
      </c>
      <c r="B1179" s="9" t="s">
        <v>3845</v>
      </c>
      <c r="C1179" s="3" t="s">
        <v>7957</v>
      </c>
      <c r="D1179" s="5">
        <v>13000</v>
      </c>
      <c r="E1179" s="7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92"/>
        <v>16</v>
      </c>
      <c r="P1179">
        <f t="shared" si="93"/>
        <v>49.51</v>
      </c>
      <c r="Q1179" s="11" t="s">
        <v>8309</v>
      </c>
      <c r="R1179" s="15">
        <f t="shared" si="94"/>
        <v>42265.817002314812</v>
      </c>
      <c r="S1179" s="15">
        <f t="shared" si="95"/>
        <v>42295.817002314812</v>
      </c>
      <c r="U1179" t="str">
        <f t="shared" si="96"/>
        <v>plays</v>
      </c>
    </row>
    <row r="1180" spans="1:21" ht="60" x14ac:dyDescent="0.25">
      <c r="A1180">
        <v>1440</v>
      </c>
      <c r="B1180" s="9" t="s">
        <v>1441</v>
      </c>
      <c r="C1180" s="3" t="s">
        <v>5550</v>
      </c>
      <c r="D1180" s="5">
        <v>13000</v>
      </c>
      <c r="E1180" s="7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92"/>
        <v>0</v>
      </c>
      <c r="P1180">
        <f t="shared" si="93"/>
        <v>1</v>
      </c>
      <c r="Q1180" s="11" t="s">
        <v>8310</v>
      </c>
      <c r="R1180" s="15">
        <f t="shared" si="94"/>
        <v>42486.748414351852</v>
      </c>
      <c r="S1180" s="15">
        <f t="shared" si="95"/>
        <v>42516.748414351852</v>
      </c>
      <c r="U1180" t="str">
        <f t="shared" si="96"/>
        <v>translations</v>
      </c>
    </row>
    <row r="1181" spans="1:21" ht="60" x14ac:dyDescent="0.25">
      <c r="A1181">
        <v>1425</v>
      </c>
      <c r="B1181" s="9" t="s">
        <v>1426</v>
      </c>
      <c r="C1181" s="3" t="s">
        <v>5535</v>
      </c>
      <c r="D1181" s="5">
        <v>13000</v>
      </c>
      <c r="E1181" s="7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92"/>
        <v>0</v>
      </c>
      <c r="P1181">
        <f t="shared" si="93"/>
        <v>0</v>
      </c>
      <c r="Q1181" s="11" t="s">
        <v>8310</v>
      </c>
      <c r="R1181" s="15">
        <f t="shared" si="94"/>
        <v>42093.131469907406</v>
      </c>
      <c r="S1181" s="15">
        <f t="shared" si="95"/>
        <v>42123.131469907406</v>
      </c>
      <c r="U1181" t="str">
        <f t="shared" si="96"/>
        <v>translations</v>
      </c>
    </row>
    <row r="1182" spans="1:21" ht="60" x14ac:dyDescent="0.25">
      <c r="A1182">
        <v>1443</v>
      </c>
      <c r="B1182" s="9" t="s">
        <v>1444</v>
      </c>
      <c r="C1182" s="3" t="s">
        <v>5553</v>
      </c>
      <c r="D1182" s="5">
        <v>13000</v>
      </c>
      <c r="E1182" s="7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92"/>
        <v>0</v>
      </c>
      <c r="P1182">
        <f t="shared" si="93"/>
        <v>0</v>
      </c>
      <c r="Q1182" s="11" t="s">
        <v>8310</v>
      </c>
      <c r="R1182" s="15">
        <f t="shared" si="94"/>
        <v>42707.926030092596</v>
      </c>
      <c r="S1182" s="15">
        <f t="shared" si="95"/>
        <v>42737.926030092596</v>
      </c>
      <c r="U1182" t="str">
        <f t="shared" si="96"/>
        <v>translations</v>
      </c>
    </row>
    <row r="1183" spans="1:21" ht="45" x14ac:dyDescent="0.25">
      <c r="A1183">
        <v>2399</v>
      </c>
      <c r="B1183" s="9" t="s">
        <v>2400</v>
      </c>
      <c r="C1183" s="3" t="s">
        <v>6509</v>
      </c>
      <c r="D1183" s="5">
        <v>13000</v>
      </c>
      <c r="E1183" s="7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92"/>
        <v>0</v>
      </c>
      <c r="P1183">
        <f t="shared" si="93"/>
        <v>0</v>
      </c>
      <c r="Q1183" s="11" t="s">
        <v>8311</v>
      </c>
      <c r="R1183" s="15">
        <f t="shared" si="94"/>
        <v>41956.853078703702</v>
      </c>
      <c r="S1183" s="15">
        <f t="shared" si="95"/>
        <v>41991.853078703702</v>
      </c>
      <c r="U1183" t="str">
        <f t="shared" si="96"/>
        <v>web</v>
      </c>
    </row>
    <row r="1184" spans="1:21" ht="60" x14ac:dyDescent="0.25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2"/>
        <v>0</v>
      </c>
      <c r="P1184">
        <f t="shared" si="93"/>
        <v>5</v>
      </c>
      <c r="Q1184" s="11" t="s">
        <v>8312</v>
      </c>
      <c r="R1184" s="15">
        <f t="shared" si="94"/>
        <v>42123.185798611114</v>
      </c>
      <c r="S1184" s="15">
        <f t="shared" si="95"/>
        <v>42153.185798611114</v>
      </c>
      <c r="U1184" t="str">
        <f t="shared" si="96"/>
        <v>video games</v>
      </c>
    </row>
    <row r="1185" spans="1:21" ht="45" x14ac:dyDescent="0.25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2"/>
        <v>105</v>
      </c>
      <c r="P1185">
        <f t="shared" si="93"/>
        <v>78.66</v>
      </c>
      <c r="Q1185" s="11" t="s">
        <v>8308</v>
      </c>
      <c r="R1185" s="15">
        <f t="shared" si="94"/>
        <v>41079.877442129626</v>
      </c>
      <c r="S1185" s="15">
        <f t="shared" si="95"/>
        <v>41109.877442129626</v>
      </c>
      <c r="U1185" t="str">
        <f t="shared" si="96"/>
        <v>documentary</v>
      </c>
    </row>
    <row r="1186" spans="1:21" ht="45" x14ac:dyDescent="0.25">
      <c r="A1186">
        <v>2862</v>
      </c>
      <c r="B1186" s="9" t="s">
        <v>2862</v>
      </c>
      <c r="C1186" s="3" t="s">
        <v>6972</v>
      </c>
      <c r="D1186" s="5">
        <v>12700</v>
      </c>
      <c r="E1186" s="7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92"/>
        <v>0</v>
      </c>
      <c r="P1186">
        <f t="shared" si="93"/>
        <v>18.329999999999998</v>
      </c>
      <c r="Q1186" s="11" t="s">
        <v>8309</v>
      </c>
      <c r="R1186" s="15">
        <f t="shared" si="94"/>
        <v>41784.789687500001</v>
      </c>
      <c r="S1186" s="15">
        <f t="shared" si="95"/>
        <v>41814.789687500001</v>
      </c>
      <c r="U1186" t="str">
        <f t="shared" si="96"/>
        <v>plays</v>
      </c>
    </row>
    <row r="1187" spans="1:21" ht="45" x14ac:dyDescent="0.25">
      <c r="A1187">
        <v>206</v>
      </c>
      <c r="B1187" s="9" t="s">
        <v>208</v>
      </c>
      <c r="C1187" s="3" t="s">
        <v>4316</v>
      </c>
      <c r="D1187" s="5">
        <v>12700</v>
      </c>
      <c r="E1187" s="7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92"/>
        <v>0</v>
      </c>
      <c r="P1187">
        <f t="shared" si="93"/>
        <v>0</v>
      </c>
      <c r="Q1187" s="11" t="s">
        <v>8308</v>
      </c>
      <c r="R1187" s="15">
        <f t="shared" si="94"/>
        <v>42567.004432870366</v>
      </c>
      <c r="S1187" s="15">
        <f t="shared" si="95"/>
        <v>42588.004432870366</v>
      </c>
      <c r="U1187" t="str">
        <f t="shared" si="96"/>
        <v>drama</v>
      </c>
    </row>
    <row r="1188" spans="1:21" ht="60" x14ac:dyDescent="0.25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2"/>
        <v>111</v>
      </c>
      <c r="P1188">
        <f t="shared" si="93"/>
        <v>73.36</v>
      </c>
      <c r="Q1188" s="11" t="s">
        <v>8313</v>
      </c>
      <c r="R1188" s="15">
        <f t="shared" si="94"/>
        <v>41682.099189814813</v>
      </c>
      <c r="S1188" s="15">
        <f t="shared" si="95"/>
        <v>41722.057523148149</v>
      </c>
      <c r="U1188" t="str">
        <f t="shared" si="96"/>
        <v>rock</v>
      </c>
    </row>
    <row r="1189" spans="1:21" ht="60" x14ac:dyDescent="0.25">
      <c r="A1189">
        <v>1194</v>
      </c>
      <c r="B1189" s="9" t="s">
        <v>1195</v>
      </c>
      <c r="C1189" s="3" t="s">
        <v>5304</v>
      </c>
      <c r="D1189" s="5">
        <v>12500</v>
      </c>
      <c r="E1189" s="7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92"/>
        <v>322</v>
      </c>
      <c r="P1189">
        <f t="shared" si="93"/>
        <v>56.41</v>
      </c>
      <c r="Q1189" s="11" t="s">
        <v>8314</v>
      </c>
      <c r="R1189" s="15">
        <f t="shared" si="94"/>
        <v>42072.488182870366</v>
      </c>
      <c r="S1189" s="15">
        <f t="shared" si="95"/>
        <v>42102.488182870366</v>
      </c>
      <c r="U1189" t="str">
        <f t="shared" si="96"/>
        <v>photobooks</v>
      </c>
    </row>
    <row r="1190" spans="1:21" ht="60" x14ac:dyDescent="0.25">
      <c r="A1190">
        <v>2521</v>
      </c>
      <c r="B1190" s="9" t="s">
        <v>2521</v>
      </c>
      <c r="C1190" s="3" t="s">
        <v>6631</v>
      </c>
      <c r="D1190" s="5">
        <v>12500</v>
      </c>
      <c r="E1190" s="7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92"/>
        <v>109</v>
      </c>
      <c r="P1190">
        <f t="shared" si="93"/>
        <v>103.68</v>
      </c>
      <c r="Q1190" s="11" t="s">
        <v>8313</v>
      </c>
      <c r="R1190" s="15">
        <f t="shared" si="94"/>
        <v>42269.967835648145</v>
      </c>
      <c r="S1190" s="15">
        <f t="shared" si="95"/>
        <v>42290.967835648145</v>
      </c>
      <c r="U1190" t="str">
        <f t="shared" si="96"/>
        <v>classical music</v>
      </c>
    </row>
    <row r="1191" spans="1:21" ht="60" x14ac:dyDescent="0.25">
      <c r="A1191">
        <v>1185</v>
      </c>
      <c r="B1191" s="9" t="s">
        <v>1186</v>
      </c>
      <c r="C1191" s="3" t="s">
        <v>5295</v>
      </c>
      <c r="D1191" s="5">
        <v>12500</v>
      </c>
      <c r="E1191" s="7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92"/>
        <v>105</v>
      </c>
      <c r="P1191">
        <f t="shared" si="93"/>
        <v>118.74</v>
      </c>
      <c r="Q1191" s="11" t="s">
        <v>8314</v>
      </c>
      <c r="R1191" s="15">
        <f t="shared" si="94"/>
        <v>42130.865150462967</v>
      </c>
      <c r="S1191" s="15">
        <f t="shared" si="95"/>
        <v>42163.166666666672</v>
      </c>
      <c r="U1191" t="str">
        <f t="shared" si="96"/>
        <v>photobooks</v>
      </c>
    </row>
    <row r="1192" spans="1:21" ht="60" x14ac:dyDescent="0.25">
      <c r="A1192">
        <v>368</v>
      </c>
      <c r="B1192" s="9" t="s">
        <v>369</v>
      </c>
      <c r="C1192" s="3" t="s">
        <v>4478</v>
      </c>
      <c r="D1192" s="5">
        <v>12500</v>
      </c>
      <c r="E1192" s="7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92"/>
        <v>104</v>
      </c>
      <c r="P1192">
        <f t="shared" si="93"/>
        <v>81.849999999999994</v>
      </c>
      <c r="Q1192" s="11" t="s">
        <v>8308</v>
      </c>
      <c r="R1192" s="15">
        <f t="shared" si="94"/>
        <v>42043.605578703704</v>
      </c>
      <c r="S1192" s="15">
        <f t="shared" si="95"/>
        <v>42078.563912037032</v>
      </c>
      <c r="U1192" t="str">
        <f t="shared" si="96"/>
        <v>documentary</v>
      </c>
    </row>
    <row r="1193" spans="1:21" ht="45" x14ac:dyDescent="0.25">
      <c r="A1193">
        <v>825</v>
      </c>
      <c r="B1193" s="9" t="s">
        <v>826</v>
      </c>
      <c r="C1193" s="3" t="s">
        <v>4935</v>
      </c>
      <c r="D1193" s="5">
        <v>12500</v>
      </c>
      <c r="E1193" s="7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92"/>
        <v>100</v>
      </c>
      <c r="P1193">
        <f t="shared" si="93"/>
        <v>126.81</v>
      </c>
      <c r="Q1193" s="11" t="s">
        <v>8313</v>
      </c>
      <c r="R1193" s="15">
        <f t="shared" si="94"/>
        <v>41186.306527777779</v>
      </c>
      <c r="S1193" s="15">
        <f t="shared" si="95"/>
        <v>41211.306527777779</v>
      </c>
      <c r="U1193" t="str">
        <f t="shared" si="96"/>
        <v>rock</v>
      </c>
    </row>
    <row r="1194" spans="1:21" ht="60" x14ac:dyDescent="0.25">
      <c r="A1194">
        <v>1765</v>
      </c>
      <c r="B1194" s="9" t="s">
        <v>1766</v>
      </c>
      <c r="C1194" s="3" t="s">
        <v>5875</v>
      </c>
      <c r="D1194" s="5">
        <v>12500</v>
      </c>
      <c r="E1194" s="7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92"/>
        <v>59</v>
      </c>
      <c r="P1194">
        <f t="shared" si="93"/>
        <v>72.17</v>
      </c>
      <c r="Q1194" s="11" t="s">
        <v>8314</v>
      </c>
      <c r="R1194" s="15">
        <f t="shared" si="94"/>
        <v>41834.980462962965</v>
      </c>
      <c r="S1194" s="15">
        <f t="shared" si="95"/>
        <v>41864.980462962965</v>
      </c>
      <c r="U1194" t="str">
        <f t="shared" si="96"/>
        <v>photobooks</v>
      </c>
    </row>
    <row r="1195" spans="1:21" x14ac:dyDescent="0.25">
      <c r="A1195">
        <v>183</v>
      </c>
      <c r="B1195" s="9" t="s">
        <v>185</v>
      </c>
      <c r="C1195" s="3" t="s">
        <v>4293</v>
      </c>
      <c r="D1195" s="5">
        <v>12500</v>
      </c>
      <c r="E1195" s="7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92"/>
        <v>36</v>
      </c>
      <c r="P1195">
        <f t="shared" si="93"/>
        <v>373.5</v>
      </c>
      <c r="Q1195" s="11" t="s">
        <v>8308</v>
      </c>
      <c r="R1195" s="15">
        <f t="shared" si="94"/>
        <v>41939.810300925928</v>
      </c>
      <c r="S1195" s="15">
        <f t="shared" si="95"/>
        <v>41969.851967592593</v>
      </c>
      <c r="U1195" t="str">
        <f t="shared" si="96"/>
        <v>drama</v>
      </c>
    </row>
    <row r="1196" spans="1:21" ht="45" x14ac:dyDescent="0.25">
      <c r="A1196">
        <v>1697</v>
      </c>
      <c r="B1196" s="9" t="s">
        <v>1698</v>
      </c>
      <c r="C1196" s="3" t="s">
        <v>5807</v>
      </c>
      <c r="D1196" s="5">
        <v>12500</v>
      </c>
      <c r="E1196" s="7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92"/>
        <v>20</v>
      </c>
      <c r="P1196">
        <f t="shared" si="93"/>
        <v>114.82</v>
      </c>
      <c r="Q1196" s="11" t="s">
        <v>8313</v>
      </c>
      <c r="R1196" s="15">
        <f t="shared" si="94"/>
        <v>42805.032962962956</v>
      </c>
      <c r="S1196" s="15">
        <f t="shared" si="95"/>
        <v>42834.991296296299</v>
      </c>
      <c r="U1196" t="str">
        <f t="shared" si="96"/>
        <v>faith</v>
      </c>
    </row>
    <row r="1197" spans="1:21" ht="30" x14ac:dyDescent="0.25">
      <c r="A1197">
        <v>3792</v>
      </c>
      <c r="B1197" s="9" t="s">
        <v>3789</v>
      </c>
      <c r="C1197" s="3" t="s">
        <v>7902</v>
      </c>
      <c r="D1197" s="5">
        <v>12500</v>
      </c>
      <c r="E1197" s="7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92"/>
        <v>0</v>
      </c>
      <c r="P1197">
        <f t="shared" si="93"/>
        <v>17.5</v>
      </c>
      <c r="Q1197" s="11" t="s">
        <v>8309</v>
      </c>
      <c r="R1197" s="15">
        <f t="shared" si="94"/>
        <v>42170.447013888886</v>
      </c>
      <c r="S1197" s="15">
        <f t="shared" si="95"/>
        <v>42200.447013888886</v>
      </c>
      <c r="U1197" t="str">
        <f t="shared" si="96"/>
        <v>musical</v>
      </c>
    </row>
    <row r="1198" spans="1:21" ht="60" x14ac:dyDescent="0.25">
      <c r="A1198">
        <v>214</v>
      </c>
      <c r="B1198" s="9" t="s">
        <v>216</v>
      </c>
      <c r="C1198" s="3" t="s">
        <v>4324</v>
      </c>
      <c r="D1198" s="5">
        <v>12500</v>
      </c>
      <c r="E1198" s="7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92"/>
        <v>0</v>
      </c>
      <c r="P1198">
        <f t="shared" si="93"/>
        <v>1</v>
      </c>
      <c r="Q1198" s="11" t="s">
        <v>8308</v>
      </c>
      <c r="R1198" s="15">
        <f t="shared" si="94"/>
        <v>42009.64061342593</v>
      </c>
      <c r="S1198" s="15">
        <f t="shared" si="95"/>
        <v>42069.64061342593</v>
      </c>
      <c r="U1198" t="str">
        <f t="shared" si="96"/>
        <v>drama</v>
      </c>
    </row>
    <row r="1199" spans="1:21" ht="60" x14ac:dyDescent="0.25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2"/>
        <v>104</v>
      </c>
      <c r="P1199">
        <f t="shared" si="93"/>
        <v>56.46</v>
      </c>
      <c r="Q1199" s="11" t="s">
        <v>8308</v>
      </c>
      <c r="R1199" s="15">
        <f t="shared" si="94"/>
        <v>40379.776435185187</v>
      </c>
      <c r="S1199" s="15">
        <f t="shared" si="95"/>
        <v>40422.155555555553</v>
      </c>
      <c r="U1199" t="str">
        <f t="shared" si="96"/>
        <v>documentary</v>
      </c>
    </row>
    <row r="1200" spans="1:21" ht="30" x14ac:dyDescent="0.25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2"/>
        <v>103</v>
      </c>
      <c r="P1200">
        <f t="shared" si="93"/>
        <v>93.81</v>
      </c>
      <c r="Q1200" s="11" t="s">
        <v>8309</v>
      </c>
      <c r="R1200" s="15">
        <f t="shared" si="94"/>
        <v>41964.315532407403</v>
      </c>
      <c r="S1200" s="15">
        <f t="shared" si="95"/>
        <v>41995.166666666672</v>
      </c>
      <c r="U1200" t="str">
        <f t="shared" si="96"/>
        <v>plays</v>
      </c>
    </row>
    <row r="1201" spans="1:21" ht="60" x14ac:dyDescent="0.25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2"/>
        <v>1</v>
      </c>
      <c r="P1201">
        <f t="shared" si="93"/>
        <v>20</v>
      </c>
      <c r="Q1201" s="11" t="s">
        <v>8310</v>
      </c>
      <c r="R1201" s="15">
        <f t="shared" si="94"/>
        <v>42144.769479166673</v>
      </c>
      <c r="S1201" s="15">
        <f t="shared" si="95"/>
        <v>42174.769479166673</v>
      </c>
      <c r="U1201" t="str">
        <f t="shared" si="96"/>
        <v>art books</v>
      </c>
    </row>
    <row r="1202" spans="1:21" ht="45" x14ac:dyDescent="0.25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2"/>
        <v>23</v>
      </c>
      <c r="P1202">
        <f t="shared" si="93"/>
        <v>39.229999999999997</v>
      </c>
      <c r="Q1202" s="11" t="s">
        <v>8308</v>
      </c>
      <c r="R1202" s="15">
        <f t="shared" si="94"/>
        <v>41218.391446759262</v>
      </c>
      <c r="S1202" s="15">
        <f t="shared" si="95"/>
        <v>41248.391446759262</v>
      </c>
      <c r="U1202" t="str">
        <f t="shared" si="96"/>
        <v>animation</v>
      </c>
    </row>
    <row r="1203" spans="1:21" ht="60" x14ac:dyDescent="0.25">
      <c r="A1203">
        <v>2192</v>
      </c>
      <c r="B1203" s="9" t="s">
        <v>2193</v>
      </c>
      <c r="C1203" s="3" t="s">
        <v>6302</v>
      </c>
      <c r="D1203" s="5">
        <v>12000</v>
      </c>
      <c r="E1203" s="7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92"/>
        <v>1081</v>
      </c>
      <c r="P1203">
        <f t="shared" si="93"/>
        <v>40.07</v>
      </c>
      <c r="Q1203" s="11" t="s">
        <v>8312</v>
      </c>
      <c r="R1203" s="15">
        <f t="shared" si="94"/>
        <v>42691.8512037037</v>
      </c>
      <c r="S1203" s="15">
        <f t="shared" si="95"/>
        <v>42719.958333333328</v>
      </c>
      <c r="U1203" t="str">
        <f t="shared" si="96"/>
        <v>tabletop games</v>
      </c>
    </row>
    <row r="1204" spans="1:21" ht="45" x14ac:dyDescent="0.25">
      <c r="A1204">
        <v>2602</v>
      </c>
      <c r="B1204" s="9" t="s">
        <v>2602</v>
      </c>
      <c r="C1204" s="3" t="s">
        <v>6712</v>
      </c>
      <c r="D1204" s="5">
        <v>12000</v>
      </c>
      <c r="E1204" s="7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92"/>
        <v>326</v>
      </c>
      <c r="P1204">
        <f t="shared" si="93"/>
        <v>80.02</v>
      </c>
      <c r="Q1204" s="11" t="s">
        <v>8311</v>
      </c>
      <c r="R1204" s="15">
        <f t="shared" si="94"/>
        <v>41915.747314814813</v>
      </c>
      <c r="S1204" s="15">
        <f t="shared" si="95"/>
        <v>41955.888888888891</v>
      </c>
      <c r="U1204" t="str">
        <f t="shared" si="96"/>
        <v>space exploration</v>
      </c>
    </row>
    <row r="1205" spans="1:21" ht="60" x14ac:dyDescent="0.25">
      <c r="A1205">
        <v>654</v>
      </c>
      <c r="B1205" s="9" t="s">
        <v>655</v>
      </c>
      <c r="C1205" s="3" t="s">
        <v>4764</v>
      </c>
      <c r="D1205" s="5">
        <v>12000</v>
      </c>
      <c r="E1205" s="7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92"/>
        <v>267</v>
      </c>
      <c r="P1205">
        <f t="shared" si="93"/>
        <v>31.66</v>
      </c>
      <c r="Q1205" s="11" t="s">
        <v>8311</v>
      </c>
      <c r="R1205" s="15">
        <f t="shared" si="94"/>
        <v>42163.957326388889</v>
      </c>
      <c r="S1205" s="15">
        <f t="shared" si="95"/>
        <v>42193.957326388889</v>
      </c>
      <c r="U1205" t="str">
        <f t="shared" si="96"/>
        <v>wearables</v>
      </c>
    </row>
    <row r="1206" spans="1:21" ht="60" x14ac:dyDescent="0.25">
      <c r="A1206">
        <v>2715</v>
      </c>
      <c r="B1206" s="9" t="s">
        <v>2715</v>
      </c>
      <c r="C1206" s="3" t="s">
        <v>6825</v>
      </c>
      <c r="D1206" s="5">
        <v>12000</v>
      </c>
      <c r="E1206" s="7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92"/>
        <v>265</v>
      </c>
      <c r="P1206">
        <f t="shared" si="93"/>
        <v>57.63</v>
      </c>
      <c r="Q1206" s="11" t="s">
        <v>8309</v>
      </c>
      <c r="R1206" s="15">
        <f t="shared" si="94"/>
        <v>42387.398472222223</v>
      </c>
      <c r="S1206" s="15">
        <f t="shared" si="95"/>
        <v>42421.398472222223</v>
      </c>
      <c r="U1206" t="str">
        <f t="shared" si="96"/>
        <v>spaces</v>
      </c>
    </row>
    <row r="1207" spans="1:21" ht="60" x14ac:dyDescent="0.25">
      <c r="A1207">
        <v>1536</v>
      </c>
      <c r="B1207" s="9" t="s">
        <v>1537</v>
      </c>
      <c r="C1207" s="3" t="s">
        <v>5646</v>
      </c>
      <c r="D1207" s="5">
        <v>12000</v>
      </c>
      <c r="E1207" s="7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92"/>
        <v>250</v>
      </c>
      <c r="P1207">
        <f t="shared" si="93"/>
        <v>66.02</v>
      </c>
      <c r="Q1207" s="11" t="s">
        <v>8314</v>
      </c>
      <c r="R1207" s="15">
        <f t="shared" si="94"/>
        <v>42213.802199074074</v>
      </c>
      <c r="S1207" s="15">
        <f t="shared" si="95"/>
        <v>42243.802199074074</v>
      </c>
      <c r="U1207" t="str">
        <f t="shared" si="96"/>
        <v>photobooks</v>
      </c>
    </row>
    <row r="1208" spans="1:21" ht="45" x14ac:dyDescent="0.25">
      <c r="A1208">
        <v>1258</v>
      </c>
      <c r="B1208" s="9" t="s">
        <v>1259</v>
      </c>
      <c r="C1208" s="3" t="s">
        <v>5368</v>
      </c>
      <c r="D1208" s="5">
        <v>12000</v>
      </c>
      <c r="E1208" s="7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92"/>
        <v>213</v>
      </c>
      <c r="P1208">
        <f t="shared" si="93"/>
        <v>38.18</v>
      </c>
      <c r="Q1208" s="11" t="s">
        <v>8313</v>
      </c>
      <c r="R1208" s="15">
        <f t="shared" si="94"/>
        <v>41487.611250000002</v>
      </c>
      <c r="S1208" s="15">
        <f t="shared" si="95"/>
        <v>41517.611250000002</v>
      </c>
      <c r="U1208" t="str">
        <f t="shared" si="96"/>
        <v>rock</v>
      </c>
    </row>
    <row r="1209" spans="1:21" ht="45" x14ac:dyDescent="0.25">
      <c r="A1209">
        <v>1537</v>
      </c>
      <c r="B1209" s="9" t="s">
        <v>1538</v>
      </c>
      <c r="C1209" s="3" t="s">
        <v>5647</v>
      </c>
      <c r="D1209" s="5">
        <v>12000</v>
      </c>
      <c r="E1209" s="7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92"/>
        <v>180</v>
      </c>
      <c r="P1209">
        <f t="shared" si="93"/>
        <v>96.38</v>
      </c>
      <c r="Q1209" s="11" t="s">
        <v>8314</v>
      </c>
      <c r="R1209" s="15">
        <f t="shared" si="94"/>
        <v>42552.315127314811</v>
      </c>
      <c r="S1209" s="15">
        <f t="shared" si="95"/>
        <v>42588.75</v>
      </c>
      <c r="U1209" t="str">
        <f t="shared" si="96"/>
        <v>photobooks</v>
      </c>
    </row>
    <row r="1210" spans="1:21" ht="45" x14ac:dyDescent="0.25">
      <c r="A1210">
        <v>1890</v>
      </c>
      <c r="B1210" s="9" t="s">
        <v>1891</v>
      </c>
      <c r="C1210" s="3" t="s">
        <v>6000</v>
      </c>
      <c r="D1210" s="5">
        <v>12000</v>
      </c>
      <c r="E1210" s="7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92"/>
        <v>145</v>
      </c>
      <c r="P1210">
        <f t="shared" si="93"/>
        <v>70.53</v>
      </c>
      <c r="Q1210" s="11" t="s">
        <v>8313</v>
      </c>
      <c r="R1210" s="15">
        <f t="shared" si="94"/>
        <v>41228.786203703705</v>
      </c>
      <c r="S1210" s="15">
        <f t="shared" si="95"/>
        <v>41258.786203703705</v>
      </c>
      <c r="U1210" t="str">
        <f t="shared" si="96"/>
        <v>indie rock</v>
      </c>
    </row>
    <row r="1211" spans="1:21" ht="60" x14ac:dyDescent="0.25">
      <c r="A1211">
        <v>2723</v>
      </c>
      <c r="B1211" s="9" t="s">
        <v>2723</v>
      </c>
      <c r="C1211" s="3" t="s">
        <v>6833</v>
      </c>
      <c r="D1211" s="5">
        <v>12000</v>
      </c>
      <c r="E1211" s="7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92"/>
        <v>140</v>
      </c>
      <c r="P1211">
        <f t="shared" si="93"/>
        <v>95.49</v>
      </c>
      <c r="Q1211" s="11" t="s">
        <v>8311</v>
      </c>
      <c r="R1211" s="15">
        <f t="shared" si="94"/>
        <v>41944.83898148148</v>
      </c>
      <c r="S1211" s="15">
        <f t="shared" si="95"/>
        <v>42004.880648148144</v>
      </c>
      <c r="U1211" t="str">
        <f t="shared" si="96"/>
        <v>hardware</v>
      </c>
    </row>
    <row r="1212" spans="1:21" ht="60" x14ac:dyDescent="0.25">
      <c r="A1212">
        <v>2732</v>
      </c>
      <c r="B1212" s="9" t="s">
        <v>2732</v>
      </c>
      <c r="C1212" s="3" t="s">
        <v>6842</v>
      </c>
      <c r="D1212" s="5">
        <v>12000</v>
      </c>
      <c r="E1212" s="7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92"/>
        <v>118</v>
      </c>
      <c r="P1212">
        <f t="shared" si="93"/>
        <v>97.19</v>
      </c>
      <c r="Q1212" s="11" t="s">
        <v>8311</v>
      </c>
      <c r="R1212" s="15">
        <f t="shared" si="94"/>
        <v>41389.808194444442</v>
      </c>
      <c r="S1212" s="15">
        <f t="shared" si="95"/>
        <v>41422</v>
      </c>
      <c r="U1212" t="str">
        <f t="shared" si="96"/>
        <v>hardware</v>
      </c>
    </row>
    <row r="1213" spans="1:21" ht="45" x14ac:dyDescent="0.25">
      <c r="A1213">
        <v>1268</v>
      </c>
      <c r="B1213" s="9" t="s">
        <v>1269</v>
      </c>
      <c r="C1213" s="3" t="s">
        <v>5378</v>
      </c>
      <c r="D1213" s="5">
        <v>12000</v>
      </c>
      <c r="E1213" s="7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92"/>
        <v>117</v>
      </c>
      <c r="P1213">
        <f t="shared" si="93"/>
        <v>76.92</v>
      </c>
      <c r="Q1213" s="11" t="s">
        <v>8313</v>
      </c>
      <c r="R1213" s="15">
        <f t="shared" si="94"/>
        <v>41507.845451388886</v>
      </c>
      <c r="S1213" s="15">
        <f t="shared" si="95"/>
        <v>41537.845451388886</v>
      </c>
      <c r="U1213" t="str">
        <f t="shared" si="96"/>
        <v>rock</v>
      </c>
    </row>
    <row r="1214" spans="1:21" ht="45" x14ac:dyDescent="0.25">
      <c r="A1214">
        <v>377</v>
      </c>
      <c r="B1214" s="9" t="s">
        <v>378</v>
      </c>
      <c r="C1214" s="3" t="s">
        <v>4487</v>
      </c>
      <c r="D1214" s="5">
        <v>12000</v>
      </c>
      <c r="E1214" s="7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92"/>
        <v>114</v>
      </c>
      <c r="P1214">
        <f t="shared" si="93"/>
        <v>103.22</v>
      </c>
      <c r="Q1214" s="11" t="s">
        <v>8308</v>
      </c>
      <c r="R1214" s="15">
        <f t="shared" si="94"/>
        <v>42292.250787037032</v>
      </c>
      <c r="S1214" s="15">
        <f t="shared" si="95"/>
        <v>42322.292361111111</v>
      </c>
      <c r="U1214" t="str">
        <f t="shared" si="96"/>
        <v>documentary</v>
      </c>
    </row>
    <row r="1215" spans="1:21" ht="45" x14ac:dyDescent="0.25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2"/>
        <v>111</v>
      </c>
      <c r="P1215">
        <f t="shared" si="93"/>
        <v>74.180000000000007</v>
      </c>
      <c r="Q1215" s="11" t="s">
        <v>8315</v>
      </c>
      <c r="R1215" s="15">
        <f t="shared" si="94"/>
        <v>41786.640543981484</v>
      </c>
      <c r="S1215" s="15">
        <f t="shared" si="95"/>
        <v>41816.640543981484</v>
      </c>
      <c r="U1215" t="str">
        <f t="shared" si="96"/>
        <v>small batch</v>
      </c>
    </row>
    <row r="1216" spans="1:21" ht="45" x14ac:dyDescent="0.25">
      <c r="A1216">
        <v>3044</v>
      </c>
      <c r="B1216" s="9" t="s">
        <v>3044</v>
      </c>
      <c r="C1216" s="3" t="s">
        <v>7154</v>
      </c>
      <c r="D1216" s="5">
        <v>12000</v>
      </c>
      <c r="E1216" s="7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92"/>
        <v>109</v>
      </c>
      <c r="P1216">
        <f t="shared" si="93"/>
        <v>84.11</v>
      </c>
      <c r="Q1216" s="11" t="s">
        <v>8309</v>
      </c>
      <c r="R1216" s="15">
        <f t="shared" si="94"/>
        <v>42387.7268287037</v>
      </c>
      <c r="S1216" s="15">
        <f t="shared" si="95"/>
        <v>42402.7268287037</v>
      </c>
      <c r="U1216" t="str">
        <f t="shared" si="96"/>
        <v>spaces</v>
      </c>
    </row>
    <row r="1217" spans="1:21" ht="45" x14ac:dyDescent="0.25">
      <c r="A1217">
        <v>80</v>
      </c>
      <c r="B1217" s="9" t="s">
        <v>82</v>
      </c>
      <c r="C1217" s="3" t="s">
        <v>4191</v>
      </c>
      <c r="D1217" s="5">
        <v>12000</v>
      </c>
      <c r="E1217" s="7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92"/>
        <v>107</v>
      </c>
      <c r="P1217">
        <f t="shared" si="93"/>
        <v>273.83</v>
      </c>
      <c r="Q1217" s="11" t="s">
        <v>8308</v>
      </c>
      <c r="R1217" s="15">
        <f t="shared" si="94"/>
        <v>41583.083981481483</v>
      </c>
      <c r="S1217" s="15">
        <f t="shared" si="95"/>
        <v>41618.083981481483</v>
      </c>
      <c r="U1217" t="str">
        <f t="shared" si="96"/>
        <v>shorts</v>
      </c>
    </row>
    <row r="1218" spans="1:21" ht="60" x14ac:dyDescent="0.25">
      <c r="A1218">
        <v>308</v>
      </c>
      <c r="B1218" s="9" t="s">
        <v>309</v>
      </c>
      <c r="C1218" s="3" t="s">
        <v>4418</v>
      </c>
      <c r="D1218" s="5">
        <v>12000</v>
      </c>
      <c r="E1218" s="7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92"/>
        <v>106</v>
      </c>
      <c r="P1218">
        <f t="shared" si="93"/>
        <v>62.71</v>
      </c>
      <c r="Q1218" s="11" t="s">
        <v>8308</v>
      </c>
      <c r="R1218" s="15">
        <f t="shared" si="94"/>
        <v>40567.694560185184</v>
      </c>
      <c r="S1218" s="15">
        <f t="shared" si="95"/>
        <v>40612.694560185184</v>
      </c>
      <c r="U1218" t="str">
        <f t="shared" si="96"/>
        <v>documentary</v>
      </c>
    </row>
    <row r="1219" spans="1:21" ht="45" x14ac:dyDescent="0.25">
      <c r="A1219">
        <v>3677</v>
      </c>
      <c r="B1219" s="9" t="s">
        <v>3674</v>
      </c>
      <c r="C1219" s="3" t="s">
        <v>7787</v>
      </c>
      <c r="D1219" s="5">
        <v>12000</v>
      </c>
      <c r="E1219" s="7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82" si="97">ROUND(E1219/D1219*100,0)</f>
        <v>103</v>
      </c>
      <c r="P1219">
        <f t="shared" ref="P1219:P1282" si="98">IFERROR(ROUND(E1219/L1219,2),0)</f>
        <v>62.05</v>
      </c>
      <c r="Q1219" s="11" t="s">
        <v>8309</v>
      </c>
      <c r="R1219" s="15">
        <f t="shared" ref="R1219:R1282" si="99">(((J1219/60)/60)/24)+DATE(1970,1,1)</f>
        <v>41802.574282407404</v>
      </c>
      <c r="S1219" s="15">
        <f t="shared" ref="S1219:S1282" si="100">(((I1219/60)/60)/24)+DATE(1970,1,1)</f>
        <v>41823.165972222225</v>
      </c>
      <c r="U1219" t="str">
        <f t="shared" ref="U1219:U1282" si="101">RIGHT(N1219,LEN(N1219)-SEARCH("/",N1219))</f>
        <v>plays</v>
      </c>
    </row>
    <row r="1220" spans="1:21" ht="60" x14ac:dyDescent="0.25">
      <c r="A1220">
        <v>3214</v>
      </c>
      <c r="B1220" s="9" t="s">
        <v>3214</v>
      </c>
      <c r="C1220" s="3" t="s">
        <v>7324</v>
      </c>
      <c r="D1220" s="5">
        <v>12000</v>
      </c>
      <c r="E1220" s="7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97"/>
        <v>102</v>
      </c>
      <c r="P1220">
        <f t="shared" si="98"/>
        <v>106.57</v>
      </c>
      <c r="Q1220" s="11" t="s">
        <v>8309</v>
      </c>
      <c r="R1220" s="15">
        <f t="shared" si="99"/>
        <v>42337.792511574073</v>
      </c>
      <c r="S1220" s="15">
        <f t="shared" si="100"/>
        <v>42374.996527777781</v>
      </c>
      <c r="U1220" t="str">
        <f t="shared" si="101"/>
        <v>plays</v>
      </c>
    </row>
    <row r="1221" spans="1:21" ht="60" x14ac:dyDescent="0.25">
      <c r="A1221">
        <v>3218</v>
      </c>
      <c r="B1221" s="9" t="s">
        <v>3218</v>
      </c>
      <c r="C1221" s="3" t="s">
        <v>7328</v>
      </c>
      <c r="D1221" s="5">
        <v>12000</v>
      </c>
      <c r="E1221" s="7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97"/>
        <v>102</v>
      </c>
      <c r="P1221">
        <f t="shared" si="98"/>
        <v>66.59</v>
      </c>
      <c r="Q1221" s="11" t="s">
        <v>8309</v>
      </c>
      <c r="R1221" s="15">
        <f t="shared" si="99"/>
        <v>41971.002152777779</v>
      </c>
      <c r="S1221" s="15">
        <f t="shared" si="100"/>
        <v>42004</v>
      </c>
      <c r="U1221" t="str">
        <f t="shared" si="101"/>
        <v>plays</v>
      </c>
    </row>
    <row r="1222" spans="1:21" ht="60" x14ac:dyDescent="0.25">
      <c r="A1222">
        <v>1763</v>
      </c>
      <c r="B1222" s="9" t="s">
        <v>1764</v>
      </c>
      <c r="C1222" s="3" t="s">
        <v>5873</v>
      </c>
      <c r="D1222" s="5">
        <v>12000</v>
      </c>
      <c r="E1222" s="7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97"/>
        <v>102</v>
      </c>
      <c r="P1222">
        <f t="shared" si="98"/>
        <v>103.64</v>
      </c>
      <c r="Q1222" s="11" t="s">
        <v>8314</v>
      </c>
      <c r="R1222" s="15">
        <f t="shared" si="99"/>
        <v>42636.868518518517</v>
      </c>
      <c r="S1222" s="15">
        <f t="shared" si="100"/>
        <v>42666.868518518517</v>
      </c>
      <c r="U1222" t="str">
        <f t="shared" si="101"/>
        <v>photobooks</v>
      </c>
    </row>
    <row r="1223" spans="1:21" ht="60" x14ac:dyDescent="0.25">
      <c r="A1223">
        <v>360</v>
      </c>
      <c r="B1223" s="9" t="s">
        <v>361</v>
      </c>
      <c r="C1223" s="3" t="s">
        <v>4470</v>
      </c>
      <c r="D1223" s="5">
        <v>12000</v>
      </c>
      <c r="E1223" s="7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97"/>
        <v>101</v>
      </c>
      <c r="P1223">
        <f t="shared" si="98"/>
        <v>139.83000000000001</v>
      </c>
      <c r="Q1223" s="11" t="s">
        <v>8308</v>
      </c>
      <c r="R1223" s="15">
        <f t="shared" si="99"/>
        <v>42163.897916666669</v>
      </c>
      <c r="S1223" s="15">
        <f t="shared" si="100"/>
        <v>42208.132638888885</v>
      </c>
      <c r="U1223" t="str">
        <f t="shared" si="101"/>
        <v>documentary</v>
      </c>
    </row>
    <row r="1224" spans="1:21" ht="30" x14ac:dyDescent="0.25">
      <c r="A1224">
        <v>3248</v>
      </c>
      <c r="B1224" s="9" t="s">
        <v>3248</v>
      </c>
      <c r="C1224" s="3" t="s">
        <v>7358</v>
      </c>
      <c r="D1224" s="5">
        <v>12000</v>
      </c>
      <c r="E1224" s="7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97"/>
        <v>101</v>
      </c>
      <c r="P1224">
        <f t="shared" si="98"/>
        <v>60.48</v>
      </c>
      <c r="Q1224" s="11" t="s">
        <v>8309</v>
      </c>
      <c r="R1224" s="15">
        <f t="shared" si="99"/>
        <v>42068.888391203705</v>
      </c>
      <c r="S1224" s="15">
        <f t="shared" si="100"/>
        <v>42098.846724537041</v>
      </c>
      <c r="U1224" t="str">
        <f t="shared" si="101"/>
        <v>plays</v>
      </c>
    </row>
    <row r="1225" spans="1:21" ht="30" x14ac:dyDescent="0.25">
      <c r="A1225">
        <v>28</v>
      </c>
      <c r="B1225" s="9" t="s">
        <v>30</v>
      </c>
      <c r="C1225" s="3" t="s">
        <v>4139</v>
      </c>
      <c r="D1225" s="5">
        <v>12000</v>
      </c>
      <c r="E1225" s="7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97"/>
        <v>100</v>
      </c>
      <c r="P1225">
        <f t="shared" si="98"/>
        <v>169.61</v>
      </c>
      <c r="Q1225" s="11" t="s">
        <v>8308</v>
      </c>
      <c r="R1225" s="15">
        <f t="shared" si="99"/>
        <v>42324.96393518518</v>
      </c>
      <c r="S1225" s="15">
        <f t="shared" si="100"/>
        <v>42354.96393518518</v>
      </c>
      <c r="U1225" t="str">
        <f t="shared" si="101"/>
        <v>television</v>
      </c>
    </row>
    <row r="1226" spans="1:21" ht="60" x14ac:dyDescent="0.25">
      <c r="A1226">
        <v>16</v>
      </c>
      <c r="B1226" s="9" t="s">
        <v>18</v>
      </c>
      <c r="C1226" s="3" t="s">
        <v>4127</v>
      </c>
      <c r="D1226" s="5">
        <v>12000</v>
      </c>
      <c r="E1226" s="7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97"/>
        <v>100</v>
      </c>
      <c r="P1226">
        <f t="shared" si="98"/>
        <v>171.84</v>
      </c>
      <c r="Q1226" s="11" t="s">
        <v>8308</v>
      </c>
      <c r="R1226" s="15">
        <f t="shared" si="99"/>
        <v>41760.796423611115</v>
      </c>
      <c r="S1226" s="15">
        <f t="shared" si="100"/>
        <v>41806.229166666664</v>
      </c>
      <c r="U1226" t="str">
        <f t="shared" si="101"/>
        <v>television</v>
      </c>
    </row>
    <row r="1227" spans="1:21" ht="30" x14ac:dyDescent="0.25">
      <c r="A1227">
        <v>49</v>
      </c>
      <c r="B1227" s="9" t="s">
        <v>51</v>
      </c>
      <c r="C1227" s="3" t="s">
        <v>4160</v>
      </c>
      <c r="D1227" s="5">
        <v>12000</v>
      </c>
      <c r="E1227" s="7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97"/>
        <v>100</v>
      </c>
      <c r="P1227">
        <f t="shared" si="98"/>
        <v>137.93</v>
      </c>
      <c r="Q1227" s="11" t="s">
        <v>8308</v>
      </c>
      <c r="R1227" s="15">
        <f t="shared" si="99"/>
        <v>42271.176446759258</v>
      </c>
      <c r="S1227" s="15">
        <f t="shared" si="100"/>
        <v>42301.176446759258</v>
      </c>
      <c r="U1227" t="str">
        <f t="shared" si="101"/>
        <v>television</v>
      </c>
    </row>
    <row r="1228" spans="1:21" ht="60" x14ac:dyDescent="0.25">
      <c r="A1228">
        <v>525</v>
      </c>
      <c r="B1228" s="9" t="s">
        <v>526</v>
      </c>
      <c r="C1228" s="3" t="s">
        <v>4635</v>
      </c>
      <c r="D1228" s="5">
        <v>12000</v>
      </c>
      <c r="E1228" s="7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97"/>
        <v>100</v>
      </c>
      <c r="P1228">
        <f t="shared" si="98"/>
        <v>1000</v>
      </c>
      <c r="Q1228" s="11" t="s">
        <v>8309</v>
      </c>
      <c r="R1228" s="15">
        <f t="shared" si="99"/>
        <v>41850.400937500002</v>
      </c>
      <c r="S1228" s="15">
        <f t="shared" si="100"/>
        <v>41895.400937500002</v>
      </c>
      <c r="U1228" t="str">
        <f t="shared" si="101"/>
        <v>plays</v>
      </c>
    </row>
    <row r="1229" spans="1:21" ht="45" x14ac:dyDescent="0.25">
      <c r="A1229">
        <v>3071</v>
      </c>
      <c r="B1229" s="9" t="s">
        <v>3071</v>
      </c>
      <c r="C1229" s="3" t="s">
        <v>7181</v>
      </c>
      <c r="D1229" s="5">
        <v>12000</v>
      </c>
      <c r="E1229" s="7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97"/>
        <v>60</v>
      </c>
      <c r="P1229">
        <f t="shared" si="98"/>
        <v>61.31</v>
      </c>
      <c r="Q1229" s="11" t="s">
        <v>8309</v>
      </c>
      <c r="R1229" s="15">
        <f t="shared" si="99"/>
        <v>42097.732418981483</v>
      </c>
      <c r="S1229" s="15">
        <f t="shared" si="100"/>
        <v>42115.249305555553</v>
      </c>
      <c r="U1229" t="str">
        <f t="shared" si="101"/>
        <v>spaces</v>
      </c>
    </row>
    <row r="1230" spans="1:21" ht="45" x14ac:dyDescent="0.25">
      <c r="A1230">
        <v>1814</v>
      </c>
      <c r="B1230" s="9" t="s">
        <v>1815</v>
      </c>
      <c r="C1230" s="3" t="s">
        <v>5924</v>
      </c>
      <c r="D1230" s="5">
        <v>12000</v>
      </c>
      <c r="E1230" s="7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97"/>
        <v>49</v>
      </c>
      <c r="P1230">
        <f t="shared" si="98"/>
        <v>42.16</v>
      </c>
      <c r="Q1230" s="11" t="s">
        <v>8314</v>
      </c>
      <c r="R1230" s="15">
        <f t="shared" si="99"/>
        <v>42033.314074074078</v>
      </c>
      <c r="S1230" s="15">
        <f t="shared" si="100"/>
        <v>42063.314074074078</v>
      </c>
      <c r="U1230" t="str">
        <f t="shared" si="101"/>
        <v>photobooks</v>
      </c>
    </row>
    <row r="1231" spans="1:21" ht="60" x14ac:dyDescent="0.25">
      <c r="A1231">
        <v>210</v>
      </c>
      <c r="B1231" s="9" t="s">
        <v>212</v>
      </c>
      <c r="C1231" s="3" t="s">
        <v>4320</v>
      </c>
      <c r="D1231" s="5">
        <v>12000</v>
      </c>
      <c r="E1231" s="7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97"/>
        <v>25</v>
      </c>
      <c r="P1231">
        <f t="shared" si="98"/>
        <v>91.82</v>
      </c>
      <c r="Q1231" s="11" t="s">
        <v>8308</v>
      </c>
      <c r="R1231" s="15">
        <f t="shared" si="99"/>
        <v>42249.064722222218</v>
      </c>
      <c r="S1231" s="15">
        <f t="shared" si="100"/>
        <v>42278.208333333328</v>
      </c>
      <c r="U1231" t="str">
        <f t="shared" si="101"/>
        <v>drama</v>
      </c>
    </row>
    <row r="1232" spans="1:21" ht="60" x14ac:dyDescent="0.25">
      <c r="A1232">
        <v>2880</v>
      </c>
      <c r="B1232" s="9" t="s">
        <v>2880</v>
      </c>
      <c r="C1232" s="3" t="s">
        <v>6990</v>
      </c>
      <c r="D1232" s="5">
        <v>12000</v>
      </c>
      <c r="E1232" s="7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97"/>
        <v>23</v>
      </c>
      <c r="P1232">
        <f t="shared" si="98"/>
        <v>96.55</v>
      </c>
      <c r="Q1232" s="11" t="s">
        <v>8309</v>
      </c>
      <c r="R1232" s="15">
        <f t="shared" si="99"/>
        <v>42192.905694444446</v>
      </c>
      <c r="S1232" s="15">
        <f t="shared" si="100"/>
        <v>42236.711805555555</v>
      </c>
      <c r="U1232" t="str">
        <f t="shared" si="101"/>
        <v>plays</v>
      </c>
    </row>
    <row r="1233" spans="1:21" ht="30" x14ac:dyDescent="0.25">
      <c r="A1233">
        <v>3803</v>
      </c>
      <c r="B1233" s="9" t="s">
        <v>3800</v>
      </c>
      <c r="C1233" s="3" t="s">
        <v>7913</v>
      </c>
      <c r="D1233" s="5">
        <v>12000</v>
      </c>
      <c r="E1233" s="7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97"/>
        <v>20</v>
      </c>
      <c r="P1233">
        <f t="shared" si="98"/>
        <v>58.95</v>
      </c>
      <c r="Q1233" s="11" t="s">
        <v>8309</v>
      </c>
      <c r="R1233" s="15">
        <f t="shared" si="99"/>
        <v>42403.971851851849</v>
      </c>
      <c r="S1233" s="15">
        <f t="shared" si="100"/>
        <v>42433.971851851849</v>
      </c>
      <c r="U1233" t="str">
        <f t="shared" si="101"/>
        <v>musical</v>
      </c>
    </row>
    <row r="1234" spans="1:21" ht="60" x14ac:dyDescent="0.25">
      <c r="A1234">
        <v>1096</v>
      </c>
      <c r="B1234" s="9" t="s">
        <v>1097</v>
      </c>
      <c r="C1234" s="3" t="s">
        <v>5206</v>
      </c>
      <c r="D1234" s="5">
        <v>12000</v>
      </c>
      <c r="E1234" s="7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97"/>
        <v>18</v>
      </c>
      <c r="P1234">
        <f t="shared" si="98"/>
        <v>74.209999999999994</v>
      </c>
      <c r="Q1234" s="11" t="s">
        <v>8312</v>
      </c>
      <c r="R1234" s="15">
        <f t="shared" si="99"/>
        <v>41885.51798611111</v>
      </c>
      <c r="S1234" s="15">
        <f t="shared" si="100"/>
        <v>41916.145833333336</v>
      </c>
      <c r="U1234" t="str">
        <f t="shared" si="101"/>
        <v>video games</v>
      </c>
    </row>
    <row r="1235" spans="1:21" ht="60" x14ac:dyDescent="0.25">
      <c r="A1235">
        <v>3100</v>
      </c>
      <c r="B1235" s="9" t="s">
        <v>3100</v>
      </c>
      <c r="C1235" s="3" t="s">
        <v>7210</v>
      </c>
      <c r="D1235" s="5">
        <v>12000</v>
      </c>
      <c r="E1235" s="7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97"/>
        <v>15</v>
      </c>
      <c r="P1235">
        <f t="shared" si="98"/>
        <v>140.54</v>
      </c>
      <c r="Q1235" s="11" t="s">
        <v>8309</v>
      </c>
      <c r="R1235" s="15">
        <f t="shared" si="99"/>
        <v>41902.622395833336</v>
      </c>
      <c r="S1235" s="15">
        <f t="shared" si="100"/>
        <v>41932.622395833336</v>
      </c>
      <c r="U1235" t="str">
        <f t="shared" si="101"/>
        <v>spaces</v>
      </c>
    </row>
    <row r="1236" spans="1:21" ht="45" x14ac:dyDescent="0.25">
      <c r="A1236">
        <v>966</v>
      </c>
      <c r="B1236" s="9" t="s">
        <v>967</v>
      </c>
      <c r="C1236" s="3" t="s">
        <v>5076</v>
      </c>
      <c r="D1236" s="5">
        <v>12000</v>
      </c>
      <c r="E1236" s="7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97"/>
        <v>15</v>
      </c>
      <c r="P1236">
        <f t="shared" si="98"/>
        <v>59.2</v>
      </c>
      <c r="Q1236" s="11" t="s">
        <v>8311</v>
      </c>
      <c r="R1236" s="15">
        <f t="shared" si="99"/>
        <v>42619.635787037041</v>
      </c>
      <c r="S1236" s="15">
        <f t="shared" si="100"/>
        <v>42649.635787037041</v>
      </c>
      <c r="U1236" t="str">
        <f t="shared" si="101"/>
        <v>wearables</v>
      </c>
    </row>
    <row r="1237" spans="1:21" ht="45" x14ac:dyDescent="0.25">
      <c r="A1237">
        <v>1243</v>
      </c>
      <c r="B1237" s="9" t="s">
        <v>1244</v>
      </c>
      <c r="C1237" s="3" t="s">
        <v>5353</v>
      </c>
      <c r="D1237" s="5">
        <v>12000</v>
      </c>
      <c r="E1237" s="7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97"/>
        <v>14</v>
      </c>
      <c r="P1237">
        <f t="shared" si="98"/>
        <v>44.5</v>
      </c>
      <c r="Q1237" s="11" t="s">
        <v>8313</v>
      </c>
      <c r="R1237" s="15">
        <f t="shared" si="99"/>
        <v>40671.879293981481</v>
      </c>
      <c r="S1237" s="15">
        <f t="shared" si="100"/>
        <v>40732.875</v>
      </c>
      <c r="U1237" t="str">
        <f t="shared" si="101"/>
        <v>world music</v>
      </c>
    </row>
    <row r="1238" spans="1:21" ht="60" x14ac:dyDescent="0.25">
      <c r="A1238">
        <v>1695</v>
      </c>
      <c r="B1238" s="9" t="s">
        <v>1696</v>
      </c>
      <c r="C1238" s="3" t="s">
        <v>5805</v>
      </c>
      <c r="D1238" s="5">
        <v>12000</v>
      </c>
      <c r="E1238" s="7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97"/>
        <v>12</v>
      </c>
      <c r="P1238">
        <f t="shared" si="98"/>
        <v>61.09</v>
      </c>
      <c r="Q1238" s="11" t="s">
        <v>8313</v>
      </c>
      <c r="R1238" s="15">
        <f t="shared" si="99"/>
        <v>42801.031412037039</v>
      </c>
      <c r="S1238" s="15">
        <f t="shared" si="100"/>
        <v>42835.041666666672</v>
      </c>
      <c r="U1238" t="str">
        <f t="shared" si="101"/>
        <v>faith</v>
      </c>
    </row>
    <row r="1239" spans="1:21" ht="45" x14ac:dyDescent="0.25">
      <c r="A1239">
        <v>141</v>
      </c>
      <c r="B1239" s="9" t="s">
        <v>143</v>
      </c>
      <c r="C1239" s="3" t="s">
        <v>4251</v>
      </c>
      <c r="D1239" s="5">
        <v>12000</v>
      </c>
      <c r="E1239" s="7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97"/>
        <v>11</v>
      </c>
      <c r="P1239">
        <f t="shared" si="98"/>
        <v>46.18</v>
      </c>
      <c r="Q1239" s="11" t="s">
        <v>8308</v>
      </c>
      <c r="R1239" s="15">
        <f t="shared" si="99"/>
        <v>42110.153043981481</v>
      </c>
      <c r="S1239" s="15">
        <f t="shared" si="100"/>
        <v>42155.153043981481</v>
      </c>
      <c r="U1239" t="str">
        <f t="shared" si="101"/>
        <v>science fiction</v>
      </c>
    </row>
    <row r="1240" spans="1:21" ht="60" x14ac:dyDescent="0.25">
      <c r="A1240">
        <v>664</v>
      </c>
      <c r="B1240" s="9" t="s">
        <v>665</v>
      </c>
      <c r="C1240" s="3" t="s">
        <v>4774</v>
      </c>
      <c r="D1240" s="5">
        <v>12000</v>
      </c>
      <c r="E1240" s="7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97"/>
        <v>8</v>
      </c>
      <c r="P1240">
        <f t="shared" si="98"/>
        <v>31.17</v>
      </c>
      <c r="Q1240" s="11" t="s">
        <v>8311</v>
      </c>
      <c r="R1240" s="15">
        <f t="shared" si="99"/>
        <v>42077.666377314818</v>
      </c>
      <c r="S1240" s="15">
        <f t="shared" si="100"/>
        <v>42107.666377314818</v>
      </c>
      <c r="U1240" t="str">
        <f t="shared" si="101"/>
        <v>wearables</v>
      </c>
    </row>
    <row r="1241" spans="1:21" ht="60" x14ac:dyDescent="0.25">
      <c r="A1241">
        <v>1433</v>
      </c>
      <c r="B1241" s="9" t="s">
        <v>1434</v>
      </c>
      <c r="C1241" s="3" t="s">
        <v>5543</v>
      </c>
      <c r="D1241" s="5">
        <v>12000</v>
      </c>
      <c r="E1241" s="7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97"/>
        <v>7</v>
      </c>
      <c r="P1241">
        <f t="shared" si="98"/>
        <v>80.5</v>
      </c>
      <c r="Q1241" s="11" t="s">
        <v>8310</v>
      </c>
      <c r="R1241" s="15">
        <f t="shared" si="99"/>
        <v>42673.625868055555</v>
      </c>
      <c r="S1241" s="15">
        <f t="shared" si="100"/>
        <v>42714.458333333328</v>
      </c>
      <c r="U1241" t="str">
        <f t="shared" si="101"/>
        <v>translations</v>
      </c>
    </row>
    <row r="1242" spans="1:21" ht="30" x14ac:dyDescent="0.25">
      <c r="A1242">
        <v>428</v>
      </c>
      <c r="B1242" s="9" t="s">
        <v>429</v>
      </c>
      <c r="C1242" s="3" t="s">
        <v>4538</v>
      </c>
      <c r="D1242" s="5">
        <v>12000</v>
      </c>
      <c r="E1242" s="7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97"/>
        <v>6</v>
      </c>
      <c r="P1242">
        <f t="shared" si="98"/>
        <v>52</v>
      </c>
      <c r="Q1242" s="11" t="s">
        <v>8308</v>
      </c>
      <c r="R1242" s="15">
        <f t="shared" si="99"/>
        <v>41778.766724537039</v>
      </c>
      <c r="S1242" s="15">
        <f t="shared" si="100"/>
        <v>41806.916666666664</v>
      </c>
      <c r="U1242" t="str">
        <f t="shared" si="101"/>
        <v>animation</v>
      </c>
    </row>
    <row r="1243" spans="1:21" ht="60" x14ac:dyDescent="0.25">
      <c r="A1243">
        <v>2897</v>
      </c>
      <c r="B1243" s="9" t="s">
        <v>2897</v>
      </c>
      <c r="C1243" s="3" t="s">
        <v>7007</v>
      </c>
      <c r="D1243" s="5">
        <v>12000</v>
      </c>
      <c r="E1243" s="7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97"/>
        <v>5</v>
      </c>
      <c r="P1243">
        <f t="shared" si="98"/>
        <v>183.33</v>
      </c>
      <c r="Q1243" s="11" t="s">
        <v>8309</v>
      </c>
      <c r="R1243" s="15">
        <f t="shared" si="99"/>
        <v>42258.646504629629</v>
      </c>
      <c r="S1243" s="15">
        <f t="shared" si="100"/>
        <v>42288.645196759258</v>
      </c>
      <c r="U1243" t="str">
        <f t="shared" si="101"/>
        <v>plays</v>
      </c>
    </row>
    <row r="1244" spans="1:21" ht="30" x14ac:dyDescent="0.25">
      <c r="A1244">
        <v>957</v>
      </c>
      <c r="B1244" s="9" t="s">
        <v>958</v>
      </c>
      <c r="C1244" s="3" t="s">
        <v>5067</v>
      </c>
      <c r="D1244" s="5">
        <v>12000</v>
      </c>
      <c r="E1244" s="7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97"/>
        <v>2</v>
      </c>
      <c r="P1244">
        <f t="shared" si="98"/>
        <v>33.29</v>
      </c>
      <c r="Q1244" s="11" t="s">
        <v>8311</v>
      </c>
      <c r="R1244" s="15">
        <f t="shared" si="99"/>
        <v>42660.552465277782</v>
      </c>
      <c r="S1244" s="15">
        <f t="shared" si="100"/>
        <v>42691.594131944439</v>
      </c>
      <c r="U1244" t="str">
        <f t="shared" si="101"/>
        <v>wearables</v>
      </c>
    </row>
    <row r="1245" spans="1:21" ht="60" x14ac:dyDescent="0.25">
      <c r="A1245">
        <v>2514</v>
      </c>
      <c r="B1245" s="9" t="s">
        <v>2514</v>
      </c>
      <c r="C1245" s="3" t="s">
        <v>6624</v>
      </c>
      <c r="D1245" s="5">
        <v>12000</v>
      </c>
      <c r="E1245" s="7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97"/>
        <v>2</v>
      </c>
      <c r="P1245">
        <f t="shared" si="98"/>
        <v>52.5</v>
      </c>
      <c r="Q1245" s="11" t="s">
        <v>8315</v>
      </c>
      <c r="R1245" s="15">
        <f t="shared" si="99"/>
        <v>41854.389780092592</v>
      </c>
      <c r="S1245" s="15">
        <f t="shared" si="100"/>
        <v>41871.389780092592</v>
      </c>
      <c r="U1245" t="str">
        <f t="shared" si="101"/>
        <v>restaurants</v>
      </c>
    </row>
    <row r="1246" spans="1:21" ht="45" x14ac:dyDescent="0.25">
      <c r="A1246">
        <v>579</v>
      </c>
      <c r="B1246" s="9" t="s">
        <v>580</v>
      </c>
      <c r="C1246" s="3" t="s">
        <v>4689</v>
      </c>
      <c r="D1246" s="5">
        <v>12000</v>
      </c>
      <c r="E1246" s="7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97"/>
        <v>1</v>
      </c>
      <c r="P1246">
        <f t="shared" si="98"/>
        <v>35</v>
      </c>
      <c r="Q1246" s="11" t="s">
        <v>8311</v>
      </c>
      <c r="R1246" s="15">
        <f t="shared" si="99"/>
        <v>41968.852118055554</v>
      </c>
      <c r="S1246" s="15">
        <f t="shared" si="100"/>
        <v>41998.852118055554</v>
      </c>
      <c r="U1246" t="str">
        <f t="shared" si="101"/>
        <v>web</v>
      </c>
    </row>
    <row r="1247" spans="1:21" ht="60" x14ac:dyDescent="0.25">
      <c r="A1247">
        <v>2648</v>
      </c>
      <c r="B1247" s="9" t="s">
        <v>2648</v>
      </c>
      <c r="C1247" s="3" t="s">
        <v>6758</v>
      </c>
      <c r="D1247" s="5">
        <v>12000</v>
      </c>
      <c r="E1247" s="7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97"/>
        <v>1</v>
      </c>
      <c r="P1247">
        <f t="shared" si="98"/>
        <v>17.670000000000002</v>
      </c>
      <c r="Q1247" s="11" t="s">
        <v>8311</v>
      </c>
      <c r="R1247" s="15">
        <f t="shared" si="99"/>
        <v>42408.714814814812</v>
      </c>
      <c r="S1247" s="15">
        <f t="shared" si="100"/>
        <v>42438.714814814812</v>
      </c>
      <c r="U1247" t="str">
        <f t="shared" si="101"/>
        <v>space exploration</v>
      </c>
    </row>
    <row r="1248" spans="1:21" ht="60" x14ac:dyDescent="0.25">
      <c r="A1248">
        <v>718</v>
      </c>
      <c r="B1248" s="9" t="s">
        <v>719</v>
      </c>
      <c r="C1248" s="3" t="s">
        <v>4828</v>
      </c>
      <c r="D1248" s="5">
        <v>12000</v>
      </c>
      <c r="E1248" s="7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97"/>
        <v>1</v>
      </c>
      <c r="P1248">
        <f t="shared" si="98"/>
        <v>22.5</v>
      </c>
      <c r="Q1248" s="11" t="s">
        <v>8311</v>
      </c>
      <c r="R1248" s="15">
        <f t="shared" si="99"/>
        <v>42752.845451388886</v>
      </c>
      <c r="S1248" s="15">
        <f t="shared" si="100"/>
        <v>42784.249305555553</v>
      </c>
      <c r="U1248" t="str">
        <f t="shared" si="101"/>
        <v>wearables</v>
      </c>
    </row>
    <row r="1249" spans="1:21" ht="45" x14ac:dyDescent="0.25">
      <c r="A1249">
        <v>505</v>
      </c>
      <c r="B1249" s="9" t="s">
        <v>506</v>
      </c>
      <c r="C1249" s="3" t="s">
        <v>4615</v>
      </c>
      <c r="D1249" s="5">
        <v>12000</v>
      </c>
      <c r="E1249" s="7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97"/>
        <v>0</v>
      </c>
      <c r="P1249">
        <f t="shared" si="98"/>
        <v>3.71</v>
      </c>
      <c r="Q1249" s="11" t="s">
        <v>8308</v>
      </c>
      <c r="R1249" s="15">
        <f t="shared" si="99"/>
        <v>42318.098217592589</v>
      </c>
      <c r="S1249" s="15">
        <f t="shared" si="100"/>
        <v>42363.098217592589</v>
      </c>
      <c r="U1249" t="str">
        <f t="shared" si="101"/>
        <v>animation</v>
      </c>
    </row>
    <row r="1250" spans="1:21" ht="30" x14ac:dyDescent="0.25">
      <c r="A1250">
        <v>2402</v>
      </c>
      <c r="B1250" s="9" t="s">
        <v>2403</v>
      </c>
      <c r="C1250" s="3" t="s">
        <v>6512</v>
      </c>
      <c r="D1250" s="5">
        <v>12000</v>
      </c>
      <c r="E1250" s="7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97"/>
        <v>0</v>
      </c>
      <c r="P1250">
        <f t="shared" si="98"/>
        <v>52</v>
      </c>
      <c r="Q1250" s="11" t="s">
        <v>8315</v>
      </c>
      <c r="R1250" s="15">
        <f t="shared" si="99"/>
        <v>42107.679756944446</v>
      </c>
      <c r="S1250" s="15">
        <f t="shared" si="100"/>
        <v>42137.679756944446</v>
      </c>
      <c r="U1250" t="str">
        <f t="shared" si="101"/>
        <v>food trucks</v>
      </c>
    </row>
    <row r="1251" spans="1:21" x14ac:dyDescent="0.25">
      <c r="A1251">
        <v>190</v>
      </c>
      <c r="B1251" s="9" t="s">
        <v>192</v>
      </c>
      <c r="C1251" s="3" t="s">
        <v>4300</v>
      </c>
      <c r="D1251" s="5">
        <v>12000</v>
      </c>
      <c r="E1251" s="7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97"/>
        <v>0</v>
      </c>
      <c r="P1251">
        <f t="shared" si="98"/>
        <v>50</v>
      </c>
      <c r="Q1251" s="11" t="s">
        <v>8308</v>
      </c>
      <c r="R1251" s="15">
        <f t="shared" si="99"/>
        <v>42527.650995370372</v>
      </c>
      <c r="S1251" s="15">
        <f t="shared" si="100"/>
        <v>42537.650995370372</v>
      </c>
      <c r="U1251" t="str">
        <f t="shared" si="101"/>
        <v>drama</v>
      </c>
    </row>
    <row r="1252" spans="1:21" ht="30" x14ac:dyDescent="0.25">
      <c r="A1252">
        <v>1406</v>
      </c>
      <c r="B1252" s="9" t="s">
        <v>1407</v>
      </c>
      <c r="C1252" s="3" t="s">
        <v>5516</v>
      </c>
      <c r="D1252" s="5">
        <v>12000</v>
      </c>
      <c r="E1252" s="7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97"/>
        <v>0</v>
      </c>
      <c r="P1252">
        <f t="shared" si="98"/>
        <v>5</v>
      </c>
      <c r="Q1252" s="11" t="s">
        <v>8310</v>
      </c>
      <c r="R1252" s="15">
        <f t="shared" si="99"/>
        <v>42297.432951388888</v>
      </c>
      <c r="S1252" s="15">
        <f t="shared" si="100"/>
        <v>42350.416666666672</v>
      </c>
      <c r="U1252" t="str">
        <f t="shared" si="101"/>
        <v>translations</v>
      </c>
    </row>
    <row r="1253" spans="1:21" ht="60" x14ac:dyDescent="0.25">
      <c r="A1253">
        <v>3072</v>
      </c>
      <c r="B1253" s="9" t="s">
        <v>3072</v>
      </c>
      <c r="C1253" s="3" t="s">
        <v>7182</v>
      </c>
      <c r="D1253" s="5">
        <v>12000</v>
      </c>
      <c r="E1253" s="7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97"/>
        <v>0</v>
      </c>
      <c r="P1253">
        <f t="shared" si="98"/>
        <v>1</v>
      </c>
      <c r="Q1253" s="11" t="s">
        <v>8309</v>
      </c>
      <c r="R1253" s="15">
        <f t="shared" si="99"/>
        <v>42658.690532407403</v>
      </c>
      <c r="S1253" s="15">
        <f t="shared" si="100"/>
        <v>42673.073611111111</v>
      </c>
      <c r="U1253" t="str">
        <f t="shared" si="101"/>
        <v>spaces</v>
      </c>
    </row>
    <row r="1254" spans="1:21" ht="60" x14ac:dyDescent="0.25">
      <c r="A1254">
        <v>3932</v>
      </c>
      <c r="B1254" s="9" t="s">
        <v>3929</v>
      </c>
      <c r="C1254" s="3" t="s">
        <v>8040</v>
      </c>
      <c r="D1254" s="5">
        <v>12000</v>
      </c>
      <c r="E1254" s="7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97"/>
        <v>0</v>
      </c>
      <c r="P1254">
        <f t="shared" si="98"/>
        <v>1</v>
      </c>
      <c r="Q1254" s="11" t="s">
        <v>8309</v>
      </c>
      <c r="R1254" s="15">
        <f t="shared" si="99"/>
        <v>42415.168564814812</v>
      </c>
      <c r="S1254" s="15">
        <f t="shared" si="100"/>
        <v>42445.126898148148</v>
      </c>
      <c r="U1254" t="str">
        <f t="shared" si="101"/>
        <v>plays</v>
      </c>
    </row>
    <row r="1255" spans="1:21" ht="45" x14ac:dyDescent="0.25">
      <c r="A1255">
        <v>488</v>
      </c>
      <c r="B1255" s="9" t="s">
        <v>489</v>
      </c>
      <c r="C1255" s="3" t="s">
        <v>4598</v>
      </c>
      <c r="D1255" s="5">
        <v>12000</v>
      </c>
      <c r="E1255" s="7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97"/>
        <v>0</v>
      </c>
      <c r="P1255">
        <f t="shared" si="98"/>
        <v>0</v>
      </c>
      <c r="Q1255" s="11" t="s">
        <v>8308</v>
      </c>
      <c r="R1255" s="15">
        <f t="shared" si="99"/>
        <v>42714.054398148146</v>
      </c>
      <c r="S1255" s="15">
        <f t="shared" si="100"/>
        <v>42744.054398148146</v>
      </c>
      <c r="U1255" t="str">
        <f t="shared" si="101"/>
        <v>animation</v>
      </c>
    </row>
    <row r="1256" spans="1:21" x14ac:dyDescent="0.25">
      <c r="A1256">
        <v>1049</v>
      </c>
      <c r="B1256" s="9" t="s">
        <v>1050</v>
      </c>
      <c r="C1256" s="3" t="s">
        <v>5159</v>
      </c>
      <c r="D1256" s="5">
        <v>12000</v>
      </c>
      <c r="E1256" s="7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97"/>
        <v>0</v>
      </c>
      <c r="P1256">
        <f t="shared" si="98"/>
        <v>0</v>
      </c>
      <c r="Q1256" s="11" t="s">
        <v>8316</v>
      </c>
      <c r="R1256" s="15">
        <f t="shared" si="99"/>
        <v>42382.431076388893</v>
      </c>
      <c r="S1256" s="15">
        <f t="shared" si="100"/>
        <v>42412.431076388893</v>
      </c>
      <c r="U1256" t="str">
        <f t="shared" si="101"/>
        <v>audio</v>
      </c>
    </row>
    <row r="1257" spans="1:21" ht="60" x14ac:dyDescent="0.25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7"/>
        <v>0</v>
      </c>
      <c r="P1257">
        <f t="shared" si="98"/>
        <v>10</v>
      </c>
      <c r="Q1257" s="11" t="s">
        <v>8311</v>
      </c>
      <c r="R1257" s="15">
        <f t="shared" si="99"/>
        <v>42223.619456018518</v>
      </c>
      <c r="S1257" s="15">
        <f t="shared" si="100"/>
        <v>42253.215277777781</v>
      </c>
      <c r="U1257" t="str">
        <f t="shared" si="101"/>
        <v>web</v>
      </c>
    </row>
    <row r="1258" spans="1:21" ht="75" x14ac:dyDescent="0.25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7"/>
        <v>100</v>
      </c>
      <c r="P1258">
        <f t="shared" si="98"/>
        <v>93.98</v>
      </c>
      <c r="Q1258" s="11" t="s">
        <v>8309</v>
      </c>
      <c r="R1258" s="15">
        <f t="shared" si="99"/>
        <v>41826.871238425927</v>
      </c>
      <c r="S1258" s="15">
        <f t="shared" si="100"/>
        <v>41859.57916666667</v>
      </c>
      <c r="U1258" t="str">
        <f t="shared" si="101"/>
        <v>plays</v>
      </c>
    </row>
    <row r="1259" spans="1:21" ht="45" x14ac:dyDescent="0.25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7"/>
        <v>112</v>
      </c>
      <c r="P1259">
        <f t="shared" si="98"/>
        <v>367.97</v>
      </c>
      <c r="Q1259" s="11" t="s">
        <v>8311</v>
      </c>
      <c r="R1259" s="15">
        <f t="shared" si="99"/>
        <v>42257.882731481484</v>
      </c>
      <c r="S1259" s="15">
        <f t="shared" si="100"/>
        <v>42292.882731481484</v>
      </c>
      <c r="U1259" t="str">
        <f t="shared" si="101"/>
        <v>wearables</v>
      </c>
    </row>
    <row r="1260" spans="1:21" ht="60" x14ac:dyDescent="0.25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7"/>
        <v>100</v>
      </c>
      <c r="P1260">
        <f t="shared" si="98"/>
        <v>136.9</v>
      </c>
      <c r="Q1260" s="11" t="s">
        <v>8311</v>
      </c>
      <c r="R1260" s="15">
        <f t="shared" si="99"/>
        <v>42037.950937500005</v>
      </c>
      <c r="S1260" s="15">
        <f t="shared" si="100"/>
        <v>42072.909270833334</v>
      </c>
      <c r="U1260" t="str">
        <f t="shared" si="101"/>
        <v>space exploration</v>
      </c>
    </row>
    <row r="1261" spans="1:21" ht="60" x14ac:dyDescent="0.25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7"/>
        <v>12</v>
      </c>
      <c r="P1261">
        <f t="shared" si="98"/>
        <v>81.41</v>
      </c>
      <c r="Q1261" s="11" t="s">
        <v>8309</v>
      </c>
      <c r="R1261" s="15">
        <f t="shared" si="99"/>
        <v>42075.979988425926</v>
      </c>
      <c r="S1261" s="15">
        <f t="shared" si="100"/>
        <v>42103.979988425926</v>
      </c>
      <c r="U1261" t="str">
        <f t="shared" si="101"/>
        <v>plays</v>
      </c>
    </row>
    <row r="1262" spans="1:21" ht="45" x14ac:dyDescent="0.25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7"/>
        <v>107</v>
      </c>
      <c r="P1262">
        <f t="shared" si="98"/>
        <v>71.900000000000006</v>
      </c>
      <c r="Q1262" s="11" t="s">
        <v>8308</v>
      </c>
      <c r="R1262" s="15">
        <f t="shared" si="99"/>
        <v>42760.498935185184</v>
      </c>
      <c r="S1262" s="15">
        <f t="shared" si="100"/>
        <v>42790.498935185184</v>
      </c>
      <c r="U1262" t="str">
        <f t="shared" si="101"/>
        <v>documentary</v>
      </c>
    </row>
    <row r="1263" spans="1:21" ht="45" x14ac:dyDescent="0.25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7"/>
        <v>0</v>
      </c>
      <c r="P1263">
        <f t="shared" si="98"/>
        <v>29</v>
      </c>
      <c r="Q1263" s="11" t="s">
        <v>8309</v>
      </c>
      <c r="R1263" s="15">
        <f t="shared" si="99"/>
        <v>42359.725243055553</v>
      </c>
      <c r="S1263" s="15">
        <f t="shared" si="100"/>
        <v>42389.725243055553</v>
      </c>
      <c r="U1263" t="str">
        <f t="shared" si="101"/>
        <v>plays</v>
      </c>
    </row>
    <row r="1264" spans="1:21" ht="60" x14ac:dyDescent="0.25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7"/>
        <v>1</v>
      </c>
      <c r="P1264">
        <f t="shared" si="98"/>
        <v>20</v>
      </c>
      <c r="Q1264" s="11" t="s">
        <v>8311</v>
      </c>
      <c r="R1264" s="15">
        <f t="shared" si="99"/>
        <v>42632.443368055552</v>
      </c>
      <c r="S1264" s="15">
        <f t="shared" si="100"/>
        <v>42662.443368055552</v>
      </c>
      <c r="U1264" t="str">
        <f t="shared" si="101"/>
        <v>web</v>
      </c>
    </row>
    <row r="1265" spans="1:21" ht="60" x14ac:dyDescent="0.25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7"/>
        <v>35</v>
      </c>
      <c r="P1265">
        <f t="shared" si="98"/>
        <v>84.28</v>
      </c>
      <c r="Q1265" s="11" t="s">
        <v>8309</v>
      </c>
      <c r="R1265" s="15">
        <f t="shared" si="99"/>
        <v>41747.86986111111</v>
      </c>
      <c r="S1265" s="15">
        <f t="shared" si="100"/>
        <v>41779.290972222225</v>
      </c>
      <c r="U1265" t="str">
        <f t="shared" si="101"/>
        <v>plays</v>
      </c>
    </row>
    <row r="1266" spans="1:21" ht="60" x14ac:dyDescent="0.25">
      <c r="A1266">
        <v>2611</v>
      </c>
      <c r="B1266" s="9" t="s">
        <v>2611</v>
      </c>
      <c r="C1266" s="3" t="s">
        <v>6721</v>
      </c>
      <c r="D1266" s="5">
        <v>11000</v>
      </c>
      <c r="E1266" s="7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97"/>
        <v>2791</v>
      </c>
      <c r="P1266">
        <f t="shared" si="98"/>
        <v>83.8</v>
      </c>
      <c r="Q1266" s="11" t="s">
        <v>8311</v>
      </c>
      <c r="R1266" s="15">
        <f t="shared" si="99"/>
        <v>42704.335810185185</v>
      </c>
      <c r="S1266" s="15">
        <f t="shared" si="100"/>
        <v>42737.957638888889</v>
      </c>
      <c r="U1266" t="str">
        <f t="shared" si="101"/>
        <v>space exploration</v>
      </c>
    </row>
    <row r="1267" spans="1:21" ht="60" x14ac:dyDescent="0.25">
      <c r="A1267">
        <v>51</v>
      </c>
      <c r="B1267" s="9" t="s">
        <v>53</v>
      </c>
      <c r="C1267" s="3" t="s">
        <v>4162</v>
      </c>
      <c r="D1267" s="5">
        <v>11000</v>
      </c>
      <c r="E1267" s="7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97"/>
        <v>128</v>
      </c>
      <c r="P1267">
        <f t="shared" si="98"/>
        <v>118.34</v>
      </c>
      <c r="Q1267" s="11" t="s">
        <v>8308</v>
      </c>
      <c r="R1267" s="15">
        <f t="shared" si="99"/>
        <v>42196.928668981483</v>
      </c>
      <c r="S1267" s="15">
        <f t="shared" si="100"/>
        <v>42226.928668981483</v>
      </c>
      <c r="U1267" t="str">
        <f t="shared" si="101"/>
        <v>television</v>
      </c>
    </row>
    <row r="1268" spans="1:21" ht="75" x14ac:dyDescent="0.25">
      <c r="A1268">
        <v>2606</v>
      </c>
      <c r="B1268" s="9" t="s">
        <v>2606</v>
      </c>
      <c r="C1268" s="3" t="s">
        <v>6716</v>
      </c>
      <c r="D1268" s="5">
        <v>11000</v>
      </c>
      <c r="E1268" s="7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97"/>
        <v>110</v>
      </c>
      <c r="P1268">
        <f t="shared" si="98"/>
        <v>31.44</v>
      </c>
      <c r="Q1268" s="11" t="s">
        <v>8311</v>
      </c>
      <c r="R1268" s="15">
        <f t="shared" si="99"/>
        <v>41726.712754629632</v>
      </c>
      <c r="S1268" s="15">
        <f t="shared" si="100"/>
        <v>41758.712754629632</v>
      </c>
      <c r="U1268" t="str">
        <f t="shared" si="101"/>
        <v>space exploration</v>
      </c>
    </row>
    <row r="1269" spans="1:21" ht="60" x14ac:dyDescent="0.25">
      <c r="A1269">
        <v>1779</v>
      </c>
      <c r="B1269" s="9" t="s">
        <v>1780</v>
      </c>
      <c r="C1269" s="3" t="s">
        <v>5889</v>
      </c>
      <c r="D1269" s="5">
        <v>11000</v>
      </c>
      <c r="E1269" s="7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97"/>
        <v>36</v>
      </c>
      <c r="P1269">
        <f t="shared" si="98"/>
        <v>104.89</v>
      </c>
      <c r="Q1269" s="11" t="s">
        <v>8314</v>
      </c>
      <c r="R1269" s="15">
        <f t="shared" si="99"/>
        <v>42585.691898148143</v>
      </c>
      <c r="S1269" s="15">
        <f t="shared" si="100"/>
        <v>42615.691898148143</v>
      </c>
      <c r="U1269" t="str">
        <f t="shared" si="101"/>
        <v>photobooks</v>
      </c>
    </row>
    <row r="1270" spans="1:21" ht="60" x14ac:dyDescent="0.25">
      <c r="A1270">
        <v>1764</v>
      </c>
      <c r="B1270" s="9" t="s">
        <v>1765</v>
      </c>
      <c r="C1270" s="3" t="s">
        <v>5874</v>
      </c>
      <c r="D1270" s="5">
        <v>11000</v>
      </c>
      <c r="E1270" s="7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7"/>
        <v>20</v>
      </c>
      <c r="P1270">
        <f t="shared" si="98"/>
        <v>55.28</v>
      </c>
      <c r="Q1270" s="11" t="s">
        <v>8314</v>
      </c>
      <c r="R1270" s="15">
        <f t="shared" si="99"/>
        <v>41825.485868055555</v>
      </c>
      <c r="S1270" s="15">
        <f t="shared" si="100"/>
        <v>41854.485868055555</v>
      </c>
      <c r="U1270" t="str">
        <f t="shared" si="101"/>
        <v>photobooks</v>
      </c>
    </row>
    <row r="1271" spans="1:21" ht="30" x14ac:dyDescent="0.25">
      <c r="A1271">
        <v>3854</v>
      </c>
      <c r="B1271" s="9" t="s">
        <v>3851</v>
      </c>
      <c r="C1271" s="3" t="s">
        <v>7963</v>
      </c>
      <c r="D1271" s="5">
        <v>11000</v>
      </c>
      <c r="E1271" s="7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97"/>
        <v>16</v>
      </c>
      <c r="P1271">
        <f t="shared" si="98"/>
        <v>89.4</v>
      </c>
      <c r="Q1271" s="11" t="s">
        <v>8309</v>
      </c>
      <c r="R1271" s="15">
        <f t="shared" si="99"/>
        <v>42103.884930555556</v>
      </c>
      <c r="S1271" s="15">
        <f t="shared" si="100"/>
        <v>42133.884930555556</v>
      </c>
      <c r="U1271" t="str">
        <f t="shared" si="101"/>
        <v>plays</v>
      </c>
    </row>
    <row r="1272" spans="1:21" ht="60" x14ac:dyDescent="0.25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7"/>
        <v>5</v>
      </c>
      <c r="P1272">
        <f t="shared" si="98"/>
        <v>57.89</v>
      </c>
      <c r="Q1272" s="11" t="s">
        <v>8309</v>
      </c>
      <c r="R1272" s="15">
        <f t="shared" si="99"/>
        <v>42615.121921296297</v>
      </c>
      <c r="S1272" s="15">
        <f t="shared" si="100"/>
        <v>42675.121921296297</v>
      </c>
      <c r="U1272" t="str">
        <f t="shared" si="101"/>
        <v>spaces</v>
      </c>
    </row>
    <row r="1273" spans="1:21" ht="60" x14ac:dyDescent="0.25">
      <c r="A1273">
        <v>2501</v>
      </c>
      <c r="B1273" s="9" t="s">
        <v>2501</v>
      </c>
      <c r="C1273" s="3" t="s">
        <v>6611</v>
      </c>
      <c r="D1273" s="5">
        <v>11000</v>
      </c>
      <c r="E1273" s="7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97"/>
        <v>3</v>
      </c>
      <c r="P1273">
        <f t="shared" si="98"/>
        <v>40.14</v>
      </c>
      <c r="Q1273" s="11" t="s">
        <v>8315</v>
      </c>
      <c r="R1273" s="15">
        <f t="shared" si="99"/>
        <v>42244.776666666665</v>
      </c>
      <c r="S1273" s="15">
        <f t="shared" si="100"/>
        <v>42274.776666666665</v>
      </c>
      <c r="U1273" t="str">
        <f t="shared" si="101"/>
        <v>restaurants</v>
      </c>
    </row>
    <row r="1274" spans="1:21" ht="60" x14ac:dyDescent="0.25">
      <c r="A1274">
        <v>3194</v>
      </c>
      <c r="B1274" s="9" t="s">
        <v>3194</v>
      </c>
      <c r="C1274" s="3" t="s">
        <v>7304</v>
      </c>
      <c r="D1274" s="5">
        <v>11000</v>
      </c>
      <c r="E1274" s="7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97"/>
        <v>0</v>
      </c>
      <c r="P1274">
        <f t="shared" si="98"/>
        <v>0</v>
      </c>
      <c r="Q1274" s="11" t="s">
        <v>8309</v>
      </c>
      <c r="R1274" s="15">
        <f t="shared" si="99"/>
        <v>42182.062476851846</v>
      </c>
      <c r="S1274" s="15">
        <f t="shared" si="100"/>
        <v>42212.062476851846</v>
      </c>
      <c r="U1274" t="str">
        <f t="shared" si="101"/>
        <v>musical</v>
      </c>
    </row>
    <row r="1275" spans="1:21" ht="60" x14ac:dyDescent="0.25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7"/>
        <v>120</v>
      </c>
      <c r="P1275">
        <f t="shared" si="98"/>
        <v>108.24</v>
      </c>
      <c r="Q1275" s="11" t="s">
        <v>8309</v>
      </c>
      <c r="R1275" s="15">
        <f t="shared" si="99"/>
        <v>41888.674826388888</v>
      </c>
      <c r="S1275" s="15">
        <f t="shared" si="100"/>
        <v>41918.674826388888</v>
      </c>
      <c r="U1275" t="str">
        <f t="shared" si="101"/>
        <v>spaces</v>
      </c>
    </row>
    <row r="1276" spans="1:21" ht="45" x14ac:dyDescent="0.25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7"/>
        <v>39</v>
      </c>
      <c r="P1276">
        <f t="shared" si="98"/>
        <v>64.53</v>
      </c>
      <c r="Q1276" s="11" t="s">
        <v>8315</v>
      </c>
      <c r="R1276" s="15">
        <f t="shared" si="99"/>
        <v>42799.260428240741</v>
      </c>
      <c r="S1276" s="15">
        <f t="shared" si="100"/>
        <v>42829.21876157407</v>
      </c>
      <c r="U1276" t="str">
        <f t="shared" si="101"/>
        <v>small batch</v>
      </c>
    </row>
    <row r="1277" spans="1:21" ht="60" x14ac:dyDescent="0.25">
      <c r="A1277">
        <v>3620</v>
      </c>
      <c r="B1277" s="9" t="s">
        <v>3618</v>
      </c>
      <c r="C1277" s="3" t="s">
        <v>7730</v>
      </c>
      <c r="D1277" s="5">
        <v>10500</v>
      </c>
      <c r="E1277" s="7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97"/>
        <v>105</v>
      </c>
      <c r="P1277">
        <f t="shared" si="98"/>
        <v>56.07</v>
      </c>
      <c r="Q1277" s="11" t="s">
        <v>8309</v>
      </c>
      <c r="R1277" s="15">
        <f t="shared" si="99"/>
        <v>42037.938206018516</v>
      </c>
      <c r="S1277" s="15">
        <f t="shared" si="100"/>
        <v>42068.166666666672</v>
      </c>
      <c r="U1277" t="str">
        <f t="shared" si="101"/>
        <v>plays</v>
      </c>
    </row>
    <row r="1278" spans="1:21" ht="60" x14ac:dyDescent="0.25">
      <c r="A1278">
        <v>2614</v>
      </c>
      <c r="B1278" s="9" t="s">
        <v>2614</v>
      </c>
      <c r="C1278" s="3" t="s">
        <v>6724</v>
      </c>
      <c r="D1278" s="5">
        <v>10500</v>
      </c>
      <c r="E1278" s="7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97"/>
        <v>102</v>
      </c>
      <c r="P1278">
        <f t="shared" si="98"/>
        <v>107.1</v>
      </c>
      <c r="Q1278" s="11" t="s">
        <v>8311</v>
      </c>
      <c r="R1278" s="15">
        <f t="shared" si="99"/>
        <v>41730.708472222221</v>
      </c>
      <c r="S1278" s="15">
        <f t="shared" si="100"/>
        <v>41759.208333333336</v>
      </c>
      <c r="U1278" t="str">
        <f t="shared" si="101"/>
        <v>space exploration</v>
      </c>
    </row>
    <row r="1279" spans="1:21" ht="60" x14ac:dyDescent="0.25">
      <c r="A1279">
        <v>417</v>
      </c>
      <c r="B1279" s="9" t="s">
        <v>418</v>
      </c>
      <c r="C1279" s="3" t="s">
        <v>4527</v>
      </c>
      <c r="D1279" s="5">
        <v>10500</v>
      </c>
      <c r="E1279" s="7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97"/>
        <v>100</v>
      </c>
      <c r="P1279">
        <f t="shared" si="98"/>
        <v>202.42</v>
      </c>
      <c r="Q1279" s="11" t="s">
        <v>8308</v>
      </c>
      <c r="R1279" s="15">
        <f t="shared" si="99"/>
        <v>41360.970601851855</v>
      </c>
      <c r="S1279" s="15">
        <f t="shared" si="100"/>
        <v>41372.189583333333</v>
      </c>
      <c r="U1279" t="str">
        <f t="shared" si="101"/>
        <v>documentary</v>
      </c>
    </row>
    <row r="1280" spans="1:21" ht="45" x14ac:dyDescent="0.25">
      <c r="A1280">
        <v>3847</v>
      </c>
      <c r="B1280" s="9" t="s">
        <v>3844</v>
      </c>
      <c r="C1280" s="3" t="s">
        <v>7956</v>
      </c>
      <c r="D1280" s="5">
        <v>10500</v>
      </c>
      <c r="E1280" s="7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97"/>
        <v>16</v>
      </c>
      <c r="P1280">
        <f t="shared" si="98"/>
        <v>188.56</v>
      </c>
      <c r="Q1280" s="11" t="s">
        <v>8309</v>
      </c>
      <c r="R1280" s="15">
        <f t="shared" si="99"/>
        <v>42159.224432870367</v>
      </c>
      <c r="S1280" s="15">
        <f t="shared" si="100"/>
        <v>42204.224432870367</v>
      </c>
      <c r="U1280" t="str">
        <f t="shared" si="101"/>
        <v>plays</v>
      </c>
    </row>
    <row r="1281" spans="1:21" ht="60" x14ac:dyDescent="0.25">
      <c r="A1281">
        <v>446</v>
      </c>
      <c r="B1281" s="9" t="s">
        <v>447</v>
      </c>
      <c r="C1281" s="3" t="s">
        <v>4556</v>
      </c>
      <c r="D1281" s="5">
        <v>10500</v>
      </c>
      <c r="E1281" s="7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97"/>
        <v>7</v>
      </c>
      <c r="P1281">
        <f t="shared" si="98"/>
        <v>47.88</v>
      </c>
      <c r="Q1281" s="11" t="s">
        <v>8308</v>
      </c>
      <c r="R1281" s="15">
        <f t="shared" si="99"/>
        <v>42037.083564814813</v>
      </c>
      <c r="S1281" s="15">
        <f t="shared" si="100"/>
        <v>42067.083564814813</v>
      </c>
      <c r="U1281" t="str">
        <f t="shared" si="101"/>
        <v>animation</v>
      </c>
    </row>
    <row r="1282" spans="1:21" ht="60" x14ac:dyDescent="0.25">
      <c r="A1282">
        <v>2142</v>
      </c>
      <c r="B1282" s="9" t="s">
        <v>2143</v>
      </c>
      <c r="C1282" s="3" t="s">
        <v>6252</v>
      </c>
      <c r="D1282" s="5">
        <v>10500</v>
      </c>
      <c r="E1282" s="7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97"/>
        <v>6</v>
      </c>
      <c r="P1282">
        <f t="shared" si="98"/>
        <v>50.08</v>
      </c>
      <c r="Q1282" s="11" t="s">
        <v>8312</v>
      </c>
      <c r="R1282" s="15">
        <f t="shared" si="99"/>
        <v>42340.701504629629</v>
      </c>
      <c r="S1282" s="15">
        <f t="shared" si="100"/>
        <v>42368.701504629629</v>
      </c>
      <c r="U1282" t="str">
        <f t="shared" si="101"/>
        <v>video games</v>
      </c>
    </row>
    <row r="1283" spans="1:21" ht="30" x14ac:dyDescent="0.25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2">ROUND(E1283/D1283*100,0)</f>
        <v>143</v>
      </c>
      <c r="P1283">
        <f t="shared" ref="P1283:P1346" si="103">IFERROR(ROUND(E1283/L1283,2),0)</f>
        <v>185.48</v>
      </c>
      <c r="Q1283" s="11" t="s">
        <v>8308</v>
      </c>
      <c r="R1283" s="15">
        <f t="shared" ref="R1283:R1346" si="104">(((J1283/60)/60)/24)+DATE(1970,1,1)</f>
        <v>42766.600497685184</v>
      </c>
      <c r="S1283" s="15">
        <f t="shared" ref="S1283:S1346" si="105">(((I1283/60)/60)/24)+DATE(1970,1,1)</f>
        <v>42796.600497685184</v>
      </c>
      <c r="U1283" t="str">
        <f t="shared" ref="U1283:U1346" si="106">RIGHT(N1283,LEN(N1283)-SEARCH("/",N1283))</f>
        <v>television</v>
      </c>
    </row>
    <row r="1284" spans="1:21" ht="60" x14ac:dyDescent="0.25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2"/>
        <v>0</v>
      </c>
      <c r="P1284">
        <f t="shared" si="103"/>
        <v>0</v>
      </c>
      <c r="Q1284" s="11" t="s">
        <v>8311</v>
      </c>
      <c r="R1284" s="15">
        <f t="shared" si="104"/>
        <v>42732.060277777782</v>
      </c>
      <c r="S1284" s="15">
        <f t="shared" si="105"/>
        <v>42762.060277777782</v>
      </c>
      <c r="U1284" t="str">
        <f t="shared" si="106"/>
        <v>wearables</v>
      </c>
    </row>
    <row r="1285" spans="1:21" ht="45" x14ac:dyDescent="0.25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2"/>
        <v>123</v>
      </c>
      <c r="P1285">
        <f t="shared" si="103"/>
        <v>94.74</v>
      </c>
      <c r="Q1285" s="11" t="s">
        <v>8314</v>
      </c>
      <c r="R1285" s="15">
        <f t="shared" si="104"/>
        <v>42758.975937499999</v>
      </c>
      <c r="S1285" s="15">
        <f t="shared" si="105"/>
        <v>42795.791666666672</v>
      </c>
      <c r="U1285" t="str">
        <f t="shared" si="106"/>
        <v>photobooks</v>
      </c>
    </row>
    <row r="1286" spans="1:21" ht="45" x14ac:dyDescent="0.25">
      <c r="A1286">
        <v>1943</v>
      </c>
      <c r="B1286" s="9" t="s">
        <v>1944</v>
      </c>
      <c r="C1286" s="3" t="s">
        <v>6053</v>
      </c>
      <c r="D1286" s="5">
        <v>10000</v>
      </c>
      <c r="E1286" s="7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102"/>
        <v>1705</v>
      </c>
      <c r="P1286">
        <f t="shared" si="103"/>
        <v>68.819999999999993</v>
      </c>
      <c r="Q1286" s="11" t="s">
        <v>8311</v>
      </c>
      <c r="R1286" s="15">
        <f t="shared" si="104"/>
        <v>42548.269861111112</v>
      </c>
      <c r="S1286" s="15">
        <f t="shared" si="105"/>
        <v>42593.269861111112</v>
      </c>
      <c r="U1286" t="str">
        <f t="shared" si="106"/>
        <v>hardware</v>
      </c>
    </row>
    <row r="1287" spans="1:21" ht="30" x14ac:dyDescent="0.25">
      <c r="A1287">
        <v>2242</v>
      </c>
      <c r="B1287" s="9" t="s">
        <v>2243</v>
      </c>
      <c r="C1287" s="3" t="s">
        <v>6352</v>
      </c>
      <c r="D1287" s="5">
        <v>10000</v>
      </c>
      <c r="E1287" s="7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102"/>
        <v>1360</v>
      </c>
      <c r="P1287">
        <f t="shared" si="103"/>
        <v>53.87</v>
      </c>
      <c r="Q1287" s="11" t="s">
        <v>8312</v>
      </c>
      <c r="R1287" s="15">
        <f t="shared" si="104"/>
        <v>41569.575613425928</v>
      </c>
      <c r="S1287" s="15">
        <f t="shared" si="105"/>
        <v>41605.126388888886</v>
      </c>
      <c r="U1287" t="str">
        <f t="shared" si="106"/>
        <v>tabletop games</v>
      </c>
    </row>
    <row r="1288" spans="1:21" ht="45" x14ac:dyDescent="0.25">
      <c r="A1288">
        <v>1961</v>
      </c>
      <c r="B1288" s="9" t="s">
        <v>1962</v>
      </c>
      <c r="C1288" s="3" t="s">
        <v>6071</v>
      </c>
      <c r="D1288" s="5">
        <v>10000</v>
      </c>
      <c r="E1288" s="7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102"/>
        <v>1105</v>
      </c>
      <c r="P1288">
        <f t="shared" si="103"/>
        <v>67.69</v>
      </c>
      <c r="Q1288" s="11" t="s">
        <v>8311</v>
      </c>
      <c r="R1288" s="15">
        <f t="shared" si="104"/>
        <v>41148.194641203707</v>
      </c>
      <c r="S1288" s="15">
        <f t="shared" si="105"/>
        <v>41188.165972222225</v>
      </c>
      <c r="U1288" t="str">
        <f t="shared" si="106"/>
        <v>hardware</v>
      </c>
    </row>
    <row r="1289" spans="1:21" ht="30" x14ac:dyDescent="0.25">
      <c r="A1289">
        <v>2016</v>
      </c>
      <c r="B1289" s="9" t="s">
        <v>2017</v>
      </c>
      <c r="C1289" s="3" t="s">
        <v>6126</v>
      </c>
      <c r="D1289" s="5">
        <v>10000</v>
      </c>
      <c r="E1289" s="7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102"/>
        <v>922</v>
      </c>
      <c r="P1289">
        <f t="shared" si="103"/>
        <v>192.39</v>
      </c>
      <c r="Q1289" s="11" t="s">
        <v>8311</v>
      </c>
      <c r="R1289" s="15">
        <f t="shared" si="104"/>
        <v>41312.88077546296</v>
      </c>
      <c r="S1289" s="15">
        <f t="shared" si="105"/>
        <v>41342.88077546296</v>
      </c>
      <c r="U1289" t="str">
        <f t="shared" si="106"/>
        <v>hardware</v>
      </c>
    </row>
    <row r="1290" spans="1:21" ht="60" x14ac:dyDescent="0.25">
      <c r="A1290">
        <v>2194</v>
      </c>
      <c r="B1290" s="9" t="s">
        <v>2195</v>
      </c>
      <c r="C1290" s="3" t="s">
        <v>6304</v>
      </c>
      <c r="D1290" s="5">
        <v>10000</v>
      </c>
      <c r="E1290" s="7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102"/>
        <v>537</v>
      </c>
      <c r="P1290">
        <f t="shared" si="103"/>
        <v>61.2</v>
      </c>
      <c r="Q1290" s="11" t="s">
        <v>8312</v>
      </c>
      <c r="R1290" s="15">
        <f t="shared" si="104"/>
        <v>42425.757986111115</v>
      </c>
      <c r="S1290" s="15">
        <f t="shared" si="105"/>
        <v>42455.716319444444</v>
      </c>
      <c r="U1290" t="str">
        <f t="shared" si="106"/>
        <v>tabletop games</v>
      </c>
    </row>
    <row r="1291" spans="1:21" ht="45" x14ac:dyDescent="0.25">
      <c r="A1291">
        <v>2727</v>
      </c>
      <c r="B1291" s="9" t="s">
        <v>2727</v>
      </c>
      <c r="C1291" s="3" t="s">
        <v>6837</v>
      </c>
      <c r="D1291" s="5">
        <v>10000</v>
      </c>
      <c r="E1291" s="7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102"/>
        <v>493</v>
      </c>
      <c r="P1291">
        <f t="shared" si="103"/>
        <v>69.760000000000005</v>
      </c>
      <c r="Q1291" s="11" t="s">
        <v>8311</v>
      </c>
      <c r="R1291" s="15">
        <f t="shared" si="104"/>
        <v>42198.676655092597</v>
      </c>
      <c r="S1291" s="15">
        <f t="shared" si="105"/>
        <v>42223.676655092597</v>
      </c>
      <c r="U1291" t="str">
        <f t="shared" si="106"/>
        <v>hardware</v>
      </c>
    </row>
    <row r="1292" spans="1:21" ht="60" x14ac:dyDescent="0.25">
      <c r="A1292">
        <v>2050</v>
      </c>
      <c r="B1292" s="9" t="s">
        <v>2051</v>
      </c>
      <c r="C1292" s="3" t="s">
        <v>6160</v>
      </c>
      <c r="D1292" s="5">
        <v>10000</v>
      </c>
      <c r="E1292" s="7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102"/>
        <v>473</v>
      </c>
      <c r="P1292">
        <f t="shared" si="103"/>
        <v>278.39</v>
      </c>
      <c r="Q1292" s="11" t="s">
        <v>8311</v>
      </c>
      <c r="R1292" s="15">
        <f t="shared" si="104"/>
        <v>42115.071504629625</v>
      </c>
      <c r="S1292" s="15">
        <f t="shared" si="105"/>
        <v>42155.071504629625</v>
      </c>
      <c r="U1292" t="str">
        <f t="shared" si="106"/>
        <v>hardware</v>
      </c>
    </row>
    <row r="1293" spans="1:21" ht="60" x14ac:dyDescent="0.25">
      <c r="A1293">
        <v>43</v>
      </c>
      <c r="B1293" s="9" t="s">
        <v>45</v>
      </c>
      <c r="C1293" s="3" t="s">
        <v>4154</v>
      </c>
      <c r="D1293" s="5">
        <v>10000</v>
      </c>
      <c r="E1293" s="7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102"/>
        <v>309</v>
      </c>
      <c r="P1293">
        <f t="shared" si="103"/>
        <v>117.36</v>
      </c>
      <c r="Q1293" s="11" t="s">
        <v>8308</v>
      </c>
      <c r="R1293" s="15">
        <f t="shared" si="104"/>
        <v>41802.790347222224</v>
      </c>
      <c r="S1293" s="15">
        <f t="shared" si="105"/>
        <v>41833</v>
      </c>
      <c r="U1293" t="str">
        <f t="shared" si="106"/>
        <v>television</v>
      </c>
    </row>
    <row r="1294" spans="1:21" ht="45" x14ac:dyDescent="0.25">
      <c r="A1294">
        <v>2037</v>
      </c>
      <c r="B1294" s="9" t="s">
        <v>2038</v>
      </c>
      <c r="C1294" s="3" t="s">
        <v>6147</v>
      </c>
      <c r="D1294" s="5">
        <v>10000</v>
      </c>
      <c r="E1294" s="7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102"/>
        <v>300</v>
      </c>
      <c r="P1294">
        <f t="shared" si="103"/>
        <v>70.040000000000006</v>
      </c>
      <c r="Q1294" s="11" t="s">
        <v>8311</v>
      </c>
      <c r="R1294" s="15">
        <f t="shared" si="104"/>
        <v>41578.210104166668</v>
      </c>
      <c r="S1294" s="15">
        <f t="shared" si="105"/>
        <v>41638.251770833333</v>
      </c>
      <c r="U1294" t="str">
        <f t="shared" si="106"/>
        <v>hardware</v>
      </c>
    </row>
    <row r="1295" spans="1:21" ht="60" x14ac:dyDescent="0.25">
      <c r="A1295">
        <v>2079</v>
      </c>
      <c r="B1295" s="9" t="s">
        <v>2080</v>
      </c>
      <c r="C1295" s="3" t="s">
        <v>6189</v>
      </c>
      <c r="D1295" s="5">
        <v>10000</v>
      </c>
      <c r="E1295" s="7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102"/>
        <v>288</v>
      </c>
      <c r="P1295">
        <f t="shared" si="103"/>
        <v>47.47</v>
      </c>
      <c r="Q1295" s="11" t="s">
        <v>8311</v>
      </c>
      <c r="R1295" s="15">
        <f t="shared" si="104"/>
        <v>42150.71056712963</v>
      </c>
      <c r="S1295" s="15">
        <f t="shared" si="105"/>
        <v>42180.791666666672</v>
      </c>
      <c r="U1295" t="str">
        <f t="shared" si="106"/>
        <v>hardware</v>
      </c>
    </row>
    <row r="1296" spans="1:21" ht="60" x14ac:dyDescent="0.25">
      <c r="A1296">
        <v>2184</v>
      </c>
      <c r="B1296" s="9" t="s">
        <v>2185</v>
      </c>
      <c r="C1296" s="3" t="s">
        <v>6294</v>
      </c>
      <c r="D1296" s="5">
        <v>10000</v>
      </c>
      <c r="E1296" s="7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102"/>
        <v>285</v>
      </c>
      <c r="P1296">
        <f t="shared" si="103"/>
        <v>107.05</v>
      </c>
      <c r="Q1296" s="11" t="s">
        <v>8312</v>
      </c>
      <c r="R1296" s="15">
        <f t="shared" si="104"/>
        <v>42380.690289351856</v>
      </c>
      <c r="S1296" s="15">
        <f t="shared" si="105"/>
        <v>42394.666666666672</v>
      </c>
      <c r="U1296" t="str">
        <f t="shared" si="106"/>
        <v>tabletop games</v>
      </c>
    </row>
    <row r="1297" spans="1:21" ht="60" x14ac:dyDescent="0.25">
      <c r="A1297">
        <v>2328</v>
      </c>
      <c r="B1297" s="9" t="s">
        <v>2329</v>
      </c>
      <c r="C1297" s="3" t="s">
        <v>6438</v>
      </c>
      <c r="D1297" s="5">
        <v>10000</v>
      </c>
      <c r="E1297" s="7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102"/>
        <v>254</v>
      </c>
      <c r="P1297">
        <f t="shared" si="103"/>
        <v>47.38</v>
      </c>
      <c r="Q1297" s="11" t="s">
        <v>8315</v>
      </c>
      <c r="R1297" s="15">
        <f t="shared" si="104"/>
        <v>42139.781678240746</v>
      </c>
      <c r="S1297" s="15">
        <f t="shared" si="105"/>
        <v>42169.781678240746</v>
      </c>
      <c r="U1297" t="str">
        <f t="shared" si="106"/>
        <v>small batch</v>
      </c>
    </row>
    <row r="1298" spans="1:21" ht="60" x14ac:dyDescent="0.25">
      <c r="A1298">
        <v>2224</v>
      </c>
      <c r="B1298" s="9" t="s">
        <v>2225</v>
      </c>
      <c r="C1298" s="3" t="s">
        <v>6334</v>
      </c>
      <c r="D1298" s="5">
        <v>10000</v>
      </c>
      <c r="E1298" s="7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102"/>
        <v>243</v>
      </c>
      <c r="P1298">
        <f t="shared" si="103"/>
        <v>82.15</v>
      </c>
      <c r="Q1298" s="11" t="s">
        <v>8312</v>
      </c>
      <c r="R1298" s="15">
        <f t="shared" si="104"/>
        <v>42644.667534722219</v>
      </c>
      <c r="S1298" s="15">
        <f t="shared" si="105"/>
        <v>42672.791666666672</v>
      </c>
      <c r="U1298" t="str">
        <f t="shared" si="106"/>
        <v>tabletop games</v>
      </c>
    </row>
    <row r="1299" spans="1:21" ht="60" x14ac:dyDescent="0.25">
      <c r="A1299">
        <v>1962</v>
      </c>
      <c r="B1299" s="9" t="s">
        <v>1963</v>
      </c>
      <c r="C1299" s="3" t="s">
        <v>6072</v>
      </c>
      <c r="D1299" s="5">
        <v>10000</v>
      </c>
      <c r="E1299" s="7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102"/>
        <v>193</v>
      </c>
      <c r="P1299">
        <f t="shared" si="103"/>
        <v>63.05</v>
      </c>
      <c r="Q1299" s="11" t="s">
        <v>8311</v>
      </c>
      <c r="R1299" s="15">
        <f t="shared" si="104"/>
        <v>41742.780509259261</v>
      </c>
      <c r="S1299" s="15">
        <f t="shared" si="105"/>
        <v>41772.780509259261</v>
      </c>
      <c r="U1299" t="str">
        <f t="shared" si="106"/>
        <v>hardware</v>
      </c>
    </row>
    <row r="1300" spans="1:21" ht="60" x14ac:dyDescent="0.25">
      <c r="A1300">
        <v>299</v>
      </c>
      <c r="B1300" s="9" t="s">
        <v>300</v>
      </c>
      <c r="C1300" s="3" t="s">
        <v>4409</v>
      </c>
      <c r="D1300" s="5">
        <v>10000</v>
      </c>
      <c r="E1300" s="7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102"/>
        <v>179</v>
      </c>
      <c r="P1300">
        <f t="shared" si="103"/>
        <v>73.34</v>
      </c>
      <c r="Q1300" s="11" t="s">
        <v>8308</v>
      </c>
      <c r="R1300" s="15">
        <f t="shared" si="104"/>
        <v>40469.225231481483</v>
      </c>
      <c r="S1300" s="15">
        <f t="shared" si="105"/>
        <v>40499.266898148147</v>
      </c>
      <c r="U1300" t="str">
        <f t="shared" si="106"/>
        <v>documentary</v>
      </c>
    </row>
    <row r="1301" spans="1:21" ht="45" x14ac:dyDescent="0.25">
      <c r="A1301">
        <v>2612</v>
      </c>
      <c r="B1301" s="9" t="s">
        <v>2612</v>
      </c>
      <c r="C1301" s="3" t="s">
        <v>6722</v>
      </c>
      <c r="D1301" s="5">
        <v>10000</v>
      </c>
      <c r="E1301" s="7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102"/>
        <v>172</v>
      </c>
      <c r="P1301">
        <f t="shared" si="103"/>
        <v>58.42</v>
      </c>
      <c r="Q1301" s="11" t="s">
        <v>8311</v>
      </c>
      <c r="R1301" s="15">
        <f t="shared" si="104"/>
        <v>41982.143171296295</v>
      </c>
      <c r="S1301" s="15">
        <f t="shared" si="105"/>
        <v>42013.143171296295</v>
      </c>
      <c r="U1301" t="str">
        <f t="shared" si="106"/>
        <v>space exploration</v>
      </c>
    </row>
    <row r="1302" spans="1:21" ht="60" x14ac:dyDescent="0.25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2"/>
        <v>170</v>
      </c>
      <c r="P1302">
        <f t="shared" si="103"/>
        <v>90.58</v>
      </c>
      <c r="Q1302" s="11" t="s">
        <v>8308</v>
      </c>
      <c r="R1302" s="15">
        <f t="shared" si="104"/>
        <v>42261.500243055561</v>
      </c>
      <c r="S1302" s="15">
        <f t="shared" si="105"/>
        <v>42291.500243055561</v>
      </c>
      <c r="U1302" t="str">
        <f t="shared" si="106"/>
        <v>documentary</v>
      </c>
    </row>
    <row r="1303" spans="1:21" ht="60" x14ac:dyDescent="0.25">
      <c r="A1303">
        <v>2666</v>
      </c>
      <c r="B1303" s="9" t="s">
        <v>2666</v>
      </c>
      <c r="C1303" s="3" t="s">
        <v>6776</v>
      </c>
      <c r="D1303" s="5">
        <v>10000</v>
      </c>
      <c r="E1303" s="7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102"/>
        <v>159</v>
      </c>
      <c r="P1303">
        <f t="shared" si="103"/>
        <v>77.33</v>
      </c>
      <c r="Q1303" s="11" t="s">
        <v>8311</v>
      </c>
      <c r="R1303" s="15">
        <f t="shared" si="104"/>
        <v>42235.764340277776</v>
      </c>
      <c r="S1303" s="15">
        <f t="shared" si="105"/>
        <v>42272.875</v>
      </c>
      <c r="U1303" t="str">
        <f t="shared" si="106"/>
        <v>makerspaces</v>
      </c>
    </row>
    <row r="1304" spans="1:21" ht="45" x14ac:dyDescent="0.25">
      <c r="A1304">
        <v>3013</v>
      </c>
      <c r="B1304" s="9" t="s">
        <v>3013</v>
      </c>
      <c r="C1304" s="3" t="s">
        <v>7123</v>
      </c>
      <c r="D1304" s="5">
        <v>10000</v>
      </c>
      <c r="E1304" s="7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102"/>
        <v>157</v>
      </c>
      <c r="P1304">
        <f t="shared" si="103"/>
        <v>146.69</v>
      </c>
      <c r="Q1304" s="11" t="s">
        <v>8309</v>
      </c>
      <c r="R1304" s="15">
        <f t="shared" si="104"/>
        <v>42146.836215277777</v>
      </c>
      <c r="S1304" s="15">
        <f t="shared" si="105"/>
        <v>42176.836215277777</v>
      </c>
      <c r="U1304" t="str">
        <f t="shared" si="106"/>
        <v>spaces</v>
      </c>
    </row>
    <row r="1305" spans="1:21" ht="60" x14ac:dyDescent="0.25">
      <c r="A1305">
        <v>1959</v>
      </c>
      <c r="B1305" s="9" t="s">
        <v>1960</v>
      </c>
      <c r="C1305" s="3" t="s">
        <v>6069</v>
      </c>
      <c r="D1305" s="5">
        <v>10000</v>
      </c>
      <c r="E1305" s="7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102"/>
        <v>157</v>
      </c>
      <c r="P1305">
        <f t="shared" si="103"/>
        <v>36.97</v>
      </c>
      <c r="Q1305" s="11" t="s">
        <v>8311</v>
      </c>
      <c r="R1305" s="15">
        <f t="shared" si="104"/>
        <v>41871.845601851855</v>
      </c>
      <c r="S1305" s="15">
        <f t="shared" si="105"/>
        <v>41913</v>
      </c>
      <c r="U1305" t="str">
        <f t="shared" si="106"/>
        <v>hardware</v>
      </c>
    </row>
    <row r="1306" spans="1:21" ht="60" x14ac:dyDescent="0.25">
      <c r="A1306">
        <v>1631</v>
      </c>
      <c r="B1306" s="9" t="s">
        <v>1632</v>
      </c>
      <c r="C1306" s="3" t="s">
        <v>5741</v>
      </c>
      <c r="D1306" s="5">
        <v>10000</v>
      </c>
      <c r="E1306" s="7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102"/>
        <v>156</v>
      </c>
      <c r="P1306">
        <f t="shared" si="103"/>
        <v>117.23</v>
      </c>
      <c r="Q1306" s="11" t="s">
        <v>8313</v>
      </c>
      <c r="R1306" s="15">
        <f t="shared" si="104"/>
        <v>41164.859502314815</v>
      </c>
      <c r="S1306" s="15">
        <f t="shared" si="105"/>
        <v>41194.859502314815</v>
      </c>
      <c r="U1306" t="str">
        <f t="shared" si="106"/>
        <v>rock</v>
      </c>
    </row>
    <row r="1307" spans="1:21" ht="60" x14ac:dyDescent="0.25">
      <c r="A1307">
        <v>1208</v>
      </c>
      <c r="B1307" s="9" t="s">
        <v>1209</v>
      </c>
      <c r="C1307" s="3" t="s">
        <v>5318</v>
      </c>
      <c r="D1307" s="5">
        <v>10000</v>
      </c>
      <c r="E1307" s="7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102"/>
        <v>155</v>
      </c>
      <c r="P1307">
        <f t="shared" si="103"/>
        <v>207.07</v>
      </c>
      <c r="Q1307" s="11" t="s">
        <v>8314</v>
      </c>
      <c r="R1307" s="15">
        <f t="shared" si="104"/>
        <v>42423.709074074075</v>
      </c>
      <c r="S1307" s="15">
        <f t="shared" si="105"/>
        <v>42453.667407407411</v>
      </c>
      <c r="U1307" t="str">
        <f t="shared" si="106"/>
        <v>photobooks</v>
      </c>
    </row>
    <row r="1308" spans="1:21" ht="45" x14ac:dyDescent="0.25">
      <c r="A1308">
        <v>3272</v>
      </c>
      <c r="B1308" s="9" t="s">
        <v>3272</v>
      </c>
      <c r="C1308" s="3" t="s">
        <v>7382</v>
      </c>
      <c r="D1308" s="5">
        <v>10000</v>
      </c>
      <c r="E1308" s="7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102"/>
        <v>154</v>
      </c>
      <c r="P1308">
        <f t="shared" si="103"/>
        <v>106.5</v>
      </c>
      <c r="Q1308" s="11" t="s">
        <v>8309</v>
      </c>
      <c r="R1308" s="15">
        <f t="shared" si="104"/>
        <v>42284.500104166669</v>
      </c>
      <c r="S1308" s="15">
        <f t="shared" si="105"/>
        <v>42314.541770833333</v>
      </c>
      <c r="U1308" t="str">
        <f t="shared" si="106"/>
        <v>plays</v>
      </c>
    </row>
    <row r="1309" spans="1:21" ht="45" x14ac:dyDescent="0.25">
      <c r="A1309">
        <v>1607</v>
      </c>
      <c r="B1309" s="9" t="s">
        <v>1608</v>
      </c>
      <c r="C1309" s="3" t="s">
        <v>5717</v>
      </c>
      <c r="D1309" s="5">
        <v>10000</v>
      </c>
      <c r="E1309" s="7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102"/>
        <v>145</v>
      </c>
      <c r="P1309">
        <f t="shared" si="103"/>
        <v>70.790000000000006</v>
      </c>
      <c r="Q1309" s="11" t="s">
        <v>8313</v>
      </c>
      <c r="R1309" s="15">
        <f t="shared" si="104"/>
        <v>41053.80846064815</v>
      </c>
      <c r="S1309" s="15">
        <f t="shared" si="105"/>
        <v>41074.80846064815</v>
      </c>
      <c r="U1309" t="str">
        <f t="shared" si="106"/>
        <v>rock</v>
      </c>
    </row>
    <row r="1310" spans="1:21" ht="60" x14ac:dyDescent="0.25">
      <c r="A1310">
        <v>790</v>
      </c>
      <c r="B1310" s="9" t="s">
        <v>791</v>
      </c>
      <c r="C1310" s="3" t="s">
        <v>4900</v>
      </c>
      <c r="D1310" s="5">
        <v>10000</v>
      </c>
      <c r="E1310" s="7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102"/>
        <v>144</v>
      </c>
      <c r="P1310">
        <f t="shared" si="103"/>
        <v>92.55</v>
      </c>
      <c r="Q1310" s="11" t="s">
        <v>8313</v>
      </c>
      <c r="R1310" s="15">
        <f t="shared" si="104"/>
        <v>41276.047905092593</v>
      </c>
      <c r="S1310" s="15">
        <f t="shared" si="105"/>
        <v>41306.047905092593</v>
      </c>
      <c r="U1310" t="str">
        <f t="shared" si="106"/>
        <v>rock</v>
      </c>
    </row>
    <row r="1311" spans="1:21" ht="60" x14ac:dyDescent="0.25">
      <c r="A1311">
        <v>1352</v>
      </c>
      <c r="B1311" s="9" t="s">
        <v>1353</v>
      </c>
      <c r="C1311" s="3" t="s">
        <v>5462</v>
      </c>
      <c r="D1311" s="5">
        <v>10000</v>
      </c>
      <c r="E1311" s="7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102"/>
        <v>136</v>
      </c>
      <c r="P1311">
        <f t="shared" si="103"/>
        <v>59.97</v>
      </c>
      <c r="Q1311" s="11" t="s">
        <v>8310</v>
      </c>
      <c r="R1311" s="15">
        <f t="shared" si="104"/>
        <v>42200.578310185185</v>
      </c>
      <c r="S1311" s="15">
        <f t="shared" si="105"/>
        <v>42252.165972222225</v>
      </c>
      <c r="U1311" t="str">
        <f t="shared" si="106"/>
        <v>nonfiction</v>
      </c>
    </row>
    <row r="1312" spans="1:21" ht="60" x14ac:dyDescent="0.25">
      <c r="A1312">
        <v>1195</v>
      </c>
      <c r="B1312" s="9" t="s">
        <v>1196</v>
      </c>
      <c r="C1312" s="3" t="s">
        <v>5305</v>
      </c>
      <c r="D1312" s="5">
        <v>10000</v>
      </c>
      <c r="E1312" s="7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102"/>
        <v>135</v>
      </c>
      <c r="P1312">
        <f t="shared" si="103"/>
        <v>79.41</v>
      </c>
      <c r="Q1312" s="11" t="s">
        <v>8314</v>
      </c>
      <c r="R1312" s="15">
        <f t="shared" si="104"/>
        <v>42298.34783564815</v>
      </c>
      <c r="S1312" s="15">
        <f t="shared" si="105"/>
        <v>42358.375</v>
      </c>
      <c r="U1312" t="str">
        <f t="shared" si="106"/>
        <v>photobooks</v>
      </c>
    </row>
    <row r="1313" spans="1:21" ht="45" x14ac:dyDescent="0.25">
      <c r="A1313">
        <v>3256</v>
      </c>
      <c r="B1313" s="9" t="s">
        <v>3256</v>
      </c>
      <c r="C1313" s="3" t="s">
        <v>7366</v>
      </c>
      <c r="D1313" s="5">
        <v>10000</v>
      </c>
      <c r="E1313" s="7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102"/>
        <v>128</v>
      </c>
      <c r="P1313">
        <f t="shared" si="103"/>
        <v>72.760000000000005</v>
      </c>
      <c r="Q1313" s="11" t="s">
        <v>8309</v>
      </c>
      <c r="R1313" s="15">
        <f t="shared" si="104"/>
        <v>42144.573807870373</v>
      </c>
      <c r="S1313" s="15">
        <f t="shared" si="105"/>
        <v>42166.165972222225</v>
      </c>
      <c r="U1313" t="str">
        <f t="shared" si="106"/>
        <v>plays</v>
      </c>
    </row>
    <row r="1314" spans="1:21" ht="60" x14ac:dyDescent="0.25">
      <c r="A1314">
        <v>753</v>
      </c>
      <c r="B1314" s="9" t="s">
        <v>754</v>
      </c>
      <c r="C1314" s="3" t="s">
        <v>4863</v>
      </c>
      <c r="D1314" s="5">
        <v>10000</v>
      </c>
      <c r="E1314" s="7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102"/>
        <v>128</v>
      </c>
      <c r="P1314">
        <f t="shared" si="103"/>
        <v>492.31</v>
      </c>
      <c r="Q1314" s="11" t="s">
        <v>8310</v>
      </c>
      <c r="R1314" s="15">
        <f t="shared" si="104"/>
        <v>42019.590173611112</v>
      </c>
      <c r="S1314" s="15">
        <f t="shared" si="105"/>
        <v>42049.590173611112</v>
      </c>
      <c r="U1314" t="str">
        <f t="shared" si="106"/>
        <v>nonfiction</v>
      </c>
    </row>
    <row r="1315" spans="1:21" ht="60" x14ac:dyDescent="0.25">
      <c r="A1315">
        <v>2803</v>
      </c>
      <c r="B1315" s="9" t="s">
        <v>2803</v>
      </c>
      <c r="C1315" s="3" t="s">
        <v>6913</v>
      </c>
      <c r="D1315" s="5">
        <v>10000</v>
      </c>
      <c r="E1315" s="7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102"/>
        <v>128</v>
      </c>
      <c r="P1315">
        <f t="shared" si="103"/>
        <v>90.74</v>
      </c>
      <c r="Q1315" s="11" t="s">
        <v>8309</v>
      </c>
      <c r="R1315" s="15">
        <f t="shared" si="104"/>
        <v>42158.065694444449</v>
      </c>
      <c r="S1315" s="15">
        <f t="shared" si="105"/>
        <v>42201</v>
      </c>
      <c r="U1315" t="str">
        <f t="shared" si="106"/>
        <v>plays</v>
      </c>
    </row>
    <row r="1316" spans="1:21" ht="45" x14ac:dyDescent="0.25">
      <c r="A1316">
        <v>3242</v>
      </c>
      <c r="B1316" s="9" t="s">
        <v>3242</v>
      </c>
      <c r="C1316" s="3" t="s">
        <v>7352</v>
      </c>
      <c r="D1316" s="5">
        <v>10000</v>
      </c>
      <c r="E1316" s="7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102"/>
        <v>127</v>
      </c>
      <c r="P1316">
        <f t="shared" si="103"/>
        <v>69.569999999999993</v>
      </c>
      <c r="Q1316" s="11" t="s">
        <v>8309</v>
      </c>
      <c r="R1316" s="15">
        <f t="shared" si="104"/>
        <v>41871.755694444444</v>
      </c>
      <c r="S1316" s="15">
        <f t="shared" si="105"/>
        <v>41901.755694444444</v>
      </c>
      <c r="U1316" t="str">
        <f t="shared" si="106"/>
        <v>plays</v>
      </c>
    </row>
    <row r="1317" spans="1:21" ht="60" x14ac:dyDescent="0.25">
      <c r="A1317">
        <v>1843</v>
      </c>
      <c r="B1317" s="9" t="s">
        <v>1844</v>
      </c>
      <c r="C1317" s="3" t="s">
        <v>5953</v>
      </c>
      <c r="D1317" s="5">
        <v>10000</v>
      </c>
      <c r="E1317" s="7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102"/>
        <v>124</v>
      </c>
      <c r="P1317">
        <f t="shared" si="103"/>
        <v>92.54</v>
      </c>
      <c r="Q1317" s="11" t="s">
        <v>8313</v>
      </c>
      <c r="R1317" s="15">
        <f t="shared" si="104"/>
        <v>40564.994837962964</v>
      </c>
      <c r="S1317" s="15">
        <f t="shared" si="105"/>
        <v>40594.994837962964</v>
      </c>
      <c r="U1317" t="str">
        <f t="shared" si="106"/>
        <v>rock</v>
      </c>
    </row>
    <row r="1318" spans="1:21" ht="45" x14ac:dyDescent="0.25">
      <c r="A1318">
        <v>2042</v>
      </c>
      <c r="B1318" s="9" t="s">
        <v>2043</v>
      </c>
      <c r="C1318" s="3" t="s">
        <v>6152</v>
      </c>
      <c r="D1318" s="5">
        <v>10000</v>
      </c>
      <c r="E1318" s="7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102"/>
        <v>124</v>
      </c>
      <c r="P1318">
        <f t="shared" si="103"/>
        <v>88.24</v>
      </c>
      <c r="Q1318" s="11" t="s">
        <v>8311</v>
      </c>
      <c r="R1318" s="15">
        <f t="shared" si="104"/>
        <v>42331.708032407405</v>
      </c>
      <c r="S1318" s="15">
        <f t="shared" si="105"/>
        <v>42391.708032407405</v>
      </c>
      <c r="U1318" t="str">
        <f t="shared" si="106"/>
        <v>hardware</v>
      </c>
    </row>
    <row r="1319" spans="1:21" ht="60" x14ac:dyDescent="0.25">
      <c r="A1319">
        <v>532</v>
      </c>
      <c r="B1319" s="9" t="s">
        <v>533</v>
      </c>
      <c r="C1319" s="3" t="s">
        <v>4642</v>
      </c>
      <c r="D1319" s="5">
        <v>10000</v>
      </c>
      <c r="E1319" s="7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102"/>
        <v>123</v>
      </c>
      <c r="P1319">
        <f t="shared" si="103"/>
        <v>71.239999999999995</v>
      </c>
      <c r="Q1319" s="11" t="s">
        <v>8309</v>
      </c>
      <c r="R1319" s="15">
        <f t="shared" si="104"/>
        <v>42473.007037037038</v>
      </c>
      <c r="S1319" s="15">
        <f t="shared" si="105"/>
        <v>42503.007037037038</v>
      </c>
      <c r="U1319" t="str">
        <f t="shared" si="106"/>
        <v>plays</v>
      </c>
    </row>
    <row r="1320" spans="1:21" ht="45" x14ac:dyDescent="0.25">
      <c r="A1320">
        <v>3468</v>
      </c>
      <c r="B1320" s="9" t="s">
        <v>3467</v>
      </c>
      <c r="C1320" s="3" t="s">
        <v>7578</v>
      </c>
      <c r="D1320" s="5">
        <v>10000</v>
      </c>
      <c r="E1320" s="7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102"/>
        <v>122</v>
      </c>
      <c r="P1320">
        <f t="shared" si="103"/>
        <v>716.35</v>
      </c>
      <c r="Q1320" s="11" t="s">
        <v>8309</v>
      </c>
      <c r="R1320" s="15">
        <f t="shared" si="104"/>
        <v>42605.765381944439</v>
      </c>
      <c r="S1320" s="15">
        <f t="shared" si="105"/>
        <v>42634.125</v>
      </c>
      <c r="U1320" t="str">
        <f t="shared" si="106"/>
        <v>plays</v>
      </c>
    </row>
    <row r="1321" spans="1:21" ht="60" x14ac:dyDescent="0.25">
      <c r="A1321">
        <v>2985</v>
      </c>
      <c r="B1321" s="9" t="s">
        <v>2985</v>
      </c>
      <c r="C1321" s="3" t="s">
        <v>7095</v>
      </c>
      <c r="D1321" s="5">
        <v>10000</v>
      </c>
      <c r="E1321" s="7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102"/>
        <v>122</v>
      </c>
      <c r="P1321">
        <f t="shared" si="103"/>
        <v>109.59</v>
      </c>
      <c r="Q1321" s="11" t="s">
        <v>8309</v>
      </c>
      <c r="R1321" s="15">
        <f t="shared" si="104"/>
        <v>42654.973703703698</v>
      </c>
      <c r="S1321" s="15">
        <f t="shared" si="105"/>
        <v>42674.166666666672</v>
      </c>
      <c r="U1321" t="str">
        <f t="shared" si="106"/>
        <v>spaces</v>
      </c>
    </row>
    <row r="1322" spans="1:21" ht="60" x14ac:dyDescent="0.25">
      <c r="A1322">
        <v>2046</v>
      </c>
      <c r="B1322" s="9" t="s">
        <v>2047</v>
      </c>
      <c r="C1322" s="3" t="s">
        <v>6156</v>
      </c>
      <c r="D1322" s="5">
        <v>10000</v>
      </c>
      <c r="E1322" s="7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102"/>
        <v>121</v>
      </c>
      <c r="P1322">
        <f t="shared" si="103"/>
        <v>55.81</v>
      </c>
      <c r="Q1322" s="11" t="s">
        <v>8311</v>
      </c>
      <c r="R1322" s="15">
        <f t="shared" si="104"/>
        <v>41387.171805555554</v>
      </c>
      <c r="S1322" s="15">
        <f t="shared" si="105"/>
        <v>41417.171805555554</v>
      </c>
      <c r="U1322" t="str">
        <f t="shared" si="106"/>
        <v>hardware</v>
      </c>
    </row>
    <row r="1323" spans="1:21" ht="45" x14ac:dyDescent="0.25">
      <c r="A1323">
        <v>840</v>
      </c>
      <c r="B1323" s="9" t="s">
        <v>841</v>
      </c>
      <c r="C1323" s="3" t="s">
        <v>4950</v>
      </c>
      <c r="D1323" s="5">
        <v>10000</v>
      </c>
      <c r="E1323" s="7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102"/>
        <v>120</v>
      </c>
      <c r="P1323">
        <f t="shared" si="103"/>
        <v>63.38</v>
      </c>
      <c r="Q1323" s="11" t="s">
        <v>8313</v>
      </c>
      <c r="R1323" s="15">
        <f t="shared" si="104"/>
        <v>42607.226701388892</v>
      </c>
      <c r="S1323" s="15">
        <f t="shared" si="105"/>
        <v>42637.226701388892</v>
      </c>
      <c r="U1323" t="str">
        <f t="shared" si="106"/>
        <v>metal</v>
      </c>
    </row>
    <row r="1324" spans="1:21" ht="75" x14ac:dyDescent="0.25">
      <c r="A1324">
        <v>2716</v>
      </c>
      <c r="B1324" s="9" t="s">
        <v>2716</v>
      </c>
      <c r="C1324" s="3" t="s">
        <v>6826</v>
      </c>
      <c r="D1324" s="5">
        <v>10000</v>
      </c>
      <c r="E1324" s="7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102"/>
        <v>120</v>
      </c>
      <c r="P1324">
        <f t="shared" si="103"/>
        <v>64.16</v>
      </c>
      <c r="Q1324" s="11" t="s">
        <v>8309</v>
      </c>
      <c r="R1324" s="15">
        <f t="shared" si="104"/>
        <v>42255.333252314813</v>
      </c>
      <c r="S1324" s="15">
        <f t="shared" si="105"/>
        <v>42285.333252314813</v>
      </c>
      <c r="U1324" t="str">
        <f t="shared" si="106"/>
        <v>spaces</v>
      </c>
    </row>
    <row r="1325" spans="1:21" ht="60" x14ac:dyDescent="0.25">
      <c r="A1325">
        <v>3481</v>
      </c>
      <c r="B1325" s="9" t="s">
        <v>3480</v>
      </c>
      <c r="C1325" s="3" t="s">
        <v>7591</v>
      </c>
      <c r="D1325" s="5">
        <v>10000</v>
      </c>
      <c r="E1325" s="7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102"/>
        <v>119</v>
      </c>
      <c r="P1325">
        <f t="shared" si="103"/>
        <v>125.05</v>
      </c>
      <c r="Q1325" s="11" t="s">
        <v>8309</v>
      </c>
      <c r="R1325" s="15">
        <f t="shared" si="104"/>
        <v>41989.24754629629</v>
      </c>
      <c r="S1325" s="15">
        <f t="shared" si="105"/>
        <v>42006.24754629629</v>
      </c>
      <c r="U1325" t="str">
        <f t="shared" si="106"/>
        <v>plays</v>
      </c>
    </row>
    <row r="1326" spans="1:21" ht="30" x14ac:dyDescent="0.25">
      <c r="A1326">
        <v>1834</v>
      </c>
      <c r="B1326" s="9" t="s">
        <v>1835</v>
      </c>
      <c r="C1326" s="3" t="s">
        <v>5944</v>
      </c>
      <c r="D1326" s="5">
        <v>10000</v>
      </c>
      <c r="E1326" s="7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102"/>
        <v>118</v>
      </c>
      <c r="P1326">
        <f t="shared" si="103"/>
        <v>131.16999999999999</v>
      </c>
      <c r="Q1326" s="11" t="s">
        <v>8313</v>
      </c>
      <c r="R1326" s="15">
        <f t="shared" si="104"/>
        <v>41988.964062500003</v>
      </c>
      <c r="S1326" s="15">
        <f t="shared" si="105"/>
        <v>42028.964062500003</v>
      </c>
      <c r="U1326" t="str">
        <f t="shared" si="106"/>
        <v>rock</v>
      </c>
    </row>
    <row r="1327" spans="1:21" ht="45" x14ac:dyDescent="0.25">
      <c r="A1327">
        <v>1028</v>
      </c>
      <c r="B1327" s="9" t="s">
        <v>1029</v>
      </c>
      <c r="C1327" s="3" t="s">
        <v>5138</v>
      </c>
      <c r="D1327" s="5">
        <v>10000</v>
      </c>
      <c r="E1327" s="7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102"/>
        <v>117</v>
      </c>
      <c r="P1327">
        <f t="shared" si="103"/>
        <v>45.99</v>
      </c>
      <c r="Q1327" s="11" t="s">
        <v>8313</v>
      </c>
      <c r="R1327" s="15">
        <f t="shared" si="104"/>
        <v>42755.627372685187</v>
      </c>
      <c r="S1327" s="15">
        <f t="shared" si="105"/>
        <v>42800.833333333328</v>
      </c>
      <c r="U1327" t="str">
        <f t="shared" si="106"/>
        <v>electronic music</v>
      </c>
    </row>
    <row r="1328" spans="1:21" ht="60" x14ac:dyDescent="0.25">
      <c r="A1328">
        <v>352</v>
      </c>
      <c r="B1328" s="9" t="s">
        <v>353</v>
      </c>
      <c r="C1328" s="3" t="s">
        <v>4462</v>
      </c>
      <c r="D1328" s="5">
        <v>10000</v>
      </c>
      <c r="E1328" s="7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102"/>
        <v>117</v>
      </c>
      <c r="P1328">
        <f t="shared" si="103"/>
        <v>40.76</v>
      </c>
      <c r="Q1328" s="11" t="s">
        <v>8308</v>
      </c>
      <c r="R1328" s="15">
        <f t="shared" si="104"/>
        <v>41890.167453703703</v>
      </c>
      <c r="S1328" s="15">
        <f t="shared" si="105"/>
        <v>41920.167453703703</v>
      </c>
      <c r="U1328" t="str">
        <f t="shared" si="106"/>
        <v>documentary</v>
      </c>
    </row>
    <row r="1329" spans="1:21" ht="45" x14ac:dyDescent="0.25">
      <c r="A1329">
        <v>52</v>
      </c>
      <c r="B1329" s="9" t="s">
        <v>54</v>
      </c>
      <c r="C1329" s="3" t="s">
        <v>4163</v>
      </c>
      <c r="D1329" s="5">
        <v>10000</v>
      </c>
      <c r="E1329" s="7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102"/>
        <v>116</v>
      </c>
      <c r="P1329">
        <f t="shared" si="103"/>
        <v>223.48</v>
      </c>
      <c r="Q1329" s="11" t="s">
        <v>8308</v>
      </c>
      <c r="R1329" s="15">
        <f t="shared" si="104"/>
        <v>41807.701921296299</v>
      </c>
      <c r="S1329" s="15">
        <f t="shared" si="105"/>
        <v>41837.701921296299</v>
      </c>
      <c r="U1329" t="str">
        <f t="shared" si="106"/>
        <v>television</v>
      </c>
    </row>
    <row r="1330" spans="1:21" ht="60" x14ac:dyDescent="0.25">
      <c r="A1330">
        <v>2007</v>
      </c>
      <c r="B1330" s="9" t="s">
        <v>2008</v>
      </c>
      <c r="C1330" s="3" t="s">
        <v>6117</v>
      </c>
      <c r="D1330" s="5">
        <v>10000</v>
      </c>
      <c r="E1330" s="7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102"/>
        <v>116</v>
      </c>
      <c r="P1330">
        <f t="shared" si="103"/>
        <v>84.46</v>
      </c>
      <c r="Q1330" s="11" t="s">
        <v>8311</v>
      </c>
      <c r="R1330" s="15">
        <f t="shared" si="104"/>
        <v>40347.837800925925</v>
      </c>
      <c r="S1330" s="15">
        <f t="shared" si="105"/>
        <v>40414.166666666664</v>
      </c>
      <c r="U1330" t="str">
        <f t="shared" si="106"/>
        <v>hardware</v>
      </c>
    </row>
    <row r="1331" spans="1:21" ht="60" x14ac:dyDescent="0.25">
      <c r="A1331">
        <v>2451</v>
      </c>
      <c r="B1331" s="9" t="s">
        <v>2452</v>
      </c>
      <c r="C1331" s="3" t="s">
        <v>6561</v>
      </c>
      <c r="D1331" s="5">
        <v>10000</v>
      </c>
      <c r="E1331" s="7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102"/>
        <v>115</v>
      </c>
      <c r="P1331">
        <f t="shared" si="103"/>
        <v>62.07</v>
      </c>
      <c r="Q1331" s="11" t="s">
        <v>8315</v>
      </c>
      <c r="R1331" s="15">
        <f t="shared" si="104"/>
        <v>42779.908449074079</v>
      </c>
      <c r="S1331" s="15">
        <f t="shared" si="105"/>
        <v>42799.908449074079</v>
      </c>
      <c r="U1331" t="str">
        <f t="shared" si="106"/>
        <v>small batch</v>
      </c>
    </row>
    <row r="1332" spans="1:21" ht="45" x14ac:dyDescent="0.25">
      <c r="A1332">
        <v>1270</v>
      </c>
      <c r="B1332" s="9" t="s">
        <v>1271</v>
      </c>
      <c r="C1332" s="3" t="s">
        <v>5380</v>
      </c>
      <c r="D1332" s="5">
        <v>10000</v>
      </c>
      <c r="E1332" s="7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102"/>
        <v>115</v>
      </c>
      <c r="P1332">
        <f t="shared" si="103"/>
        <v>67.88</v>
      </c>
      <c r="Q1332" s="11" t="s">
        <v>8313</v>
      </c>
      <c r="R1332" s="15">
        <f t="shared" si="104"/>
        <v>40933.856967592597</v>
      </c>
      <c r="S1332" s="15">
        <f t="shared" si="105"/>
        <v>40993.815300925926</v>
      </c>
      <c r="U1332" t="str">
        <f t="shared" si="106"/>
        <v>rock</v>
      </c>
    </row>
    <row r="1333" spans="1:21" ht="45" x14ac:dyDescent="0.25">
      <c r="A1333">
        <v>3389</v>
      </c>
      <c r="B1333" s="9" t="s">
        <v>3388</v>
      </c>
      <c r="C1333" s="3" t="s">
        <v>7499</v>
      </c>
      <c r="D1333" s="5">
        <v>10000</v>
      </c>
      <c r="E1333" s="7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102"/>
        <v>115</v>
      </c>
      <c r="P1333">
        <f t="shared" si="103"/>
        <v>184.68</v>
      </c>
      <c r="Q1333" s="11" t="s">
        <v>8309</v>
      </c>
      <c r="R1333" s="15">
        <f t="shared" si="104"/>
        <v>42494.563449074078</v>
      </c>
      <c r="S1333" s="15">
        <f t="shared" si="105"/>
        <v>42524.563449074078</v>
      </c>
      <c r="U1333" t="str">
        <f t="shared" si="106"/>
        <v>plays</v>
      </c>
    </row>
    <row r="1334" spans="1:21" ht="45" x14ac:dyDescent="0.25">
      <c r="A1334">
        <v>1397</v>
      </c>
      <c r="B1334" s="9" t="s">
        <v>1398</v>
      </c>
      <c r="C1334" s="3" t="s">
        <v>5507</v>
      </c>
      <c r="D1334" s="5">
        <v>10000</v>
      </c>
      <c r="E1334" s="7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102"/>
        <v>114</v>
      </c>
      <c r="P1334">
        <f t="shared" si="103"/>
        <v>72.06</v>
      </c>
      <c r="Q1334" s="11" t="s">
        <v>8313</v>
      </c>
      <c r="R1334" s="15">
        <f t="shared" si="104"/>
        <v>42640.917939814812</v>
      </c>
      <c r="S1334" s="15">
        <f t="shared" si="105"/>
        <v>42670.888194444444</v>
      </c>
      <c r="U1334" t="str">
        <f t="shared" si="106"/>
        <v>rock</v>
      </c>
    </row>
    <row r="1335" spans="1:21" ht="60" x14ac:dyDescent="0.25">
      <c r="A1335">
        <v>2966</v>
      </c>
      <c r="B1335" s="9" t="s">
        <v>2966</v>
      </c>
      <c r="C1335" s="3" t="s">
        <v>7076</v>
      </c>
      <c r="D1335" s="5">
        <v>10000</v>
      </c>
      <c r="E1335" s="7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102"/>
        <v>114</v>
      </c>
      <c r="P1335">
        <f t="shared" si="103"/>
        <v>88.77</v>
      </c>
      <c r="Q1335" s="11" t="s">
        <v>8309</v>
      </c>
      <c r="R1335" s="15">
        <f t="shared" si="104"/>
        <v>42233.738564814819</v>
      </c>
      <c r="S1335" s="15">
        <f t="shared" si="105"/>
        <v>42263.738564814819</v>
      </c>
      <c r="U1335" t="str">
        <f t="shared" si="106"/>
        <v>plays</v>
      </c>
    </row>
    <row r="1336" spans="1:21" ht="60" x14ac:dyDescent="0.25">
      <c r="A1336">
        <v>249</v>
      </c>
      <c r="B1336" s="9" t="s">
        <v>250</v>
      </c>
      <c r="C1336" s="3" t="s">
        <v>4359</v>
      </c>
      <c r="D1336" s="5">
        <v>10000</v>
      </c>
      <c r="E1336" s="7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102"/>
        <v>113</v>
      </c>
      <c r="P1336">
        <f t="shared" si="103"/>
        <v>48.05</v>
      </c>
      <c r="Q1336" s="11" t="s">
        <v>8308</v>
      </c>
      <c r="R1336" s="15">
        <f t="shared" si="104"/>
        <v>40332.923842592594</v>
      </c>
      <c r="S1336" s="15">
        <f t="shared" si="105"/>
        <v>40412.736111111109</v>
      </c>
      <c r="U1336" t="str">
        <f t="shared" si="106"/>
        <v>documentary</v>
      </c>
    </row>
    <row r="1337" spans="1:21" ht="45" x14ac:dyDescent="0.25">
      <c r="A1337">
        <v>400</v>
      </c>
      <c r="B1337" s="9" t="s">
        <v>401</v>
      </c>
      <c r="C1337" s="3" t="s">
        <v>4510</v>
      </c>
      <c r="D1337" s="5">
        <v>10000</v>
      </c>
      <c r="E1337" s="7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102"/>
        <v>112</v>
      </c>
      <c r="P1337">
        <f t="shared" si="103"/>
        <v>181.13</v>
      </c>
      <c r="Q1337" s="11" t="s">
        <v>8308</v>
      </c>
      <c r="R1337" s="15">
        <f t="shared" si="104"/>
        <v>41745.635960648149</v>
      </c>
      <c r="S1337" s="15">
        <f t="shared" si="105"/>
        <v>41776.145833333336</v>
      </c>
      <c r="U1337" t="str">
        <f t="shared" si="106"/>
        <v>documentary</v>
      </c>
    </row>
    <row r="1338" spans="1:21" ht="45" x14ac:dyDescent="0.25">
      <c r="A1338">
        <v>1029</v>
      </c>
      <c r="B1338" s="9" t="s">
        <v>1030</v>
      </c>
      <c r="C1338" s="3" t="s">
        <v>5139</v>
      </c>
      <c r="D1338" s="5">
        <v>10000</v>
      </c>
      <c r="E1338" s="7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102"/>
        <v>112</v>
      </c>
      <c r="P1338">
        <f t="shared" si="103"/>
        <v>79.260000000000005</v>
      </c>
      <c r="Q1338" s="11" t="s">
        <v>8313</v>
      </c>
      <c r="R1338" s="15">
        <f t="shared" si="104"/>
        <v>42044.711886574078</v>
      </c>
      <c r="S1338" s="15">
        <f t="shared" si="105"/>
        <v>42098.915972222225</v>
      </c>
      <c r="U1338" t="str">
        <f t="shared" si="106"/>
        <v>electronic music</v>
      </c>
    </row>
    <row r="1339" spans="1:21" ht="30" x14ac:dyDescent="0.25">
      <c r="A1339">
        <v>1379</v>
      </c>
      <c r="B1339" s="9" t="s">
        <v>1380</v>
      </c>
      <c r="C1339" s="3" t="s">
        <v>5489</v>
      </c>
      <c r="D1339" s="5">
        <v>10000</v>
      </c>
      <c r="E1339" s="7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102"/>
        <v>112</v>
      </c>
      <c r="P1339">
        <f t="shared" si="103"/>
        <v>73.91</v>
      </c>
      <c r="Q1339" s="11" t="s">
        <v>8313</v>
      </c>
      <c r="R1339" s="15">
        <f t="shared" si="104"/>
        <v>42130.491620370376</v>
      </c>
      <c r="S1339" s="15">
        <f t="shared" si="105"/>
        <v>42160.491620370376</v>
      </c>
      <c r="U1339" t="str">
        <f t="shared" si="106"/>
        <v>rock</v>
      </c>
    </row>
    <row r="1340" spans="1:21" ht="45" x14ac:dyDescent="0.25">
      <c r="A1340">
        <v>3246</v>
      </c>
      <c r="B1340" s="9" t="s">
        <v>3246</v>
      </c>
      <c r="C1340" s="3" t="s">
        <v>7356</v>
      </c>
      <c r="D1340" s="5">
        <v>10000</v>
      </c>
      <c r="E1340" s="7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102"/>
        <v>111</v>
      </c>
      <c r="P1340">
        <f t="shared" si="103"/>
        <v>57.63</v>
      </c>
      <c r="Q1340" s="11" t="s">
        <v>8309</v>
      </c>
      <c r="R1340" s="15">
        <f t="shared" si="104"/>
        <v>42230.472222222219</v>
      </c>
      <c r="S1340" s="15">
        <f t="shared" si="105"/>
        <v>42259.165972222225</v>
      </c>
      <c r="U1340" t="str">
        <f t="shared" si="106"/>
        <v>plays</v>
      </c>
    </row>
    <row r="1341" spans="1:21" ht="60" x14ac:dyDescent="0.25">
      <c r="A1341">
        <v>69</v>
      </c>
      <c r="B1341" s="9" t="s">
        <v>71</v>
      </c>
      <c r="C1341" s="3" t="s">
        <v>4180</v>
      </c>
      <c r="D1341" s="5">
        <v>10000</v>
      </c>
      <c r="E1341" s="7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102"/>
        <v>111</v>
      </c>
      <c r="P1341">
        <f t="shared" si="103"/>
        <v>62.33</v>
      </c>
      <c r="Q1341" s="11" t="s">
        <v>8308</v>
      </c>
      <c r="R1341" s="15">
        <f t="shared" si="104"/>
        <v>40786.187789351854</v>
      </c>
      <c r="S1341" s="15">
        <f t="shared" si="105"/>
        <v>40818.290972222225</v>
      </c>
      <c r="U1341" t="str">
        <f t="shared" si="106"/>
        <v>shorts</v>
      </c>
    </row>
    <row r="1342" spans="1:21" ht="60" x14ac:dyDescent="0.25">
      <c r="A1342">
        <v>1939</v>
      </c>
      <c r="B1342" s="9" t="s">
        <v>1940</v>
      </c>
      <c r="C1342" s="3" t="s">
        <v>6049</v>
      </c>
      <c r="D1342" s="5">
        <v>10000</v>
      </c>
      <c r="E1342" s="7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102"/>
        <v>111</v>
      </c>
      <c r="P1342">
        <f t="shared" si="103"/>
        <v>115.31</v>
      </c>
      <c r="Q1342" s="11" t="s">
        <v>8313</v>
      </c>
      <c r="R1342" s="15">
        <f t="shared" si="104"/>
        <v>41313.985046296293</v>
      </c>
      <c r="S1342" s="15">
        <f t="shared" si="105"/>
        <v>41343.943379629629</v>
      </c>
      <c r="U1342" t="str">
        <f t="shared" si="106"/>
        <v>indie rock</v>
      </c>
    </row>
    <row r="1343" spans="1:21" ht="60" x14ac:dyDescent="0.25">
      <c r="A1343">
        <v>2793</v>
      </c>
      <c r="B1343" s="9" t="s">
        <v>2793</v>
      </c>
      <c r="C1343" s="3" t="s">
        <v>6903</v>
      </c>
      <c r="D1343" s="5">
        <v>10000</v>
      </c>
      <c r="E1343" s="7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102"/>
        <v>111</v>
      </c>
      <c r="P1343">
        <f t="shared" si="103"/>
        <v>151.46</v>
      </c>
      <c r="Q1343" s="11" t="s">
        <v>8309</v>
      </c>
      <c r="R1343" s="15">
        <f t="shared" si="104"/>
        <v>42176.419039351851</v>
      </c>
      <c r="S1343" s="15">
        <f t="shared" si="105"/>
        <v>42206.419039351851</v>
      </c>
      <c r="U1343" t="str">
        <f t="shared" si="106"/>
        <v>plays</v>
      </c>
    </row>
    <row r="1344" spans="1:21" ht="60" x14ac:dyDescent="0.25">
      <c r="A1344">
        <v>1644</v>
      </c>
      <c r="B1344" s="9" t="s">
        <v>1645</v>
      </c>
      <c r="C1344" s="3" t="s">
        <v>5754</v>
      </c>
      <c r="D1344" s="5">
        <v>10000</v>
      </c>
      <c r="E1344" s="7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102"/>
        <v>110</v>
      </c>
      <c r="P1344">
        <f t="shared" si="103"/>
        <v>85.55</v>
      </c>
      <c r="Q1344" s="11" t="s">
        <v>8313</v>
      </c>
      <c r="R1344" s="15">
        <f t="shared" si="104"/>
        <v>41175.05972222222</v>
      </c>
      <c r="S1344" s="15">
        <f t="shared" si="105"/>
        <v>41235.101388888892</v>
      </c>
      <c r="U1344" t="str">
        <f t="shared" si="106"/>
        <v>pop</v>
      </c>
    </row>
    <row r="1345" spans="1:21" ht="45" x14ac:dyDescent="0.25">
      <c r="A1345">
        <v>395</v>
      </c>
      <c r="B1345" s="9" t="s">
        <v>396</v>
      </c>
      <c r="C1345" s="3" t="s">
        <v>4505</v>
      </c>
      <c r="D1345" s="5">
        <v>10000</v>
      </c>
      <c r="E1345" s="7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102"/>
        <v>108</v>
      </c>
      <c r="P1345">
        <f t="shared" si="103"/>
        <v>58.72</v>
      </c>
      <c r="Q1345" s="11" t="s">
        <v>8308</v>
      </c>
      <c r="R1345" s="15">
        <f t="shared" si="104"/>
        <v>40990.909259259257</v>
      </c>
      <c r="S1345" s="15">
        <f t="shared" si="105"/>
        <v>41026.897222222222</v>
      </c>
      <c r="U1345" t="str">
        <f t="shared" si="106"/>
        <v>documentary</v>
      </c>
    </row>
    <row r="1346" spans="1:21" ht="45" x14ac:dyDescent="0.25">
      <c r="A1346">
        <v>2449</v>
      </c>
      <c r="B1346" s="9" t="s">
        <v>2450</v>
      </c>
      <c r="C1346" s="3" t="s">
        <v>6559</v>
      </c>
      <c r="D1346" s="5">
        <v>10000</v>
      </c>
      <c r="E1346" s="7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102"/>
        <v>108</v>
      </c>
      <c r="P1346">
        <f t="shared" si="103"/>
        <v>90</v>
      </c>
      <c r="Q1346" s="11" t="s">
        <v>8315</v>
      </c>
      <c r="R1346" s="15">
        <f t="shared" si="104"/>
        <v>41943.142534722225</v>
      </c>
      <c r="S1346" s="15">
        <f t="shared" si="105"/>
        <v>41973.184201388889</v>
      </c>
      <c r="U1346" t="str">
        <f t="shared" si="106"/>
        <v>small batch</v>
      </c>
    </row>
    <row r="1347" spans="1:21" ht="60" x14ac:dyDescent="0.25">
      <c r="A1347">
        <v>1031</v>
      </c>
      <c r="B1347" s="9" t="s">
        <v>1032</v>
      </c>
      <c r="C1347" s="3" t="s">
        <v>5141</v>
      </c>
      <c r="D1347" s="5">
        <v>10000</v>
      </c>
      <c r="E1347" s="7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107">ROUND(E1347/D1347*100,0)</f>
        <v>107</v>
      </c>
      <c r="P1347">
        <f t="shared" ref="P1347:P1410" si="108">IFERROR(ROUND(E1347/L1347,2),0)</f>
        <v>108.48</v>
      </c>
      <c r="Q1347" s="11" t="s">
        <v>8313</v>
      </c>
      <c r="R1347" s="15">
        <f t="shared" ref="R1347:R1410" si="109">(((J1347/60)/60)/24)+DATE(1970,1,1)</f>
        <v>42324.764004629629</v>
      </c>
      <c r="S1347" s="15">
        <f t="shared" ref="S1347:S1410" si="110">(((I1347/60)/60)/24)+DATE(1970,1,1)</f>
        <v>42354.764004629629</v>
      </c>
      <c r="U1347" t="str">
        <f t="shared" ref="U1347:U1410" si="111">RIGHT(N1347,LEN(N1347)-SEARCH("/",N1347))</f>
        <v>electronic music</v>
      </c>
    </row>
    <row r="1348" spans="1:21" ht="60" x14ac:dyDescent="0.25">
      <c r="A1348">
        <v>2963</v>
      </c>
      <c r="B1348" s="9" t="s">
        <v>2963</v>
      </c>
      <c r="C1348" s="3" t="s">
        <v>7073</v>
      </c>
      <c r="D1348" s="5">
        <v>10000</v>
      </c>
      <c r="E1348" s="7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107"/>
        <v>107</v>
      </c>
      <c r="P1348">
        <f t="shared" si="108"/>
        <v>109.03</v>
      </c>
      <c r="Q1348" s="11" t="s">
        <v>8309</v>
      </c>
      <c r="R1348" s="15">
        <f t="shared" si="109"/>
        <v>42157.470185185186</v>
      </c>
      <c r="S1348" s="15">
        <f t="shared" si="110"/>
        <v>42187.470185185186</v>
      </c>
      <c r="U1348" t="str">
        <f t="shared" si="111"/>
        <v>plays</v>
      </c>
    </row>
    <row r="1349" spans="1:21" ht="45" x14ac:dyDescent="0.25">
      <c r="A1349">
        <v>260</v>
      </c>
      <c r="B1349" s="9" t="s">
        <v>261</v>
      </c>
      <c r="C1349" s="3" t="s">
        <v>4370</v>
      </c>
      <c r="D1349" s="5">
        <v>10000</v>
      </c>
      <c r="E1349" s="7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107"/>
        <v>106</v>
      </c>
      <c r="P1349">
        <f t="shared" si="108"/>
        <v>120.91</v>
      </c>
      <c r="Q1349" s="11" t="s">
        <v>8308</v>
      </c>
      <c r="R1349" s="15">
        <f t="shared" si="109"/>
        <v>40330.755543981482</v>
      </c>
      <c r="S1349" s="15">
        <f t="shared" si="110"/>
        <v>40376.415972222225</v>
      </c>
      <c r="U1349" t="str">
        <f t="shared" si="111"/>
        <v>documentary</v>
      </c>
    </row>
    <row r="1350" spans="1:21" ht="45" x14ac:dyDescent="0.25">
      <c r="A1350">
        <v>2818</v>
      </c>
      <c r="B1350" s="9" t="s">
        <v>2818</v>
      </c>
      <c r="C1350" s="3" t="s">
        <v>6928</v>
      </c>
      <c r="D1350" s="5">
        <v>10000</v>
      </c>
      <c r="E1350" s="7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107"/>
        <v>106</v>
      </c>
      <c r="P1350">
        <f t="shared" si="108"/>
        <v>103.95</v>
      </c>
      <c r="Q1350" s="11" t="s">
        <v>8309</v>
      </c>
      <c r="R1350" s="15">
        <f t="shared" si="109"/>
        <v>42250.598217592589</v>
      </c>
      <c r="S1350" s="15">
        <f t="shared" si="110"/>
        <v>42270.598217592589</v>
      </c>
      <c r="U1350" t="str">
        <f t="shared" si="111"/>
        <v>plays</v>
      </c>
    </row>
    <row r="1351" spans="1:21" ht="60" x14ac:dyDescent="0.25">
      <c r="A1351">
        <v>749</v>
      </c>
      <c r="B1351" s="9" t="s">
        <v>750</v>
      </c>
      <c r="C1351" s="3" t="s">
        <v>4859</v>
      </c>
      <c r="D1351" s="5">
        <v>10000</v>
      </c>
      <c r="E1351" s="7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107"/>
        <v>106</v>
      </c>
      <c r="P1351">
        <f t="shared" si="108"/>
        <v>95.96</v>
      </c>
      <c r="Q1351" s="11" t="s">
        <v>8310</v>
      </c>
      <c r="R1351" s="15">
        <f t="shared" si="109"/>
        <v>42733.94131944445</v>
      </c>
      <c r="S1351" s="15">
        <f t="shared" si="110"/>
        <v>42763.94131944445</v>
      </c>
      <c r="U1351" t="str">
        <f t="shared" si="111"/>
        <v>nonfiction</v>
      </c>
    </row>
    <row r="1352" spans="1:21" ht="60" x14ac:dyDescent="0.25">
      <c r="A1352">
        <v>1891</v>
      </c>
      <c r="B1352" s="9" t="s">
        <v>1892</v>
      </c>
      <c r="C1352" s="3" t="s">
        <v>6001</v>
      </c>
      <c r="D1352" s="5">
        <v>10000</v>
      </c>
      <c r="E1352" s="7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107"/>
        <v>106</v>
      </c>
      <c r="P1352">
        <f t="shared" si="108"/>
        <v>87.96</v>
      </c>
      <c r="Q1352" s="11" t="s">
        <v>8313</v>
      </c>
      <c r="R1352" s="15">
        <f t="shared" si="109"/>
        <v>40335.798078703701</v>
      </c>
      <c r="S1352" s="15">
        <f t="shared" si="110"/>
        <v>40381.25</v>
      </c>
      <c r="U1352" t="str">
        <f t="shared" si="111"/>
        <v>indie rock</v>
      </c>
    </row>
    <row r="1353" spans="1:21" ht="60" x14ac:dyDescent="0.25">
      <c r="A1353">
        <v>3434</v>
      </c>
      <c r="B1353" s="9" t="s">
        <v>3433</v>
      </c>
      <c r="C1353" s="3" t="s">
        <v>7544</v>
      </c>
      <c r="D1353" s="5">
        <v>10000</v>
      </c>
      <c r="E1353" s="7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107"/>
        <v>106</v>
      </c>
      <c r="P1353">
        <f t="shared" si="108"/>
        <v>62.83</v>
      </c>
      <c r="Q1353" s="11" t="s">
        <v>8309</v>
      </c>
      <c r="R1353" s="15">
        <f t="shared" si="109"/>
        <v>41800.380428240744</v>
      </c>
      <c r="S1353" s="15">
        <f t="shared" si="110"/>
        <v>41830.380428240744</v>
      </c>
      <c r="U1353" t="str">
        <f t="shared" si="111"/>
        <v>plays</v>
      </c>
    </row>
    <row r="1354" spans="1:21" ht="45" x14ac:dyDescent="0.25">
      <c r="A1354">
        <v>329</v>
      </c>
      <c r="B1354" s="9" t="s">
        <v>330</v>
      </c>
      <c r="C1354" s="3" t="s">
        <v>4439</v>
      </c>
      <c r="D1354" s="5">
        <v>10000</v>
      </c>
      <c r="E1354" s="7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107"/>
        <v>106</v>
      </c>
      <c r="P1354">
        <f t="shared" si="108"/>
        <v>63.17</v>
      </c>
      <c r="Q1354" s="11" t="s">
        <v>8308</v>
      </c>
      <c r="R1354" s="15">
        <f t="shared" si="109"/>
        <v>42291.46674768519</v>
      </c>
      <c r="S1354" s="15">
        <f t="shared" si="110"/>
        <v>42315.166666666672</v>
      </c>
      <c r="U1354" t="str">
        <f t="shared" si="111"/>
        <v>documentary</v>
      </c>
    </row>
    <row r="1355" spans="1:21" ht="45" x14ac:dyDescent="0.25">
      <c r="A1355">
        <v>1373</v>
      </c>
      <c r="B1355" s="9" t="s">
        <v>1374</v>
      </c>
      <c r="C1355" s="3" t="s">
        <v>5483</v>
      </c>
      <c r="D1355" s="5">
        <v>10000</v>
      </c>
      <c r="E1355" s="7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107"/>
        <v>105</v>
      </c>
      <c r="P1355">
        <f t="shared" si="108"/>
        <v>201.94</v>
      </c>
      <c r="Q1355" s="11" t="s">
        <v>8313</v>
      </c>
      <c r="R1355" s="15">
        <f t="shared" si="109"/>
        <v>42704.95177083333</v>
      </c>
      <c r="S1355" s="15">
        <f t="shared" si="110"/>
        <v>42734.95177083333</v>
      </c>
      <c r="U1355" t="str">
        <f t="shared" si="111"/>
        <v>rock</v>
      </c>
    </row>
    <row r="1356" spans="1:21" ht="45" x14ac:dyDescent="0.25">
      <c r="A1356">
        <v>3507</v>
      </c>
      <c r="B1356" s="9" t="s">
        <v>3506</v>
      </c>
      <c r="C1356" s="3" t="s">
        <v>7617</v>
      </c>
      <c r="D1356" s="5">
        <v>10000</v>
      </c>
      <c r="E1356" s="7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107"/>
        <v>104</v>
      </c>
      <c r="P1356">
        <f t="shared" si="108"/>
        <v>145</v>
      </c>
      <c r="Q1356" s="11" t="s">
        <v>8309</v>
      </c>
      <c r="R1356" s="15">
        <f t="shared" si="109"/>
        <v>42491.92288194444</v>
      </c>
      <c r="S1356" s="15">
        <f t="shared" si="110"/>
        <v>42521.92288194444</v>
      </c>
      <c r="U1356" t="str">
        <f t="shared" si="111"/>
        <v>plays</v>
      </c>
    </row>
    <row r="1357" spans="1:21" ht="45" x14ac:dyDescent="0.25">
      <c r="A1357">
        <v>1616</v>
      </c>
      <c r="B1357" s="9" t="s">
        <v>1617</v>
      </c>
      <c r="C1357" s="3" t="s">
        <v>5726</v>
      </c>
      <c r="D1357" s="5">
        <v>10000</v>
      </c>
      <c r="E1357" s="7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107"/>
        <v>104</v>
      </c>
      <c r="P1357">
        <f t="shared" si="108"/>
        <v>66.37</v>
      </c>
      <c r="Q1357" s="11" t="s">
        <v>8313</v>
      </c>
      <c r="R1357" s="15">
        <f t="shared" si="109"/>
        <v>41194.715520833335</v>
      </c>
      <c r="S1357" s="15">
        <f t="shared" si="110"/>
        <v>41235.916666666664</v>
      </c>
      <c r="U1357" t="str">
        <f t="shared" si="111"/>
        <v>rock</v>
      </c>
    </row>
    <row r="1358" spans="1:21" ht="30" x14ac:dyDescent="0.25">
      <c r="A1358">
        <v>3</v>
      </c>
      <c r="B1358" s="9" t="s">
        <v>5</v>
      </c>
      <c r="C1358" s="3" t="s">
        <v>4114</v>
      </c>
      <c r="D1358" s="5">
        <v>10000</v>
      </c>
      <c r="E1358" s="7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107"/>
        <v>104</v>
      </c>
      <c r="P1358">
        <f t="shared" si="108"/>
        <v>69.27</v>
      </c>
      <c r="Q1358" s="11" t="s">
        <v>8308</v>
      </c>
      <c r="R1358" s="15">
        <f t="shared" si="109"/>
        <v>41828.515127314815</v>
      </c>
      <c r="S1358" s="15">
        <f t="shared" si="110"/>
        <v>41858.515127314815</v>
      </c>
      <c r="U1358" t="str">
        <f t="shared" si="111"/>
        <v>television</v>
      </c>
    </row>
    <row r="1359" spans="1:21" ht="60" x14ac:dyDescent="0.25">
      <c r="A1359">
        <v>2997</v>
      </c>
      <c r="B1359" s="9" t="s">
        <v>2997</v>
      </c>
      <c r="C1359" s="3" t="s">
        <v>7107</v>
      </c>
      <c r="D1359" s="5">
        <v>10000</v>
      </c>
      <c r="E1359" s="7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107"/>
        <v>104</v>
      </c>
      <c r="P1359">
        <f t="shared" si="108"/>
        <v>90.2</v>
      </c>
      <c r="Q1359" s="11" t="s">
        <v>8309</v>
      </c>
      <c r="R1359" s="15">
        <f t="shared" si="109"/>
        <v>42775.733715277776</v>
      </c>
      <c r="S1359" s="15">
        <f t="shared" si="110"/>
        <v>42793.207638888889</v>
      </c>
      <c r="U1359" t="str">
        <f t="shared" si="111"/>
        <v>spaces</v>
      </c>
    </row>
    <row r="1360" spans="1:21" ht="45" x14ac:dyDescent="0.25">
      <c r="A1360">
        <v>3463</v>
      </c>
      <c r="B1360" s="9" t="s">
        <v>3462</v>
      </c>
      <c r="C1360" s="3" t="s">
        <v>7573</v>
      </c>
      <c r="D1360" s="5">
        <v>10000</v>
      </c>
      <c r="E1360" s="7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107"/>
        <v>103</v>
      </c>
      <c r="P1360">
        <f t="shared" si="108"/>
        <v>90.68</v>
      </c>
      <c r="Q1360" s="11" t="s">
        <v>8309</v>
      </c>
      <c r="R1360" s="15">
        <f t="shared" si="109"/>
        <v>42612.918807870374</v>
      </c>
      <c r="S1360" s="15">
        <f t="shared" si="110"/>
        <v>42654.165972222225</v>
      </c>
      <c r="U1360" t="str">
        <f t="shared" si="111"/>
        <v>plays</v>
      </c>
    </row>
    <row r="1361" spans="1:21" ht="60" x14ac:dyDescent="0.25">
      <c r="A1361">
        <v>367</v>
      </c>
      <c r="B1361" s="9" t="s">
        <v>368</v>
      </c>
      <c r="C1361" s="3" t="s">
        <v>4477</v>
      </c>
      <c r="D1361" s="5">
        <v>10000</v>
      </c>
      <c r="E1361" s="7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107"/>
        <v>103</v>
      </c>
      <c r="P1361">
        <f t="shared" si="108"/>
        <v>86.85</v>
      </c>
      <c r="Q1361" s="11" t="s">
        <v>8308</v>
      </c>
      <c r="R1361" s="15">
        <f t="shared" si="109"/>
        <v>41355.577291666668</v>
      </c>
      <c r="S1361" s="15">
        <f t="shared" si="110"/>
        <v>41395.207638888889</v>
      </c>
      <c r="U1361" t="str">
        <f t="shared" si="111"/>
        <v>documentary</v>
      </c>
    </row>
    <row r="1362" spans="1:21" ht="60" x14ac:dyDescent="0.25">
      <c r="A1362">
        <v>348</v>
      </c>
      <c r="B1362" s="9" t="s">
        <v>349</v>
      </c>
      <c r="C1362" s="3" t="s">
        <v>4458</v>
      </c>
      <c r="D1362" s="5">
        <v>10000</v>
      </c>
      <c r="E1362" s="7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107"/>
        <v>103</v>
      </c>
      <c r="P1362">
        <f t="shared" si="108"/>
        <v>86.55</v>
      </c>
      <c r="Q1362" s="11" t="s">
        <v>8308</v>
      </c>
      <c r="R1362" s="15">
        <f t="shared" si="109"/>
        <v>42207.58699074074</v>
      </c>
      <c r="S1362" s="15">
        <f t="shared" si="110"/>
        <v>42237.58699074074</v>
      </c>
      <c r="U1362" t="str">
        <f t="shared" si="111"/>
        <v>documentary</v>
      </c>
    </row>
    <row r="1363" spans="1:21" ht="60" x14ac:dyDescent="0.25">
      <c r="A1363">
        <v>3173</v>
      </c>
      <c r="B1363" s="9" t="s">
        <v>3173</v>
      </c>
      <c r="C1363" s="3" t="s">
        <v>7283</v>
      </c>
      <c r="D1363" s="5">
        <v>10000</v>
      </c>
      <c r="E1363" s="7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107"/>
        <v>103</v>
      </c>
      <c r="P1363">
        <f t="shared" si="108"/>
        <v>139.19</v>
      </c>
      <c r="Q1363" s="11" t="s">
        <v>8309</v>
      </c>
      <c r="R1363" s="15">
        <f t="shared" si="109"/>
        <v>41878.878379629627</v>
      </c>
      <c r="S1363" s="15">
        <f t="shared" si="110"/>
        <v>41908.878379629627</v>
      </c>
      <c r="U1363" t="str">
        <f t="shared" si="111"/>
        <v>plays</v>
      </c>
    </row>
    <row r="1364" spans="1:21" ht="45" x14ac:dyDescent="0.25">
      <c r="A1364">
        <v>3358</v>
      </c>
      <c r="B1364" s="9" t="s">
        <v>3357</v>
      </c>
      <c r="C1364" s="3" t="s">
        <v>7468</v>
      </c>
      <c r="D1364" s="5">
        <v>10000</v>
      </c>
      <c r="E1364" s="7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107"/>
        <v>103</v>
      </c>
      <c r="P1364">
        <f t="shared" si="108"/>
        <v>63.57</v>
      </c>
      <c r="Q1364" s="11" t="s">
        <v>8309</v>
      </c>
      <c r="R1364" s="15">
        <f t="shared" si="109"/>
        <v>41932.311099537037</v>
      </c>
      <c r="S1364" s="15">
        <f t="shared" si="110"/>
        <v>41962.352766203709</v>
      </c>
      <c r="U1364" t="str">
        <f t="shared" si="111"/>
        <v>plays</v>
      </c>
    </row>
    <row r="1365" spans="1:21" ht="45" x14ac:dyDescent="0.25">
      <c r="A1365">
        <v>58</v>
      </c>
      <c r="B1365" s="9" t="s">
        <v>60</v>
      </c>
      <c r="C1365" s="3" t="s">
        <v>4169</v>
      </c>
      <c r="D1365" s="5">
        <v>10000</v>
      </c>
      <c r="E1365" s="7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107"/>
        <v>103</v>
      </c>
      <c r="P1365">
        <f t="shared" si="108"/>
        <v>137.21</v>
      </c>
      <c r="Q1365" s="11" t="s">
        <v>8308</v>
      </c>
      <c r="R1365" s="15">
        <f t="shared" si="109"/>
        <v>41932.745046296295</v>
      </c>
      <c r="S1365" s="15">
        <f t="shared" si="110"/>
        <v>41962.786712962959</v>
      </c>
      <c r="U1365" t="str">
        <f t="shared" si="111"/>
        <v>television</v>
      </c>
    </row>
    <row r="1366" spans="1:21" ht="30" x14ac:dyDescent="0.25">
      <c r="A1366">
        <v>1751</v>
      </c>
      <c r="B1366" s="9" t="s">
        <v>1752</v>
      </c>
      <c r="C1366" s="3" t="s">
        <v>5861</v>
      </c>
      <c r="D1366" s="5">
        <v>10000</v>
      </c>
      <c r="E1366" s="7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107"/>
        <v>103</v>
      </c>
      <c r="P1366">
        <f t="shared" si="108"/>
        <v>168.69</v>
      </c>
      <c r="Q1366" s="11" t="s">
        <v>8314</v>
      </c>
      <c r="R1366" s="15">
        <f t="shared" si="109"/>
        <v>42052.7815162037</v>
      </c>
      <c r="S1366" s="15">
        <f t="shared" si="110"/>
        <v>42082.739849537036</v>
      </c>
      <c r="U1366" t="str">
        <f t="shared" si="111"/>
        <v>photobooks</v>
      </c>
    </row>
    <row r="1367" spans="1:21" ht="45" x14ac:dyDescent="0.25">
      <c r="A1367">
        <v>3766</v>
      </c>
      <c r="B1367" s="9" t="s">
        <v>3763</v>
      </c>
      <c r="C1367" s="3" t="s">
        <v>7876</v>
      </c>
      <c r="D1367" s="5">
        <v>10000</v>
      </c>
      <c r="E1367" s="7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107"/>
        <v>103</v>
      </c>
      <c r="P1367">
        <f t="shared" si="108"/>
        <v>106.93</v>
      </c>
      <c r="Q1367" s="11" t="s">
        <v>8309</v>
      </c>
      <c r="R1367" s="15">
        <f t="shared" si="109"/>
        <v>41788.167187500003</v>
      </c>
      <c r="S1367" s="15">
        <f t="shared" si="110"/>
        <v>41823.167187500003</v>
      </c>
      <c r="U1367" t="str">
        <f t="shared" si="111"/>
        <v>musical</v>
      </c>
    </row>
    <row r="1368" spans="1:21" ht="30" x14ac:dyDescent="0.25">
      <c r="A1368">
        <v>1393</v>
      </c>
      <c r="B1368" s="9" t="s">
        <v>1394</v>
      </c>
      <c r="C1368" s="3" t="s">
        <v>5503</v>
      </c>
      <c r="D1368" s="5">
        <v>10000</v>
      </c>
      <c r="E1368" s="7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107"/>
        <v>102</v>
      </c>
      <c r="P1368">
        <f t="shared" si="108"/>
        <v>196.83</v>
      </c>
      <c r="Q1368" s="11" t="s">
        <v>8313</v>
      </c>
      <c r="R1368" s="15">
        <f t="shared" si="109"/>
        <v>42553.681979166664</v>
      </c>
      <c r="S1368" s="15">
        <f t="shared" si="110"/>
        <v>42583.681979166664</v>
      </c>
      <c r="U1368" t="str">
        <f t="shared" si="111"/>
        <v>rock</v>
      </c>
    </row>
    <row r="1369" spans="1:21" ht="60" x14ac:dyDescent="0.25">
      <c r="A1369">
        <v>3714</v>
      </c>
      <c r="B1369" s="9" t="s">
        <v>3711</v>
      </c>
      <c r="C1369" s="3" t="s">
        <v>7824</v>
      </c>
      <c r="D1369" s="5">
        <v>10000</v>
      </c>
      <c r="E1369" s="7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107"/>
        <v>102</v>
      </c>
      <c r="P1369">
        <f t="shared" si="108"/>
        <v>105.52</v>
      </c>
      <c r="Q1369" s="11" t="s">
        <v>8309</v>
      </c>
      <c r="R1369" s="15">
        <f t="shared" si="109"/>
        <v>42118.556331018524</v>
      </c>
      <c r="S1369" s="15">
        <f t="shared" si="110"/>
        <v>42150.165972222225</v>
      </c>
      <c r="U1369" t="str">
        <f t="shared" si="111"/>
        <v>plays</v>
      </c>
    </row>
    <row r="1370" spans="1:21" ht="60" x14ac:dyDescent="0.25">
      <c r="A1370">
        <v>3298</v>
      </c>
      <c r="B1370" s="9" t="s">
        <v>3298</v>
      </c>
      <c r="C1370" s="3" t="s">
        <v>7408</v>
      </c>
      <c r="D1370" s="5">
        <v>10000</v>
      </c>
      <c r="E1370" s="7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107"/>
        <v>102</v>
      </c>
      <c r="P1370">
        <f t="shared" si="108"/>
        <v>141.29</v>
      </c>
      <c r="Q1370" s="11" t="s">
        <v>8309</v>
      </c>
      <c r="R1370" s="15">
        <f t="shared" si="109"/>
        <v>42239.957962962959</v>
      </c>
      <c r="S1370" s="15">
        <f t="shared" si="110"/>
        <v>42260</v>
      </c>
      <c r="U1370" t="str">
        <f t="shared" si="111"/>
        <v>plays</v>
      </c>
    </row>
    <row r="1371" spans="1:21" ht="60" x14ac:dyDescent="0.25">
      <c r="A1371">
        <v>3524</v>
      </c>
      <c r="B1371" s="9" t="s">
        <v>3523</v>
      </c>
      <c r="C1371" s="3" t="s">
        <v>7634</v>
      </c>
      <c r="D1371" s="5">
        <v>10000</v>
      </c>
      <c r="E1371" s="7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107"/>
        <v>102</v>
      </c>
      <c r="P1371">
        <f t="shared" si="108"/>
        <v>137.24</v>
      </c>
      <c r="Q1371" s="11" t="s">
        <v>8309</v>
      </c>
      <c r="R1371" s="15">
        <f t="shared" si="109"/>
        <v>41880.76357638889</v>
      </c>
      <c r="S1371" s="15">
        <f t="shared" si="110"/>
        <v>41895.166666666664</v>
      </c>
      <c r="U1371" t="str">
        <f t="shared" si="111"/>
        <v>plays</v>
      </c>
    </row>
    <row r="1372" spans="1:21" ht="60" x14ac:dyDescent="0.25">
      <c r="A1372">
        <v>796</v>
      </c>
      <c r="B1372" s="9" t="s">
        <v>797</v>
      </c>
      <c r="C1372" s="3" t="s">
        <v>4906</v>
      </c>
      <c r="D1372" s="5">
        <v>10000</v>
      </c>
      <c r="E1372" s="7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107"/>
        <v>101</v>
      </c>
      <c r="P1372">
        <f t="shared" si="108"/>
        <v>112.61</v>
      </c>
      <c r="Q1372" s="11" t="s">
        <v>8313</v>
      </c>
      <c r="R1372" s="15">
        <f t="shared" si="109"/>
        <v>41502.882928240739</v>
      </c>
      <c r="S1372" s="15">
        <f t="shared" si="110"/>
        <v>41532.881944444445</v>
      </c>
      <c r="U1372" t="str">
        <f t="shared" si="111"/>
        <v>rock</v>
      </c>
    </row>
    <row r="1373" spans="1:21" ht="60" x14ac:dyDescent="0.25">
      <c r="A1373">
        <v>3575</v>
      </c>
      <c r="B1373" s="9" t="s">
        <v>3574</v>
      </c>
      <c r="C1373" s="3" t="s">
        <v>7685</v>
      </c>
      <c r="D1373" s="5">
        <v>10000</v>
      </c>
      <c r="E1373" s="7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107"/>
        <v>101</v>
      </c>
      <c r="P1373">
        <f t="shared" si="108"/>
        <v>99.34</v>
      </c>
      <c r="Q1373" s="11" t="s">
        <v>8309</v>
      </c>
      <c r="R1373" s="15">
        <f t="shared" si="109"/>
        <v>42561.783877314811</v>
      </c>
      <c r="S1373" s="15">
        <f t="shared" si="110"/>
        <v>42593.165972222225</v>
      </c>
      <c r="U1373" t="str">
        <f t="shared" si="111"/>
        <v>plays</v>
      </c>
    </row>
    <row r="1374" spans="1:21" ht="60" x14ac:dyDescent="0.25">
      <c r="A1374">
        <v>334</v>
      </c>
      <c r="B1374" s="9" t="s">
        <v>335</v>
      </c>
      <c r="C1374" s="3" t="s">
        <v>4444</v>
      </c>
      <c r="D1374" s="5">
        <v>10000</v>
      </c>
      <c r="E1374" s="7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107"/>
        <v>101</v>
      </c>
      <c r="P1374">
        <f t="shared" si="108"/>
        <v>146.65</v>
      </c>
      <c r="Q1374" s="11" t="s">
        <v>8308</v>
      </c>
      <c r="R1374" s="15">
        <f t="shared" si="109"/>
        <v>42101.682372685187</v>
      </c>
      <c r="S1374" s="15">
        <f t="shared" si="110"/>
        <v>42139.791666666672</v>
      </c>
      <c r="U1374" t="str">
        <f t="shared" si="111"/>
        <v>documentary</v>
      </c>
    </row>
    <row r="1375" spans="1:21" ht="45" x14ac:dyDescent="0.25">
      <c r="A1375">
        <v>3421</v>
      </c>
      <c r="B1375" s="9" t="s">
        <v>3420</v>
      </c>
      <c r="C1375" s="3" t="s">
        <v>7531</v>
      </c>
      <c r="D1375" s="5">
        <v>10000</v>
      </c>
      <c r="E1375" s="7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107"/>
        <v>101</v>
      </c>
      <c r="P1375">
        <f t="shared" si="108"/>
        <v>103.21</v>
      </c>
      <c r="Q1375" s="11" t="s">
        <v>8309</v>
      </c>
      <c r="R1375" s="15">
        <f t="shared" si="109"/>
        <v>42037.791238425925</v>
      </c>
      <c r="S1375" s="15">
        <f t="shared" si="110"/>
        <v>42067.791238425925</v>
      </c>
      <c r="U1375" t="str">
        <f t="shared" si="111"/>
        <v>plays</v>
      </c>
    </row>
    <row r="1376" spans="1:21" ht="60" x14ac:dyDescent="0.25">
      <c r="A1376">
        <v>54</v>
      </c>
      <c r="B1376" s="9" t="s">
        <v>56</v>
      </c>
      <c r="C1376" s="3" t="s">
        <v>4165</v>
      </c>
      <c r="D1376" s="5">
        <v>10000</v>
      </c>
      <c r="E1376" s="7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107"/>
        <v>101</v>
      </c>
      <c r="P1376">
        <f t="shared" si="108"/>
        <v>194.23</v>
      </c>
      <c r="Q1376" s="11" t="s">
        <v>8308</v>
      </c>
      <c r="R1376" s="15">
        <f t="shared" si="109"/>
        <v>42333.713206018518</v>
      </c>
      <c r="S1376" s="15">
        <f t="shared" si="110"/>
        <v>42363.713206018518</v>
      </c>
      <c r="U1376" t="str">
        <f t="shared" si="111"/>
        <v>television</v>
      </c>
    </row>
    <row r="1377" spans="1:21" ht="60" x14ac:dyDescent="0.25">
      <c r="A1377">
        <v>2930</v>
      </c>
      <c r="B1377" s="9" t="s">
        <v>2930</v>
      </c>
      <c r="C1377" s="3" t="s">
        <v>7040</v>
      </c>
      <c r="D1377" s="5">
        <v>10000</v>
      </c>
      <c r="E1377" s="7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107"/>
        <v>101</v>
      </c>
      <c r="P1377">
        <f t="shared" si="108"/>
        <v>162.77000000000001</v>
      </c>
      <c r="Q1377" s="11" t="s">
        <v>8309</v>
      </c>
      <c r="R1377" s="15">
        <f t="shared" si="109"/>
        <v>42101.584074074075</v>
      </c>
      <c r="S1377" s="15">
        <f t="shared" si="110"/>
        <v>42131.584074074075</v>
      </c>
      <c r="U1377" t="str">
        <f t="shared" si="111"/>
        <v>musical</v>
      </c>
    </row>
    <row r="1378" spans="1:21" ht="60" x14ac:dyDescent="0.25">
      <c r="A1378">
        <v>3022</v>
      </c>
      <c r="B1378" s="9" t="s">
        <v>3022</v>
      </c>
      <c r="C1378" s="3" t="s">
        <v>7132</v>
      </c>
      <c r="D1378" s="5">
        <v>10000</v>
      </c>
      <c r="E1378" s="7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107"/>
        <v>101</v>
      </c>
      <c r="P1378">
        <f t="shared" si="108"/>
        <v>162.71</v>
      </c>
      <c r="Q1378" s="11" t="s">
        <v>8309</v>
      </c>
      <c r="R1378" s="15">
        <f t="shared" si="109"/>
        <v>42564.95380787037</v>
      </c>
      <c r="S1378" s="15">
        <f t="shared" si="110"/>
        <v>42609.95380787037</v>
      </c>
      <c r="U1378" t="str">
        <f t="shared" si="111"/>
        <v>spaces</v>
      </c>
    </row>
    <row r="1379" spans="1:21" ht="60" x14ac:dyDescent="0.25">
      <c r="A1379">
        <v>527</v>
      </c>
      <c r="B1379" s="9" t="s">
        <v>528</v>
      </c>
      <c r="C1379" s="3" t="s">
        <v>4637</v>
      </c>
      <c r="D1379" s="5">
        <v>10000</v>
      </c>
      <c r="E1379" s="7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107"/>
        <v>101</v>
      </c>
      <c r="P1379">
        <f t="shared" si="108"/>
        <v>63.83</v>
      </c>
      <c r="Q1379" s="11" t="s">
        <v>8309</v>
      </c>
      <c r="R1379" s="15">
        <f t="shared" si="109"/>
        <v>42753.205625000002</v>
      </c>
      <c r="S1379" s="15">
        <f t="shared" si="110"/>
        <v>42783.670138888891</v>
      </c>
      <c r="U1379" t="str">
        <f t="shared" si="111"/>
        <v>plays</v>
      </c>
    </row>
    <row r="1380" spans="1:21" ht="60" x14ac:dyDescent="0.25">
      <c r="A1380">
        <v>3455</v>
      </c>
      <c r="B1380" s="9" t="s">
        <v>3454</v>
      </c>
      <c r="C1380" s="3" t="s">
        <v>7565</v>
      </c>
      <c r="D1380" s="5">
        <v>10000</v>
      </c>
      <c r="E1380" s="7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107"/>
        <v>101</v>
      </c>
      <c r="P1380">
        <f t="shared" si="108"/>
        <v>145.87</v>
      </c>
      <c r="Q1380" s="11" t="s">
        <v>8309</v>
      </c>
      <c r="R1380" s="15">
        <f t="shared" si="109"/>
        <v>42626.7503125</v>
      </c>
      <c r="S1380" s="15">
        <f t="shared" si="110"/>
        <v>42656.7503125</v>
      </c>
      <c r="U1380" t="str">
        <f t="shared" si="111"/>
        <v>plays</v>
      </c>
    </row>
    <row r="1381" spans="1:21" ht="60" x14ac:dyDescent="0.25">
      <c r="A1381">
        <v>302</v>
      </c>
      <c r="B1381" s="9" t="s">
        <v>303</v>
      </c>
      <c r="C1381" s="3" t="s">
        <v>4412</v>
      </c>
      <c r="D1381" s="5">
        <v>10000</v>
      </c>
      <c r="E1381" s="7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107"/>
        <v>100</v>
      </c>
      <c r="P1381">
        <f t="shared" si="108"/>
        <v>93.02</v>
      </c>
      <c r="Q1381" s="11" t="s">
        <v>8308</v>
      </c>
      <c r="R1381" s="15">
        <f t="shared" si="109"/>
        <v>40933.856921296298</v>
      </c>
      <c r="S1381" s="15">
        <f t="shared" si="110"/>
        <v>40963.856921296298</v>
      </c>
      <c r="U1381" t="str">
        <f t="shared" si="111"/>
        <v>documentary</v>
      </c>
    </row>
    <row r="1382" spans="1:21" ht="60" x14ac:dyDescent="0.25">
      <c r="A1382">
        <v>3400</v>
      </c>
      <c r="B1382" s="9" t="s">
        <v>3399</v>
      </c>
      <c r="C1382" s="3" t="s">
        <v>7510</v>
      </c>
      <c r="D1382" s="5">
        <v>10000</v>
      </c>
      <c r="E1382" s="7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107"/>
        <v>100</v>
      </c>
      <c r="P1382">
        <f t="shared" si="108"/>
        <v>118.13</v>
      </c>
      <c r="Q1382" s="11" t="s">
        <v>8309</v>
      </c>
      <c r="R1382" s="15">
        <f t="shared" si="109"/>
        <v>41834.953865740739</v>
      </c>
      <c r="S1382" s="15">
        <f t="shared" si="110"/>
        <v>41879.953865740739</v>
      </c>
      <c r="U1382" t="str">
        <f t="shared" si="111"/>
        <v>plays</v>
      </c>
    </row>
    <row r="1383" spans="1:21" ht="45" x14ac:dyDescent="0.25">
      <c r="A1383">
        <v>3406</v>
      </c>
      <c r="B1383" s="9" t="s">
        <v>3405</v>
      </c>
      <c r="C1383" s="3" t="s">
        <v>7516</v>
      </c>
      <c r="D1383" s="5">
        <v>10000</v>
      </c>
      <c r="E1383" s="7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107"/>
        <v>100</v>
      </c>
      <c r="P1383">
        <f t="shared" si="108"/>
        <v>110.23</v>
      </c>
      <c r="Q1383" s="11" t="s">
        <v>8309</v>
      </c>
      <c r="R1383" s="15">
        <f t="shared" si="109"/>
        <v>41791.492777777778</v>
      </c>
      <c r="S1383" s="15">
        <f t="shared" si="110"/>
        <v>41836.492777777778</v>
      </c>
      <c r="U1383" t="str">
        <f t="shared" si="111"/>
        <v>plays</v>
      </c>
    </row>
    <row r="1384" spans="1:21" ht="45" x14ac:dyDescent="0.25">
      <c r="A1384">
        <v>2811</v>
      </c>
      <c r="B1384" s="9" t="s">
        <v>2811</v>
      </c>
      <c r="C1384" s="3" t="s">
        <v>6921</v>
      </c>
      <c r="D1384" s="5">
        <v>10000</v>
      </c>
      <c r="E1384" s="7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107"/>
        <v>100</v>
      </c>
      <c r="P1384">
        <f t="shared" si="108"/>
        <v>92.84</v>
      </c>
      <c r="Q1384" s="11" t="s">
        <v>8309</v>
      </c>
      <c r="R1384" s="15">
        <f t="shared" si="109"/>
        <v>42028.496562500004</v>
      </c>
      <c r="S1384" s="15">
        <f t="shared" si="110"/>
        <v>42058.496562500004</v>
      </c>
      <c r="U1384" t="str">
        <f t="shared" si="111"/>
        <v>plays</v>
      </c>
    </row>
    <row r="1385" spans="1:21" ht="60" x14ac:dyDescent="0.25">
      <c r="A1385">
        <v>3288</v>
      </c>
      <c r="B1385" s="9" t="s">
        <v>3288</v>
      </c>
      <c r="C1385" s="3" t="s">
        <v>7398</v>
      </c>
      <c r="D1385" s="5">
        <v>10000</v>
      </c>
      <c r="E1385" s="7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107"/>
        <v>100</v>
      </c>
      <c r="P1385">
        <f t="shared" si="108"/>
        <v>48.44</v>
      </c>
      <c r="Q1385" s="11" t="s">
        <v>8309</v>
      </c>
      <c r="R1385" s="15">
        <f t="shared" si="109"/>
        <v>42505.774479166663</v>
      </c>
      <c r="S1385" s="15">
        <f t="shared" si="110"/>
        <v>42541.958333333328</v>
      </c>
      <c r="U1385" t="str">
        <f t="shared" si="111"/>
        <v>plays</v>
      </c>
    </row>
    <row r="1386" spans="1:21" ht="60" x14ac:dyDescent="0.25">
      <c r="A1386">
        <v>2539</v>
      </c>
      <c r="B1386" s="9" t="s">
        <v>2539</v>
      </c>
      <c r="C1386" s="3" t="s">
        <v>6649</v>
      </c>
      <c r="D1386" s="5">
        <v>10000</v>
      </c>
      <c r="E1386" s="7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107"/>
        <v>100</v>
      </c>
      <c r="P1386">
        <f t="shared" si="108"/>
        <v>169.92</v>
      </c>
      <c r="Q1386" s="11" t="s">
        <v>8313</v>
      </c>
      <c r="R1386" s="15">
        <f t="shared" si="109"/>
        <v>41977.902222222227</v>
      </c>
      <c r="S1386" s="15">
        <f t="shared" si="110"/>
        <v>42037.902222222227</v>
      </c>
      <c r="U1386" t="str">
        <f t="shared" si="111"/>
        <v>classical music</v>
      </c>
    </row>
    <row r="1387" spans="1:21" ht="60" x14ac:dyDescent="0.25">
      <c r="A1387">
        <v>1633</v>
      </c>
      <c r="B1387" s="9" t="s">
        <v>1634</v>
      </c>
      <c r="C1387" s="3" t="s">
        <v>5743</v>
      </c>
      <c r="D1387" s="5">
        <v>10000</v>
      </c>
      <c r="E1387" s="7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107"/>
        <v>100</v>
      </c>
      <c r="P1387">
        <f t="shared" si="108"/>
        <v>172.41</v>
      </c>
      <c r="Q1387" s="11" t="s">
        <v>8313</v>
      </c>
      <c r="R1387" s="15">
        <f t="shared" si="109"/>
        <v>40896.883750000001</v>
      </c>
      <c r="S1387" s="15">
        <f t="shared" si="110"/>
        <v>40924.208333333336</v>
      </c>
      <c r="U1387" t="str">
        <f t="shared" si="111"/>
        <v>rock</v>
      </c>
    </row>
    <row r="1388" spans="1:21" ht="60" x14ac:dyDescent="0.25">
      <c r="A1388">
        <v>2990</v>
      </c>
      <c r="B1388" s="9" t="s">
        <v>2990</v>
      </c>
      <c r="C1388" s="3" t="s">
        <v>7100</v>
      </c>
      <c r="D1388" s="5">
        <v>10000</v>
      </c>
      <c r="E1388" s="7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107"/>
        <v>100</v>
      </c>
      <c r="P1388">
        <f t="shared" si="108"/>
        <v>370.37</v>
      </c>
      <c r="Q1388" s="11" t="s">
        <v>8309</v>
      </c>
      <c r="R1388" s="15">
        <f t="shared" si="109"/>
        <v>42341.57430555555</v>
      </c>
      <c r="S1388" s="15">
        <f t="shared" si="110"/>
        <v>42376.57430555555</v>
      </c>
      <c r="U1388" t="str">
        <f t="shared" si="111"/>
        <v>spaces</v>
      </c>
    </row>
    <row r="1389" spans="1:21" ht="60" x14ac:dyDescent="0.25">
      <c r="A1389">
        <v>3144</v>
      </c>
      <c r="B1389" s="9" t="s">
        <v>3144</v>
      </c>
      <c r="C1389" s="3" t="s">
        <v>7254</v>
      </c>
      <c r="D1389" s="5">
        <v>10000</v>
      </c>
      <c r="E1389" s="7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107"/>
        <v>75</v>
      </c>
      <c r="P1389">
        <f t="shared" si="108"/>
        <v>251.33</v>
      </c>
      <c r="Q1389" s="11" t="s">
        <v>8309</v>
      </c>
      <c r="R1389" s="15">
        <f t="shared" si="109"/>
        <v>42796.538275462968</v>
      </c>
      <c r="S1389" s="15">
        <f t="shared" si="110"/>
        <v>42813.25</v>
      </c>
      <c r="U1389" t="str">
        <f t="shared" si="111"/>
        <v>plays</v>
      </c>
    </row>
    <row r="1390" spans="1:21" ht="45" x14ac:dyDescent="0.25">
      <c r="A1390">
        <v>1797</v>
      </c>
      <c r="B1390" s="9" t="s">
        <v>1798</v>
      </c>
      <c r="C1390" s="3" t="s">
        <v>5907</v>
      </c>
      <c r="D1390" s="5">
        <v>10000</v>
      </c>
      <c r="E1390" s="7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107"/>
        <v>68</v>
      </c>
      <c r="P1390">
        <f t="shared" si="108"/>
        <v>48.25</v>
      </c>
      <c r="Q1390" s="11" t="s">
        <v>8314</v>
      </c>
      <c r="R1390" s="15">
        <f t="shared" si="109"/>
        <v>42689.56931712963</v>
      </c>
      <c r="S1390" s="15">
        <f t="shared" si="110"/>
        <v>42719.56931712963</v>
      </c>
      <c r="U1390" t="str">
        <f t="shared" si="111"/>
        <v>photobooks</v>
      </c>
    </row>
    <row r="1391" spans="1:21" ht="60" x14ac:dyDescent="0.25">
      <c r="A1391">
        <v>3062</v>
      </c>
      <c r="B1391" s="9" t="s">
        <v>3062</v>
      </c>
      <c r="C1391" s="3" t="s">
        <v>7172</v>
      </c>
      <c r="D1391" s="5">
        <v>10000</v>
      </c>
      <c r="E1391" s="7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107"/>
        <v>67</v>
      </c>
      <c r="P1391">
        <f t="shared" si="108"/>
        <v>99.76</v>
      </c>
      <c r="Q1391" s="11" t="s">
        <v>8309</v>
      </c>
      <c r="R1391" s="15">
        <f t="shared" si="109"/>
        <v>42248.535787037035</v>
      </c>
      <c r="S1391" s="15">
        <f t="shared" si="110"/>
        <v>42277.75</v>
      </c>
      <c r="U1391" t="str">
        <f t="shared" si="111"/>
        <v>spaces</v>
      </c>
    </row>
    <row r="1392" spans="1:21" ht="45" x14ac:dyDescent="0.25">
      <c r="A1392">
        <v>1920</v>
      </c>
      <c r="B1392" s="9" t="s">
        <v>1921</v>
      </c>
      <c r="C1392" s="3" t="s">
        <v>6030</v>
      </c>
      <c r="D1392" s="5">
        <v>10000</v>
      </c>
      <c r="E1392" s="7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107"/>
        <v>43</v>
      </c>
      <c r="P1392">
        <f t="shared" si="108"/>
        <v>40.98</v>
      </c>
      <c r="Q1392" s="11" t="s">
        <v>8311</v>
      </c>
      <c r="R1392" s="15">
        <f t="shared" si="109"/>
        <v>42270.875706018516</v>
      </c>
      <c r="S1392" s="15">
        <f t="shared" si="110"/>
        <v>42298.958333333328</v>
      </c>
      <c r="U1392" t="str">
        <f t="shared" si="111"/>
        <v>gadgets</v>
      </c>
    </row>
    <row r="1393" spans="1:21" ht="30" x14ac:dyDescent="0.25">
      <c r="A1393">
        <v>4035</v>
      </c>
      <c r="B1393" s="9" t="s">
        <v>4031</v>
      </c>
      <c r="C1393" s="3" t="s">
        <v>8140</v>
      </c>
      <c r="D1393" s="5">
        <v>10000</v>
      </c>
      <c r="E1393" s="7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107"/>
        <v>37</v>
      </c>
      <c r="P1393">
        <f t="shared" si="108"/>
        <v>147.4</v>
      </c>
      <c r="Q1393" s="11" t="s">
        <v>8309</v>
      </c>
      <c r="R1393" s="15">
        <f t="shared" si="109"/>
        <v>41903.882951388885</v>
      </c>
      <c r="S1393" s="15">
        <f t="shared" si="110"/>
        <v>41933.882951388885</v>
      </c>
      <c r="U1393" t="str">
        <f t="shared" si="111"/>
        <v>plays</v>
      </c>
    </row>
    <row r="1394" spans="1:21" ht="60" x14ac:dyDescent="0.25">
      <c r="A1394">
        <v>2702</v>
      </c>
      <c r="B1394" s="9" t="s">
        <v>2702</v>
      </c>
      <c r="C1394" s="3" t="s">
        <v>6812</v>
      </c>
      <c r="D1394" s="5">
        <v>10000</v>
      </c>
      <c r="E1394" s="7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107"/>
        <v>34</v>
      </c>
      <c r="P1394">
        <f t="shared" si="108"/>
        <v>132.35</v>
      </c>
      <c r="Q1394" s="11" t="s">
        <v>8309</v>
      </c>
      <c r="R1394" s="15">
        <f t="shared" si="109"/>
        <v>42800.801817129628</v>
      </c>
      <c r="S1394" s="15">
        <f t="shared" si="110"/>
        <v>42830.760150462964</v>
      </c>
      <c r="U1394" t="str">
        <f t="shared" si="111"/>
        <v>spaces</v>
      </c>
    </row>
    <row r="1395" spans="1:21" ht="60" x14ac:dyDescent="0.25">
      <c r="A1395">
        <v>2672</v>
      </c>
      <c r="B1395" s="9" t="s">
        <v>2672</v>
      </c>
      <c r="C1395" s="3" t="s">
        <v>6782</v>
      </c>
      <c r="D1395" s="5">
        <v>10000</v>
      </c>
      <c r="E1395" s="7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107"/>
        <v>33</v>
      </c>
      <c r="P1395">
        <f t="shared" si="108"/>
        <v>70.62</v>
      </c>
      <c r="Q1395" s="11" t="s">
        <v>8311</v>
      </c>
      <c r="R1395" s="15">
        <f t="shared" si="109"/>
        <v>42344.884143518517</v>
      </c>
      <c r="S1395" s="15">
        <f t="shared" si="110"/>
        <v>42366.25</v>
      </c>
      <c r="U1395" t="str">
        <f t="shared" si="111"/>
        <v>makerspaces</v>
      </c>
    </row>
    <row r="1396" spans="1:21" ht="60" x14ac:dyDescent="0.25">
      <c r="A1396">
        <v>1687</v>
      </c>
      <c r="B1396" s="9" t="s">
        <v>1688</v>
      </c>
      <c r="C1396" s="3" t="s">
        <v>5797</v>
      </c>
      <c r="D1396" s="5">
        <v>10000</v>
      </c>
      <c r="E1396" s="7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107"/>
        <v>31</v>
      </c>
      <c r="P1396">
        <f t="shared" si="108"/>
        <v>80.13</v>
      </c>
      <c r="Q1396" s="11" t="s">
        <v>8313</v>
      </c>
      <c r="R1396" s="15">
        <f t="shared" si="109"/>
        <v>42802.046817129631</v>
      </c>
      <c r="S1396" s="15">
        <f t="shared" si="110"/>
        <v>42835.84375</v>
      </c>
      <c r="U1396" t="str">
        <f t="shared" si="111"/>
        <v>faith</v>
      </c>
    </row>
    <row r="1397" spans="1:21" ht="30" x14ac:dyDescent="0.25">
      <c r="A1397">
        <v>1014</v>
      </c>
      <c r="B1397" s="9" t="s">
        <v>1015</v>
      </c>
      <c r="C1397" s="3" t="s">
        <v>5124</v>
      </c>
      <c r="D1397" s="5">
        <v>10000</v>
      </c>
      <c r="E1397" s="7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107"/>
        <v>31</v>
      </c>
      <c r="P1397">
        <f t="shared" si="108"/>
        <v>191.25</v>
      </c>
      <c r="Q1397" s="11" t="s">
        <v>8311</v>
      </c>
      <c r="R1397" s="15">
        <f t="shared" si="109"/>
        <v>41955.002488425926</v>
      </c>
      <c r="S1397" s="15">
        <f t="shared" si="110"/>
        <v>42005.002488425926</v>
      </c>
      <c r="U1397" t="str">
        <f t="shared" si="111"/>
        <v>wearables</v>
      </c>
    </row>
    <row r="1398" spans="1:21" ht="60" x14ac:dyDescent="0.25">
      <c r="A1398">
        <v>1575</v>
      </c>
      <c r="B1398" s="9" t="s">
        <v>1576</v>
      </c>
      <c r="C1398" s="3" t="s">
        <v>5685</v>
      </c>
      <c r="D1398" s="5">
        <v>10000</v>
      </c>
      <c r="E1398" s="7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107"/>
        <v>23</v>
      </c>
      <c r="P1398">
        <f t="shared" si="108"/>
        <v>65.459999999999994</v>
      </c>
      <c r="Q1398" s="11" t="s">
        <v>8310</v>
      </c>
      <c r="R1398" s="15">
        <f t="shared" si="109"/>
        <v>41799.524259259262</v>
      </c>
      <c r="S1398" s="15">
        <f t="shared" si="110"/>
        <v>41829.524259259262</v>
      </c>
      <c r="U1398" t="str">
        <f t="shared" si="111"/>
        <v>art books</v>
      </c>
    </row>
    <row r="1399" spans="1:21" ht="60" x14ac:dyDescent="0.25">
      <c r="A1399">
        <v>1165</v>
      </c>
      <c r="B1399" s="9" t="s">
        <v>1166</v>
      </c>
      <c r="C1399" s="3" t="s">
        <v>5275</v>
      </c>
      <c r="D1399" s="5">
        <v>10000</v>
      </c>
      <c r="E1399" s="7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107"/>
        <v>21</v>
      </c>
      <c r="P1399">
        <f t="shared" si="108"/>
        <v>82.82</v>
      </c>
      <c r="Q1399" s="11" t="s">
        <v>8315</v>
      </c>
      <c r="R1399" s="15">
        <f t="shared" si="109"/>
        <v>41792.214467592588</v>
      </c>
      <c r="S1399" s="15">
        <f t="shared" si="110"/>
        <v>41826.214467592588</v>
      </c>
      <c r="U1399" t="str">
        <f t="shared" si="111"/>
        <v>food trucks</v>
      </c>
    </row>
    <row r="1400" spans="1:21" ht="60" x14ac:dyDescent="0.25">
      <c r="A1400">
        <v>2883</v>
      </c>
      <c r="B1400" s="9" t="s">
        <v>2883</v>
      </c>
      <c r="C1400" s="3" t="s">
        <v>6993</v>
      </c>
      <c r="D1400" s="5">
        <v>10000</v>
      </c>
      <c r="E1400" s="7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107"/>
        <v>19</v>
      </c>
      <c r="P1400">
        <f t="shared" si="108"/>
        <v>381.6</v>
      </c>
      <c r="Q1400" s="11" t="s">
        <v>8309</v>
      </c>
      <c r="R1400" s="15">
        <f t="shared" si="109"/>
        <v>42370.90320601852</v>
      </c>
      <c r="S1400" s="15">
        <f t="shared" si="110"/>
        <v>42406.207638888889</v>
      </c>
      <c r="U1400" t="str">
        <f t="shared" si="111"/>
        <v>plays</v>
      </c>
    </row>
    <row r="1401" spans="1:21" ht="60" x14ac:dyDescent="0.25">
      <c r="A1401">
        <v>665</v>
      </c>
      <c r="B1401" s="9" t="s">
        <v>666</v>
      </c>
      <c r="C1401" s="3" t="s">
        <v>4775</v>
      </c>
      <c r="D1401" s="5">
        <v>10000</v>
      </c>
      <c r="E1401" s="7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107"/>
        <v>19</v>
      </c>
      <c r="P1401">
        <f t="shared" si="108"/>
        <v>155.33000000000001</v>
      </c>
      <c r="Q1401" s="11" t="s">
        <v>8311</v>
      </c>
      <c r="R1401" s="15">
        <f t="shared" si="109"/>
        <v>42688.711354166662</v>
      </c>
      <c r="S1401" s="15">
        <f t="shared" si="110"/>
        <v>42748.711354166662</v>
      </c>
      <c r="U1401" t="str">
        <f t="shared" si="111"/>
        <v>wearables</v>
      </c>
    </row>
    <row r="1402" spans="1:21" ht="60" x14ac:dyDescent="0.25">
      <c r="A1402">
        <v>3097</v>
      </c>
      <c r="B1402" s="9" t="s">
        <v>3097</v>
      </c>
      <c r="C1402" s="3" t="s">
        <v>7207</v>
      </c>
      <c r="D1402" s="5">
        <v>10000</v>
      </c>
      <c r="E1402" s="7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107"/>
        <v>17</v>
      </c>
      <c r="P1402">
        <f t="shared" si="108"/>
        <v>40.83</v>
      </c>
      <c r="Q1402" s="11" t="s">
        <v>8309</v>
      </c>
      <c r="R1402" s="15">
        <f t="shared" si="109"/>
        <v>42629.503483796296</v>
      </c>
      <c r="S1402" s="15">
        <f t="shared" si="110"/>
        <v>42650.583333333328</v>
      </c>
      <c r="U1402" t="str">
        <f t="shared" si="111"/>
        <v>spaces</v>
      </c>
    </row>
    <row r="1403" spans="1:21" ht="30" x14ac:dyDescent="0.25">
      <c r="A1403">
        <v>989</v>
      </c>
      <c r="B1403" s="9" t="s">
        <v>990</v>
      </c>
      <c r="C1403" s="3" t="s">
        <v>5099</v>
      </c>
      <c r="D1403" s="5">
        <v>10000</v>
      </c>
      <c r="E1403" s="7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107"/>
        <v>17</v>
      </c>
      <c r="P1403">
        <f t="shared" si="108"/>
        <v>52.41</v>
      </c>
      <c r="Q1403" s="11" t="s">
        <v>8311</v>
      </c>
      <c r="R1403" s="15">
        <f t="shared" si="109"/>
        <v>42611.933969907404</v>
      </c>
      <c r="S1403" s="15">
        <f t="shared" si="110"/>
        <v>42641.933969907404</v>
      </c>
      <c r="U1403" t="str">
        <f t="shared" si="111"/>
        <v>wearables</v>
      </c>
    </row>
    <row r="1404" spans="1:21" ht="60" x14ac:dyDescent="0.25">
      <c r="A1404">
        <v>3949</v>
      </c>
      <c r="B1404" s="9" t="s">
        <v>3946</v>
      </c>
      <c r="C1404" s="3" t="s">
        <v>8057</v>
      </c>
      <c r="D1404" s="5">
        <v>10000</v>
      </c>
      <c r="E1404" s="7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107"/>
        <v>16</v>
      </c>
      <c r="P1404">
        <f t="shared" si="108"/>
        <v>49.28</v>
      </c>
      <c r="Q1404" s="11" t="s">
        <v>8309</v>
      </c>
      <c r="R1404" s="15">
        <f t="shared" si="109"/>
        <v>42016.120613425926</v>
      </c>
      <c r="S1404" s="15">
        <f t="shared" si="110"/>
        <v>42046.120613425926</v>
      </c>
      <c r="U1404" t="str">
        <f t="shared" si="111"/>
        <v>plays</v>
      </c>
    </row>
    <row r="1405" spans="1:21" ht="45" x14ac:dyDescent="0.25">
      <c r="A1405">
        <v>1787</v>
      </c>
      <c r="B1405" s="9" t="s">
        <v>1788</v>
      </c>
      <c r="C1405" s="3" t="s">
        <v>5897</v>
      </c>
      <c r="D1405" s="5">
        <v>10000</v>
      </c>
      <c r="E1405" s="7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107"/>
        <v>15</v>
      </c>
      <c r="P1405">
        <f t="shared" si="108"/>
        <v>63.88</v>
      </c>
      <c r="Q1405" s="11" t="s">
        <v>8314</v>
      </c>
      <c r="R1405" s="15">
        <f t="shared" si="109"/>
        <v>42068.65552083333</v>
      </c>
      <c r="S1405" s="15">
        <f t="shared" si="110"/>
        <v>42098.613854166666</v>
      </c>
      <c r="U1405" t="str">
        <f t="shared" si="111"/>
        <v>photobooks</v>
      </c>
    </row>
    <row r="1406" spans="1:21" ht="30" x14ac:dyDescent="0.25">
      <c r="A1406">
        <v>3076</v>
      </c>
      <c r="B1406" s="9" t="s">
        <v>3076</v>
      </c>
      <c r="C1406" s="3" t="s">
        <v>7186</v>
      </c>
      <c r="D1406" s="5">
        <v>10000</v>
      </c>
      <c r="E1406" s="7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107"/>
        <v>15</v>
      </c>
      <c r="P1406">
        <f t="shared" si="108"/>
        <v>30.12</v>
      </c>
      <c r="Q1406" s="11" t="s">
        <v>8309</v>
      </c>
      <c r="R1406" s="15">
        <f t="shared" si="109"/>
        <v>42226.651886574073</v>
      </c>
      <c r="S1406" s="15">
        <f t="shared" si="110"/>
        <v>42286.651886574073</v>
      </c>
      <c r="U1406" t="str">
        <f t="shared" si="111"/>
        <v>spaces</v>
      </c>
    </row>
    <row r="1407" spans="1:21" ht="60" x14ac:dyDescent="0.25">
      <c r="A1407">
        <v>3870</v>
      </c>
      <c r="B1407" s="9" t="s">
        <v>3867</v>
      </c>
      <c r="C1407" s="3" t="s">
        <v>7979</v>
      </c>
      <c r="D1407" s="5">
        <v>10000</v>
      </c>
      <c r="E1407" s="7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107"/>
        <v>15</v>
      </c>
      <c r="P1407">
        <f t="shared" si="108"/>
        <v>150</v>
      </c>
      <c r="Q1407" s="11" t="s">
        <v>8309</v>
      </c>
      <c r="R1407" s="15">
        <f t="shared" si="109"/>
        <v>41793.17219907407</v>
      </c>
      <c r="S1407" s="15">
        <f t="shared" si="110"/>
        <v>41823.17219907407</v>
      </c>
      <c r="U1407" t="str">
        <f t="shared" si="111"/>
        <v>musical</v>
      </c>
    </row>
    <row r="1408" spans="1:21" ht="60" x14ac:dyDescent="0.25">
      <c r="A1408">
        <v>980</v>
      </c>
      <c r="B1408" s="9" t="s">
        <v>981</v>
      </c>
      <c r="C1408" s="3" t="s">
        <v>5090</v>
      </c>
      <c r="D1408" s="5">
        <v>10000</v>
      </c>
      <c r="E1408" s="7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107"/>
        <v>15</v>
      </c>
      <c r="P1408">
        <f t="shared" si="108"/>
        <v>47.94</v>
      </c>
      <c r="Q1408" s="11" t="s">
        <v>8311</v>
      </c>
      <c r="R1408" s="15">
        <f t="shared" si="109"/>
        <v>41928.904189814813</v>
      </c>
      <c r="S1408" s="15">
        <f t="shared" si="110"/>
        <v>41973.945856481485</v>
      </c>
      <c r="U1408" t="str">
        <f t="shared" si="111"/>
        <v>wearables</v>
      </c>
    </row>
    <row r="1409" spans="1:21" ht="45" x14ac:dyDescent="0.25">
      <c r="A1409">
        <v>1132</v>
      </c>
      <c r="B1409" s="9" t="s">
        <v>1133</v>
      </c>
      <c r="C1409" s="3" t="s">
        <v>5242</v>
      </c>
      <c r="D1409" s="5">
        <v>10000</v>
      </c>
      <c r="E1409" s="7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107"/>
        <v>14</v>
      </c>
      <c r="P1409">
        <f t="shared" si="108"/>
        <v>110.62</v>
      </c>
      <c r="Q1409" s="11" t="s">
        <v>8312</v>
      </c>
      <c r="R1409" s="15">
        <f t="shared" si="109"/>
        <v>42706.115405092598</v>
      </c>
      <c r="S1409" s="15">
        <f t="shared" si="110"/>
        <v>42736.115405092598</v>
      </c>
      <c r="U1409" t="str">
        <f t="shared" si="111"/>
        <v>mobile games</v>
      </c>
    </row>
    <row r="1410" spans="1:21" ht="45" x14ac:dyDescent="0.25">
      <c r="A1410">
        <v>633</v>
      </c>
      <c r="B1410" s="9" t="s">
        <v>634</v>
      </c>
      <c r="C1410" s="3" t="s">
        <v>4743</v>
      </c>
      <c r="D1410" s="5">
        <v>10000</v>
      </c>
      <c r="E1410" s="7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107"/>
        <v>12</v>
      </c>
      <c r="P1410">
        <f t="shared" si="108"/>
        <v>49.8</v>
      </c>
      <c r="Q1410" s="11" t="s">
        <v>8311</v>
      </c>
      <c r="R1410" s="15">
        <f t="shared" si="109"/>
        <v>42507.29932870371</v>
      </c>
      <c r="S1410" s="15">
        <f t="shared" si="110"/>
        <v>42538.958333333328</v>
      </c>
      <c r="U1410" t="str">
        <f t="shared" si="111"/>
        <v>web</v>
      </c>
    </row>
    <row r="1411" spans="1:21" ht="45" x14ac:dyDescent="0.25">
      <c r="A1411">
        <v>3197</v>
      </c>
      <c r="B1411" s="9" t="s">
        <v>3197</v>
      </c>
      <c r="C1411" s="3" t="s">
        <v>7307</v>
      </c>
      <c r="D1411" s="5">
        <v>10000</v>
      </c>
      <c r="E1411" s="7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ref="O1411:O1474" si="112">ROUND(E1411/D1411*100,0)</f>
        <v>11</v>
      </c>
      <c r="P1411">
        <f t="shared" ref="P1411:P1474" si="113">IFERROR(ROUND(E1411/L1411,2),0)</f>
        <v>286.25</v>
      </c>
      <c r="Q1411" s="11" t="s">
        <v>8309</v>
      </c>
      <c r="R1411" s="15">
        <f t="shared" ref="R1411:R1474" si="114">(((J1411/60)/60)/24)+DATE(1970,1,1)</f>
        <v>42009.493263888886</v>
      </c>
      <c r="S1411" s="15">
        <f t="shared" ref="S1411:S1474" si="115">(((I1411/60)/60)/24)+DATE(1970,1,1)</f>
        <v>42039.493263888886</v>
      </c>
      <c r="U1411" t="str">
        <f t="shared" ref="U1411:U1474" si="116">RIGHT(N1411,LEN(N1411)-SEARCH("/",N1411))</f>
        <v>musical</v>
      </c>
    </row>
    <row r="1412" spans="1:21" ht="30" x14ac:dyDescent="0.25">
      <c r="A1412">
        <v>1308</v>
      </c>
      <c r="B1412" s="9" t="s">
        <v>1309</v>
      </c>
      <c r="C1412" s="3" t="s">
        <v>5418</v>
      </c>
      <c r="D1412" s="5">
        <v>10000</v>
      </c>
      <c r="E1412" s="7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112"/>
        <v>11</v>
      </c>
      <c r="P1412">
        <f t="shared" si="113"/>
        <v>29.89</v>
      </c>
      <c r="Q1412" s="11" t="s">
        <v>8311</v>
      </c>
      <c r="R1412" s="15">
        <f t="shared" si="114"/>
        <v>42611.613564814819</v>
      </c>
      <c r="S1412" s="15">
        <f t="shared" si="115"/>
        <v>42651.613564814819</v>
      </c>
      <c r="U1412" t="str">
        <f t="shared" si="116"/>
        <v>wearables</v>
      </c>
    </row>
    <row r="1413" spans="1:21" ht="60" x14ac:dyDescent="0.25">
      <c r="A1413">
        <v>1711</v>
      </c>
      <c r="B1413" s="9" t="s">
        <v>1712</v>
      </c>
      <c r="C1413" s="3" t="s">
        <v>5821</v>
      </c>
      <c r="D1413" s="5">
        <v>10000</v>
      </c>
      <c r="E1413" s="7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112"/>
        <v>11</v>
      </c>
      <c r="P1413">
        <f t="shared" si="113"/>
        <v>525</v>
      </c>
      <c r="Q1413" s="11" t="s">
        <v>8313</v>
      </c>
      <c r="R1413" s="15">
        <f t="shared" si="114"/>
        <v>41852.646226851852</v>
      </c>
      <c r="S1413" s="15">
        <f t="shared" si="115"/>
        <v>41883.646226851852</v>
      </c>
      <c r="U1413" t="str">
        <f t="shared" si="116"/>
        <v>faith</v>
      </c>
    </row>
    <row r="1414" spans="1:21" ht="45" x14ac:dyDescent="0.25">
      <c r="A1414">
        <v>2756</v>
      </c>
      <c r="B1414" s="9" t="s">
        <v>2756</v>
      </c>
      <c r="C1414" s="3" t="s">
        <v>6866</v>
      </c>
      <c r="D1414" s="5">
        <v>10000</v>
      </c>
      <c r="E1414" s="7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112"/>
        <v>10</v>
      </c>
      <c r="P1414">
        <f t="shared" si="113"/>
        <v>31.76</v>
      </c>
      <c r="Q1414" s="11" t="s">
        <v>8310</v>
      </c>
      <c r="R1414" s="15">
        <f t="shared" si="114"/>
        <v>41620.90047453704</v>
      </c>
      <c r="S1414" s="15">
        <f t="shared" si="115"/>
        <v>41650.90047453704</v>
      </c>
      <c r="U1414" t="str">
        <f t="shared" si="116"/>
        <v>children's books</v>
      </c>
    </row>
    <row r="1415" spans="1:21" ht="45" x14ac:dyDescent="0.25">
      <c r="A1415">
        <v>3913</v>
      </c>
      <c r="B1415" s="9" t="s">
        <v>3910</v>
      </c>
      <c r="C1415" s="3" t="s">
        <v>8021</v>
      </c>
      <c r="D1415" s="5">
        <v>10000</v>
      </c>
      <c r="E1415" s="7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112"/>
        <v>10</v>
      </c>
      <c r="P1415">
        <f t="shared" si="113"/>
        <v>142.86000000000001</v>
      </c>
      <c r="Q1415" s="11" t="s">
        <v>8309</v>
      </c>
      <c r="R1415" s="15">
        <f t="shared" si="114"/>
        <v>42308.211215277777</v>
      </c>
      <c r="S1415" s="15">
        <f t="shared" si="115"/>
        <v>42338.252881944441</v>
      </c>
      <c r="U1415" t="str">
        <f t="shared" si="116"/>
        <v>plays</v>
      </c>
    </row>
    <row r="1416" spans="1:21" ht="60" x14ac:dyDescent="0.25">
      <c r="A1416">
        <v>3841</v>
      </c>
      <c r="B1416" s="9" t="s">
        <v>3838</v>
      </c>
      <c r="C1416" s="3" t="s">
        <v>7950</v>
      </c>
      <c r="D1416" s="5">
        <v>10000</v>
      </c>
      <c r="E1416" s="7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112"/>
        <v>9</v>
      </c>
      <c r="P1416">
        <f t="shared" si="113"/>
        <v>25.65</v>
      </c>
      <c r="Q1416" s="11" t="s">
        <v>8309</v>
      </c>
      <c r="R1416" s="15">
        <f t="shared" si="114"/>
        <v>41780.785729166666</v>
      </c>
      <c r="S1416" s="15">
        <f t="shared" si="115"/>
        <v>41840.785729166666</v>
      </c>
      <c r="U1416" t="str">
        <f t="shared" si="116"/>
        <v>plays</v>
      </c>
    </row>
    <row r="1417" spans="1:21" ht="45" x14ac:dyDescent="0.25">
      <c r="A1417">
        <v>458</v>
      </c>
      <c r="B1417" s="9" t="s">
        <v>459</v>
      </c>
      <c r="C1417" s="3" t="s">
        <v>4568</v>
      </c>
      <c r="D1417" s="5">
        <v>10000</v>
      </c>
      <c r="E1417" s="7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112"/>
        <v>8</v>
      </c>
      <c r="P1417">
        <f t="shared" si="113"/>
        <v>16.760000000000002</v>
      </c>
      <c r="Q1417" s="11" t="s">
        <v>8308</v>
      </c>
      <c r="R1417" s="15">
        <f t="shared" si="114"/>
        <v>41378.69976851852</v>
      </c>
      <c r="S1417" s="15">
        <f t="shared" si="115"/>
        <v>41408.69976851852</v>
      </c>
      <c r="U1417" t="str">
        <f t="shared" si="116"/>
        <v>animation</v>
      </c>
    </row>
    <row r="1418" spans="1:21" ht="60" x14ac:dyDescent="0.25">
      <c r="A1418">
        <v>995</v>
      </c>
      <c r="B1418" s="9" t="s">
        <v>996</v>
      </c>
      <c r="C1418" s="3" t="s">
        <v>5105</v>
      </c>
      <c r="D1418" s="5">
        <v>10000</v>
      </c>
      <c r="E1418" s="7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112"/>
        <v>7</v>
      </c>
      <c r="P1418">
        <f t="shared" si="113"/>
        <v>80.67</v>
      </c>
      <c r="Q1418" s="11" t="s">
        <v>8311</v>
      </c>
      <c r="R1418" s="15">
        <f t="shared" si="114"/>
        <v>41947.940740740742</v>
      </c>
      <c r="S1418" s="15">
        <f t="shared" si="115"/>
        <v>41972.666666666672</v>
      </c>
      <c r="U1418" t="str">
        <f t="shared" si="116"/>
        <v>wearables</v>
      </c>
    </row>
    <row r="1419" spans="1:21" ht="60" x14ac:dyDescent="0.25">
      <c r="A1419">
        <v>1723</v>
      </c>
      <c r="B1419" s="9" t="s">
        <v>1724</v>
      </c>
      <c r="C1419" s="3" t="s">
        <v>5833</v>
      </c>
      <c r="D1419" s="5">
        <v>10000</v>
      </c>
      <c r="E1419" s="7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112"/>
        <v>7</v>
      </c>
      <c r="P1419">
        <f t="shared" si="113"/>
        <v>216.67</v>
      </c>
      <c r="Q1419" s="11" t="s">
        <v>8313</v>
      </c>
      <c r="R1419" s="15">
        <f t="shared" si="114"/>
        <v>42129.82540509259</v>
      </c>
      <c r="S1419" s="15">
        <f t="shared" si="115"/>
        <v>42186.25</v>
      </c>
      <c r="U1419" t="str">
        <f t="shared" si="116"/>
        <v>faith</v>
      </c>
    </row>
    <row r="1420" spans="1:21" ht="45" x14ac:dyDescent="0.25">
      <c r="A1420">
        <v>3992</v>
      </c>
      <c r="B1420" s="9" t="s">
        <v>3988</v>
      </c>
      <c r="C1420" s="3" t="s">
        <v>8098</v>
      </c>
      <c r="D1420" s="5">
        <v>10000</v>
      </c>
      <c r="E1420" s="7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112"/>
        <v>5</v>
      </c>
      <c r="P1420">
        <f t="shared" si="113"/>
        <v>60.11</v>
      </c>
      <c r="Q1420" s="11" t="s">
        <v>8309</v>
      </c>
      <c r="R1420" s="15">
        <f t="shared" si="114"/>
        <v>42289.94049768518</v>
      </c>
      <c r="S1420" s="15">
        <f t="shared" si="115"/>
        <v>42349.982164351852</v>
      </c>
      <c r="U1420" t="str">
        <f t="shared" si="116"/>
        <v>plays</v>
      </c>
    </row>
    <row r="1421" spans="1:21" ht="60" x14ac:dyDescent="0.25">
      <c r="A1421">
        <v>1574</v>
      </c>
      <c r="B1421" s="9" t="s">
        <v>1575</v>
      </c>
      <c r="C1421" s="3" t="s">
        <v>5684</v>
      </c>
      <c r="D1421" s="5">
        <v>10000</v>
      </c>
      <c r="E1421" s="7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112"/>
        <v>5</v>
      </c>
      <c r="P1421">
        <f t="shared" si="113"/>
        <v>84.33</v>
      </c>
      <c r="Q1421" s="11" t="s">
        <v>8310</v>
      </c>
      <c r="R1421" s="15">
        <f t="shared" si="114"/>
        <v>42017.927418981482</v>
      </c>
      <c r="S1421" s="15">
        <f t="shared" si="115"/>
        <v>42052.927418981482</v>
      </c>
      <c r="U1421" t="str">
        <f t="shared" si="116"/>
        <v>art books</v>
      </c>
    </row>
    <row r="1422" spans="1:21" ht="45" x14ac:dyDescent="0.25">
      <c r="A1422">
        <v>3646</v>
      </c>
      <c r="B1422" s="9" t="s">
        <v>3644</v>
      </c>
      <c r="C1422" s="3" t="s">
        <v>7756</v>
      </c>
      <c r="D1422" s="5">
        <v>10000</v>
      </c>
      <c r="E1422" s="7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112"/>
        <v>5</v>
      </c>
      <c r="P1422">
        <f t="shared" si="113"/>
        <v>60.13</v>
      </c>
      <c r="Q1422" s="11" t="s">
        <v>8309</v>
      </c>
      <c r="R1422" s="15">
        <f t="shared" si="114"/>
        <v>42140.421319444446</v>
      </c>
      <c r="S1422" s="15">
        <f t="shared" si="115"/>
        <v>42171.979166666672</v>
      </c>
      <c r="U1422" t="str">
        <f t="shared" si="116"/>
        <v>musical</v>
      </c>
    </row>
    <row r="1423" spans="1:21" ht="45" x14ac:dyDescent="0.25">
      <c r="A1423">
        <v>2871</v>
      </c>
      <c r="B1423" s="9" t="s">
        <v>2871</v>
      </c>
      <c r="C1423" s="3" t="s">
        <v>6981</v>
      </c>
      <c r="D1423" s="5">
        <v>10000</v>
      </c>
      <c r="E1423" s="7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112"/>
        <v>5</v>
      </c>
      <c r="P1423">
        <f t="shared" si="113"/>
        <v>35.92</v>
      </c>
      <c r="Q1423" s="11" t="s">
        <v>8309</v>
      </c>
      <c r="R1423" s="15">
        <f t="shared" si="114"/>
        <v>41974.738576388889</v>
      </c>
      <c r="S1423" s="15">
        <f t="shared" si="115"/>
        <v>41994.738576388889</v>
      </c>
      <c r="U1423" t="str">
        <f t="shared" si="116"/>
        <v>plays</v>
      </c>
    </row>
    <row r="1424" spans="1:21" ht="60" x14ac:dyDescent="0.25">
      <c r="A1424">
        <v>2383</v>
      </c>
      <c r="B1424" s="9" t="s">
        <v>2384</v>
      </c>
      <c r="C1424" s="3" t="s">
        <v>6493</v>
      </c>
      <c r="D1424" s="5">
        <v>10000</v>
      </c>
      <c r="E1424" s="7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112"/>
        <v>4</v>
      </c>
      <c r="P1424">
        <f t="shared" si="113"/>
        <v>145</v>
      </c>
      <c r="Q1424" s="11" t="s">
        <v>8311</v>
      </c>
      <c r="R1424" s="15">
        <f t="shared" si="114"/>
        <v>42027.056793981479</v>
      </c>
      <c r="S1424" s="15">
        <f t="shared" si="115"/>
        <v>42057.056793981479</v>
      </c>
      <c r="U1424" t="str">
        <f t="shared" si="116"/>
        <v>web</v>
      </c>
    </row>
    <row r="1425" spans="1:21" ht="45" x14ac:dyDescent="0.25">
      <c r="A1425">
        <v>3799</v>
      </c>
      <c r="B1425" s="9" t="s">
        <v>3796</v>
      </c>
      <c r="C1425" s="3" t="s">
        <v>7909</v>
      </c>
      <c r="D1425" s="5">
        <v>10000</v>
      </c>
      <c r="E1425" s="7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112"/>
        <v>4</v>
      </c>
      <c r="P1425">
        <f t="shared" si="113"/>
        <v>100.5</v>
      </c>
      <c r="Q1425" s="11" t="s">
        <v>8309</v>
      </c>
      <c r="R1425" s="15">
        <f t="shared" si="114"/>
        <v>42410.93105324074</v>
      </c>
      <c r="S1425" s="15">
        <f t="shared" si="115"/>
        <v>42440.93105324074</v>
      </c>
      <c r="U1425" t="str">
        <f t="shared" si="116"/>
        <v>musical</v>
      </c>
    </row>
    <row r="1426" spans="1:21" ht="45" x14ac:dyDescent="0.25">
      <c r="A1426">
        <v>3130</v>
      </c>
      <c r="B1426" s="9" t="s">
        <v>3130</v>
      </c>
      <c r="C1426" s="3" t="s">
        <v>7240</v>
      </c>
      <c r="D1426" s="5">
        <v>10000</v>
      </c>
      <c r="E1426" s="7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112"/>
        <v>4</v>
      </c>
      <c r="P1426">
        <f t="shared" si="113"/>
        <v>93.75</v>
      </c>
      <c r="Q1426" s="11" t="s">
        <v>8309</v>
      </c>
      <c r="R1426" s="15">
        <f t="shared" si="114"/>
        <v>42808.640231481477</v>
      </c>
      <c r="S1426" s="15">
        <f t="shared" si="115"/>
        <v>42839.207638888889</v>
      </c>
      <c r="U1426" t="str">
        <f t="shared" si="116"/>
        <v>plays</v>
      </c>
    </row>
    <row r="1427" spans="1:21" ht="45" x14ac:dyDescent="0.25">
      <c r="A1427">
        <v>3070</v>
      </c>
      <c r="B1427" s="9" t="s">
        <v>3070</v>
      </c>
      <c r="C1427" s="3" t="s">
        <v>7180</v>
      </c>
      <c r="D1427" s="5">
        <v>10000</v>
      </c>
      <c r="E1427" s="7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112"/>
        <v>3</v>
      </c>
      <c r="P1427">
        <f t="shared" si="113"/>
        <v>20.88</v>
      </c>
      <c r="Q1427" s="11" t="s">
        <v>8309</v>
      </c>
      <c r="R1427" s="15">
        <f t="shared" si="114"/>
        <v>42690.733437499999</v>
      </c>
      <c r="S1427" s="15">
        <f t="shared" si="115"/>
        <v>42711.733437499999</v>
      </c>
      <c r="U1427" t="str">
        <f t="shared" si="116"/>
        <v>spaces</v>
      </c>
    </row>
    <row r="1428" spans="1:21" ht="60" x14ac:dyDescent="0.25">
      <c r="A1428">
        <v>170</v>
      </c>
      <c r="B1428" s="9" t="s">
        <v>172</v>
      </c>
      <c r="C1428" s="3" t="s">
        <v>4280</v>
      </c>
      <c r="D1428" s="5">
        <v>10000</v>
      </c>
      <c r="E1428" s="7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112"/>
        <v>3</v>
      </c>
      <c r="P1428">
        <f t="shared" si="113"/>
        <v>32.5</v>
      </c>
      <c r="Q1428" s="11" t="s">
        <v>8308</v>
      </c>
      <c r="R1428" s="15">
        <f t="shared" si="114"/>
        <v>42216.977812500001</v>
      </c>
      <c r="S1428" s="15">
        <f t="shared" si="115"/>
        <v>42246.227777777778</v>
      </c>
      <c r="U1428" t="str">
        <f t="shared" si="116"/>
        <v>drama</v>
      </c>
    </row>
    <row r="1429" spans="1:21" ht="60" x14ac:dyDescent="0.25">
      <c r="A1429">
        <v>2343</v>
      </c>
      <c r="B1429" s="9" t="s">
        <v>2344</v>
      </c>
      <c r="C1429" s="3" t="s">
        <v>6453</v>
      </c>
      <c r="D1429" s="5">
        <v>10000</v>
      </c>
      <c r="E1429" s="7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112"/>
        <v>3</v>
      </c>
      <c r="P1429">
        <f t="shared" si="113"/>
        <v>300</v>
      </c>
      <c r="Q1429" s="11" t="s">
        <v>8311</v>
      </c>
      <c r="R1429" s="15">
        <f t="shared" si="114"/>
        <v>42327.825289351851</v>
      </c>
      <c r="S1429" s="15">
        <f t="shared" si="115"/>
        <v>42377.82430555555</v>
      </c>
      <c r="U1429" t="str">
        <f t="shared" si="116"/>
        <v>web</v>
      </c>
    </row>
    <row r="1430" spans="1:21" ht="60" x14ac:dyDescent="0.25">
      <c r="A1430">
        <v>3115</v>
      </c>
      <c r="B1430" s="9" t="s">
        <v>3115</v>
      </c>
      <c r="C1430" s="3" t="s">
        <v>7225</v>
      </c>
      <c r="D1430" s="5">
        <v>10000</v>
      </c>
      <c r="E1430" s="7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112"/>
        <v>3</v>
      </c>
      <c r="P1430">
        <f t="shared" si="113"/>
        <v>300</v>
      </c>
      <c r="Q1430" s="11" t="s">
        <v>8309</v>
      </c>
      <c r="R1430" s="15">
        <f t="shared" si="114"/>
        <v>42496.447071759263</v>
      </c>
      <c r="S1430" s="15">
        <f t="shared" si="115"/>
        <v>42526.447071759263</v>
      </c>
      <c r="U1430" t="str">
        <f t="shared" si="116"/>
        <v>spaces</v>
      </c>
    </row>
    <row r="1431" spans="1:21" ht="60" x14ac:dyDescent="0.25">
      <c r="A1431">
        <v>4060</v>
      </c>
      <c r="B1431" s="9" t="s">
        <v>4056</v>
      </c>
      <c r="C1431" s="3" t="s">
        <v>8164</v>
      </c>
      <c r="D1431" s="5">
        <v>10000</v>
      </c>
      <c r="E1431" s="7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112"/>
        <v>3</v>
      </c>
      <c r="P1431">
        <f t="shared" si="113"/>
        <v>57</v>
      </c>
      <c r="Q1431" s="11" t="s">
        <v>8309</v>
      </c>
      <c r="R1431" s="15">
        <f t="shared" si="114"/>
        <v>41779.695092592592</v>
      </c>
      <c r="S1431" s="15">
        <f t="shared" si="115"/>
        <v>41813.666666666664</v>
      </c>
      <c r="U1431" t="str">
        <f t="shared" si="116"/>
        <v>plays</v>
      </c>
    </row>
    <row r="1432" spans="1:21" ht="60" x14ac:dyDescent="0.25">
      <c r="A1432">
        <v>2891</v>
      </c>
      <c r="B1432" s="9" t="s">
        <v>2891</v>
      </c>
      <c r="C1432" s="3" t="s">
        <v>7001</v>
      </c>
      <c r="D1432" s="5">
        <v>10000</v>
      </c>
      <c r="E1432" s="7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112"/>
        <v>3</v>
      </c>
      <c r="P1432">
        <f t="shared" si="113"/>
        <v>27.3</v>
      </c>
      <c r="Q1432" s="11" t="s">
        <v>8309</v>
      </c>
      <c r="R1432" s="15">
        <f t="shared" si="114"/>
        <v>42415.883425925931</v>
      </c>
      <c r="S1432" s="15">
        <f t="shared" si="115"/>
        <v>42475.84175925926</v>
      </c>
      <c r="U1432" t="str">
        <f t="shared" si="116"/>
        <v>plays</v>
      </c>
    </row>
    <row r="1433" spans="1:21" ht="45" x14ac:dyDescent="0.25">
      <c r="A1433">
        <v>1045</v>
      </c>
      <c r="B1433" s="9" t="s">
        <v>1046</v>
      </c>
      <c r="C1433" s="3" t="s">
        <v>5155</v>
      </c>
      <c r="D1433" s="5">
        <v>10000</v>
      </c>
      <c r="E1433" s="7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112"/>
        <v>3</v>
      </c>
      <c r="P1433">
        <f t="shared" si="113"/>
        <v>33.25</v>
      </c>
      <c r="Q1433" s="11" t="s">
        <v>8316</v>
      </c>
      <c r="R1433" s="15">
        <f t="shared" si="114"/>
        <v>41844.874421296299</v>
      </c>
      <c r="S1433" s="15">
        <f t="shared" si="115"/>
        <v>41874.874421296299</v>
      </c>
      <c r="U1433" t="str">
        <f t="shared" si="116"/>
        <v>audio</v>
      </c>
    </row>
    <row r="1434" spans="1:21" ht="45" x14ac:dyDescent="0.25">
      <c r="A1434">
        <v>4059</v>
      </c>
      <c r="B1434" s="9" t="s">
        <v>4055</v>
      </c>
      <c r="C1434" s="3" t="s">
        <v>8163</v>
      </c>
      <c r="D1434" s="5">
        <v>10000</v>
      </c>
      <c r="E1434" s="7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112"/>
        <v>3</v>
      </c>
      <c r="P1434">
        <f t="shared" si="113"/>
        <v>35.71</v>
      </c>
      <c r="Q1434" s="11" t="s">
        <v>8309</v>
      </c>
      <c r="R1434" s="15">
        <f t="shared" si="114"/>
        <v>41866.640648148146</v>
      </c>
      <c r="S1434" s="15">
        <f t="shared" si="115"/>
        <v>41898.125</v>
      </c>
      <c r="U1434" t="str">
        <f t="shared" si="116"/>
        <v>plays</v>
      </c>
    </row>
    <row r="1435" spans="1:21" ht="45" x14ac:dyDescent="0.25">
      <c r="A1435">
        <v>775</v>
      </c>
      <c r="B1435" s="9" t="s">
        <v>776</v>
      </c>
      <c r="C1435" s="3" t="s">
        <v>4885</v>
      </c>
      <c r="D1435" s="5">
        <v>10000</v>
      </c>
      <c r="E1435" s="7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112"/>
        <v>2</v>
      </c>
      <c r="P1435">
        <f t="shared" si="113"/>
        <v>34</v>
      </c>
      <c r="Q1435" s="11" t="s">
        <v>8310</v>
      </c>
      <c r="R1435" s="15">
        <f t="shared" si="114"/>
        <v>40863.060127314813</v>
      </c>
      <c r="S1435" s="15">
        <f t="shared" si="115"/>
        <v>40893.060127314813</v>
      </c>
      <c r="U1435" t="str">
        <f t="shared" si="116"/>
        <v>fiction</v>
      </c>
    </row>
    <row r="1436" spans="1:21" ht="60" x14ac:dyDescent="0.25">
      <c r="A1436">
        <v>1157</v>
      </c>
      <c r="B1436" s="9" t="s">
        <v>1158</v>
      </c>
      <c r="C1436" s="3" t="s">
        <v>5267</v>
      </c>
      <c r="D1436" s="5">
        <v>10000</v>
      </c>
      <c r="E1436" s="7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112"/>
        <v>2</v>
      </c>
      <c r="P1436">
        <f t="shared" si="113"/>
        <v>50.33</v>
      </c>
      <c r="Q1436" s="11" t="s">
        <v>8315</v>
      </c>
      <c r="R1436" s="15">
        <f t="shared" si="114"/>
        <v>41918.628240740742</v>
      </c>
      <c r="S1436" s="15">
        <f t="shared" si="115"/>
        <v>41978.669907407413</v>
      </c>
      <c r="U1436" t="str">
        <f t="shared" si="116"/>
        <v>food trucks</v>
      </c>
    </row>
    <row r="1437" spans="1:21" ht="60" x14ac:dyDescent="0.25">
      <c r="A1437">
        <v>601</v>
      </c>
      <c r="B1437" s="9" t="s">
        <v>602</v>
      </c>
      <c r="C1437" s="3" t="s">
        <v>4711</v>
      </c>
      <c r="D1437" s="5">
        <v>10000</v>
      </c>
      <c r="E1437" s="7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112"/>
        <v>1</v>
      </c>
      <c r="P1437">
        <f t="shared" si="113"/>
        <v>23.33</v>
      </c>
      <c r="Q1437" s="11" t="s">
        <v>8311</v>
      </c>
      <c r="R1437" s="15">
        <f t="shared" si="114"/>
        <v>41969.858090277776</v>
      </c>
      <c r="S1437" s="15">
        <f t="shared" si="115"/>
        <v>41999.858090277776</v>
      </c>
      <c r="U1437" t="str">
        <f t="shared" si="116"/>
        <v>web</v>
      </c>
    </row>
    <row r="1438" spans="1:21" ht="60" x14ac:dyDescent="0.25">
      <c r="A1438">
        <v>426</v>
      </c>
      <c r="B1438" s="9" t="s">
        <v>427</v>
      </c>
      <c r="C1438" s="3" t="s">
        <v>4536</v>
      </c>
      <c r="D1438" s="5">
        <v>10000</v>
      </c>
      <c r="E1438" s="7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112"/>
        <v>1</v>
      </c>
      <c r="P1438">
        <f t="shared" si="113"/>
        <v>16.63</v>
      </c>
      <c r="Q1438" s="11" t="s">
        <v>8308</v>
      </c>
      <c r="R1438" s="15">
        <f t="shared" si="114"/>
        <v>42400.711967592593</v>
      </c>
      <c r="S1438" s="15">
        <f t="shared" si="115"/>
        <v>42430.711967592593</v>
      </c>
      <c r="U1438" t="str">
        <f t="shared" si="116"/>
        <v>animation</v>
      </c>
    </row>
    <row r="1439" spans="1:21" ht="45" x14ac:dyDescent="0.25">
      <c r="A1439">
        <v>3899</v>
      </c>
      <c r="B1439" s="9" t="s">
        <v>3896</v>
      </c>
      <c r="C1439" s="3" t="s">
        <v>8007</v>
      </c>
      <c r="D1439" s="5">
        <v>10000</v>
      </c>
      <c r="E1439" s="7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112"/>
        <v>1</v>
      </c>
      <c r="P1439">
        <f t="shared" si="113"/>
        <v>62.5</v>
      </c>
      <c r="Q1439" s="11" t="s">
        <v>8309</v>
      </c>
      <c r="R1439" s="15">
        <f t="shared" si="114"/>
        <v>41843.775011574071</v>
      </c>
      <c r="S1439" s="15">
        <f t="shared" si="115"/>
        <v>41863.775011574071</v>
      </c>
      <c r="U1439" t="str">
        <f t="shared" si="116"/>
        <v>plays</v>
      </c>
    </row>
    <row r="1440" spans="1:21" ht="30" x14ac:dyDescent="0.25">
      <c r="A1440">
        <v>2749</v>
      </c>
      <c r="B1440" s="9" t="s">
        <v>2749</v>
      </c>
      <c r="C1440" s="3" t="s">
        <v>6859</v>
      </c>
      <c r="D1440" s="5">
        <v>10000</v>
      </c>
      <c r="E1440" s="7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112"/>
        <v>1</v>
      </c>
      <c r="P1440">
        <f t="shared" si="113"/>
        <v>55</v>
      </c>
      <c r="Q1440" s="11" t="s">
        <v>8310</v>
      </c>
      <c r="R1440" s="15">
        <f t="shared" si="114"/>
        <v>42068.799039351856</v>
      </c>
      <c r="S1440" s="15">
        <f t="shared" si="115"/>
        <v>42098.757372685184</v>
      </c>
      <c r="U1440" t="str">
        <f t="shared" si="116"/>
        <v>children's books</v>
      </c>
    </row>
    <row r="1441" spans="1:21" ht="90" x14ac:dyDescent="0.25">
      <c r="A1441">
        <v>984</v>
      </c>
      <c r="B1441" s="9" t="s">
        <v>985</v>
      </c>
      <c r="C1441" s="3" t="s">
        <v>5094</v>
      </c>
      <c r="D1441" s="5">
        <v>10000</v>
      </c>
      <c r="E1441" s="7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112"/>
        <v>1</v>
      </c>
      <c r="P1441">
        <f t="shared" si="113"/>
        <v>35.33</v>
      </c>
      <c r="Q1441" s="11" t="s">
        <v>8311</v>
      </c>
      <c r="R1441" s="15">
        <f t="shared" si="114"/>
        <v>42061.11583333333</v>
      </c>
      <c r="S1441" s="15">
        <f t="shared" si="115"/>
        <v>42091.074166666673</v>
      </c>
      <c r="U1441" t="str">
        <f t="shared" si="116"/>
        <v>wearables</v>
      </c>
    </row>
    <row r="1442" spans="1:21" ht="60" x14ac:dyDescent="0.25">
      <c r="A1442">
        <v>4017</v>
      </c>
      <c r="B1442" s="9" t="s">
        <v>4013</v>
      </c>
      <c r="C1442" s="3" t="s">
        <v>8122</v>
      </c>
      <c r="D1442" s="5">
        <v>10000</v>
      </c>
      <c r="E1442" s="7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112"/>
        <v>1</v>
      </c>
      <c r="P1442">
        <f t="shared" si="113"/>
        <v>52.5</v>
      </c>
      <c r="Q1442" s="11" t="s">
        <v>8309</v>
      </c>
      <c r="R1442" s="15">
        <f t="shared" si="114"/>
        <v>41856.672152777777</v>
      </c>
      <c r="S1442" s="15">
        <f t="shared" si="115"/>
        <v>41886.672152777777</v>
      </c>
      <c r="U1442" t="str">
        <f t="shared" si="116"/>
        <v>plays</v>
      </c>
    </row>
    <row r="1443" spans="1:21" ht="60" x14ac:dyDescent="0.25">
      <c r="A1443">
        <v>3192</v>
      </c>
      <c r="B1443" s="9" t="s">
        <v>3192</v>
      </c>
      <c r="C1443" s="3" t="s">
        <v>7302</v>
      </c>
      <c r="D1443" s="5">
        <v>10000</v>
      </c>
      <c r="E1443" s="7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112"/>
        <v>1</v>
      </c>
      <c r="P1443">
        <f t="shared" si="113"/>
        <v>12.75</v>
      </c>
      <c r="Q1443" s="11" t="s">
        <v>8309</v>
      </c>
      <c r="R1443" s="15">
        <f t="shared" si="114"/>
        <v>42018.94049768518</v>
      </c>
      <c r="S1443" s="15">
        <f t="shared" si="115"/>
        <v>42063.916666666672</v>
      </c>
      <c r="U1443" t="str">
        <f t="shared" si="116"/>
        <v>musical</v>
      </c>
    </row>
    <row r="1444" spans="1:21" ht="45" x14ac:dyDescent="0.25">
      <c r="A1444">
        <v>2565</v>
      </c>
      <c r="B1444" s="9" t="s">
        <v>2565</v>
      </c>
      <c r="C1444" s="3" t="s">
        <v>6675</v>
      </c>
      <c r="D1444" s="5">
        <v>10000</v>
      </c>
      <c r="E1444" s="7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112"/>
        <v>1</v>
      </c>
      <c r="P1444">
        <f t="shared" si="113"/>
        <v>100</v>
      </c>
      <c r="Q1444" s="11" t="s">
        <v>8315</v>
      </c>
      <c r="R1444" s="15">
        <f t="shared" si="114"/>
        <v>42440.650335648148</v>
      </c>
      <c r="S1444" s="15">
        <f t="shared" si="115"/>
        <v>42499.868055555555</v>
      </c>
      <c r="U1444" t="str">
        <f t="shared" si="116"/>
        <v>food trucks</v>
      </c>
    </row>
    <row r="1445" spans="1:21" ht="45" x14ac:dyDescent="0.25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2"/>
        <v>1</v>
      </c>
      <c r="P1445">
        <f t="shared" si="113"/>
        <v>100</v>
      </c>
      <c r="Q1445" s="11" t="s">
        <v>8309</v>
      </c>
      <c r="R1445" s="15">
        <f t="shared" si="114"/>
        <v>42132.9143287037</v>
      </c>
      <c r="S1445" s="15">
        <f t="shared" si="115"/>
        <v>42162.9143287037</v>
      </c>
      <c r="U1445" t="str">
        <f t="shared" si="116"/>
        <v>spaces</v>
      </c>
    </row>
    <row r="1446" spans="1:21" ht="60" x14ac:dyDescent="0.25">
      <c r="A1446">
        <v>3140</v>
      </c>
      <c r="B1446" s="9" t="s">
        <v>3140</v>
      </c>
      <c r="C1446" s="3" t="s">
        <v>7250</v>
      </c>
      <c r="D1446" s="5">
        <v>10000</v>
      </c>
      <c r="E1446" s="7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112"/>
        <v>1</v>
      </c>
      <c r="P1446">
        <f t="shared" si="113"/>
        <v>24</v>
      </c>
      <c r="Q1446" s="11" t="s">
        <v>8309</v>
      </c>
      <c r="R1446" s="15">
        <f t="shared" si="114"/>
        <v>42802.718784722223</v>
      </c>
      <c r="S1446" s="15">
        <f t="shared" si="115"/>
        <v>42832.677118055552</v>
      </c>
      <c r="U1446" t="str">
        <f t="shared" si="116"/>
        <v>plays</v>
      </c>
    </row>
    <row r="1447" spans="1:21" ht="45" x14ac:dyDescent="0.25">
      <c r="A1447">
        <v>661</v>
      </c>
      <c r="B1447" s="9" t="s">
        <v>662</v>
      </c>
      <c r="C1447" s="3" t="s">
        <v>4771</v>
      </c>
      <c r="D1447" s="5">
        <v>10000</v>
      </c>
      <c r="E1447" s="7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112"/>
        <v>1</v>
      </c>
      <c r="P1447">
        <f t="shared" si="113"/>
        <v>10.56</v>
      </c>
      <c r="Q1447" s="11" t="s">
        <v>8311</v>
      </c>
      <c r="R1447" s="15">
        <f t="shared" si="114"/>
        <v>42636.645358796297</v>
      </c>
      <c r="S1447" s="15">
        <f t="shared" si="115"/>
        <v>42666.645358796297</v>
      </c>
      <c r="U1447" t="str">
        <f t="shared" si="116"/>
        <v>wearables</v>
      </c>
    </row>
    <row r="1448" spans="1:21" ht="60" x14ac:dyDescent="0.25">
      <c r="A1448">
        <v>149</v>
      </c>
      <c r="B1448" s="9" t="s">
        <v>151</v>
      </c>
      <c r="C1448" s="3" t="s">
        <v>4259</v>
      </c>
      <c r="D1448" s="5">
        <v>10000</v>
      </c>
      <c r="E1448" s="7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112"/>
        <v>1</v>
      </c>
      <c r="P1448">
        <f t="shared" si="113"/>
        <v>15.33</v>
      </c>
      <c r="Q1448" s="11" t="s">
        <v>8308</v>
      </c>
      <c r="R1448" s="15">
        <f t="shared" si="114"/>
        <v>41968.172106481477</v>
      </c>
      <c r="S1448" s="15">
        <f t="shared" si="115"/>
        <v>41998.333333333328</v>
      </c>
      <c r="U1448" t="str">
        <f t="shared" si="116"/>
        <v>science fiction</v>
      </c>
    </row>
    <row r="1449" spans="1:21" ht="45" x14ac:dyDescent="0.25">
      <c r="A1449">
        <v>2160</v>
      </c>
      <c r="B1449" s="9" t="s">
        <v>2161</v>
      </c>
      <c r="C1449" s="3" t="s">
        <v>6270</v>
      </c>
      <c r="D1449" s="5">
        <v>10000</v>
      </c>
      <c r="E1449" s="7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112"/>
        <v>1</v>
      </c>
      <c r="P1449">
        <f t="shared" si="113"/>
        <v>5.31</v>
      </c>
      <c r="Q1449" s="11" t="s">
        <v>8312</v>
      </c>
      <c r="R1449" s="15">
        <f t="shared" si="114"/>
        <v>41018.711863425924</v>
      </c>
      <c r="S1449" s="15">
        <f t="shared" si="115"/>
        <v>41048.711863425924</v>
      </c>
      <c r="U1449" t="str">
        <f t="shared" si="116"/>
        <v>video games</v>
      </c>
    </row>
    <row r="1450" spans="1:21" ht="45" x14ac:dyDescent="0.25">
      <c r="A1450">
        <v>454</v>
      </c>
      <c r="B1450" s="9" t="s">
        <v>455</v>
      </c>
      <c r="C1450" s="3" t="s">
        <v>4564</v>
      </c>
      <c r="D1450" s="5">
        <v>10000</v>
      </c>
      <c r="E1450" s="7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112"/>
        <v>1</v>
      </c>
      <c r="P1450">
        <f t="shared" si="113"/>
        <v>16.399999999999999</v>
      </c>
      <c r="Q1450" s="11" t="s">
        <v>8308</v>
      </c>
      <c r="R1450" s="15">
        <f t="shared" si="114"/>
        <v>41938.717256944445</v>
      </c>
      <c r="S1450" s="15">
        <f t="shared" si="115"/>
        <v>41969.551388888889</v>
      </c>
      <c r="U1450" t="str">
        <f t="shared" si="116"/>
        <v>animation</v>
      </c>
    </row>
    <row r="1451" spans="1:21" ht="60" x14ac:dyDescent="0.25">
      <c r="A1451">
        <v>1436</v>
      </c>
      <c r="B1451" s="9" t="s">
        <v>1437</v>
      </c>
      <c r="C1451" s="3" t="s">
        <v>5546</v>
      </c>
      <c r="D1451" s="5">
        <v>10000</v>
      </c>
      <c r="E1451" s="7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112"/>
        <v>1</v>
      </c>
      <c r="P1451">
        <f t="shared" si="113"/>
        <v>38.5</v>
      </c>
      <c r="Q1451" s="11" t="s">
        <v>8310</v>
      </c>
      <c r="R1451" s="15">
        <f t="shared" si="114"/>
        <v>42391.35019675926</v>
      </c>
      <c r="S1451" s="15">
        <f t="shared" si="115"/>
        <v>42421.35019675926</v>
      </c>
      <c r="U1451" t="str">
        <f t="shared" si="116"/>
        <v>translations</v>
      </c>
    </row>
    <row r="1452" spans="1:21" ht="45" x14ac:dyDescent="0.25">
      <c r="A1452">
        <v>466</v>
      </c>
      <c r="B1452" s="9" t="s">
        <v>467</v>
      </c>
      <c r="C1452" s="3" t="s">
        <v>4576</v>
      </c>
      <c r="D1452" s="5">
        <v>10000</v>
      </c>
      <c r="E1452" s="7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112"/>
        <v>1</v>
      </c>
      <c r="P1452">
        <f t="shared" si="113"/>
        <v>15.2</v>
      </c>
      <c r="Q1452" s="11" t="s">
        <v>8308</v>
      </c>
      <c r="R1452" s="15">
        <f t="shared" si="114"/>
        <v>41129.942870370374</v>
      </c>
      <c r="S1452" s="15">
        <f t="shared" si="115"/>
        <v>41159.942870370374</v>
      </c>
      <c r="U1452" t="str">
        <f t="shared" si="116"/>
        <v>animation</v>
      </c>
    </row>
    <row r="1453" spans="1:21" ht="60" x14ac:dyDescent="0.25">
      <c r="A1453">
        <v>2562</v>
      </c>
      <c r="B1453" s="9" t="s">
        <v>2562</v>
      </c>
      <c r="C1453" s="3" t="s">
        <v>6672</v>
      </c>
      <c r="D1453" s="5">
        <v>10000</v>
      </c>
      <c r="E1453" s="7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112"/>
        <v>1</v>
      </c>
      <c r="P1453">
        <f t="shared" si="113"/>
        <v>25</v>
      </c>
      <c r="Q1453" s="11" t="s">
        <v>8315</v>
      </c>
      <c r="R1453" s="15">
        <f t="shared" si="114"/>
        <v>42594.524756944447</v>
      </c>
      <c r="S1453" s="15">
        <f t="shared" si="115"/>
        <v>42654.524756944447</v>
      </c>
      <c r="U1453" t="str">
        <f t="shared" si="116"/>
        <v>food trucks</v>
      </c>
    </row>
    <row r="1454" spans="1:21" ht="45" x14ac:dyDescent="0.25">
      <c r="A1454">
        <v>1070</v>
      </c>
      <c r="B1454" s="9" t="s">
        <v>1071</v>
      </c>
      <c r="C1454" s="3" t="s">
        <v>5180</v>
      </c>
      <c r="D1454" s="5">
        <v>10000</v>
      </c>
      <c r="E1454" s="7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112"/>
        <v>1</v>
      </c>
      <c r="P1454">
        <f t="shared" si="113"/>
        <v>35</v>
      </c>
      <c r="Q1454" s="11" t="s">
        <v>8312</v>
      </c>
      <c r="R1454" s="15">
        <f t="shared" si="114"/>
        <v>41163.011828703704</v>
      </c>
      <c r="S1454" s="15">
        <f t="shared" si="115"/>
        <v>41183.011828703704</v>
      </c>
      <c r="U1454" t="str">
        <f t="shared" si="116"/>
        <v>video games</v>
      </c>
    </row>
    <row r="1455" spans="1:21" ht="60" x14ac:dyDescent="0.25">
      <c r="A1455">
        <v>1561</v>
      </c>
      <c r="B1455" s="9" t="s">
        <v>1562</v>
      </c>
      <c r="C1455" s="3" t="s">
        <v>5671</v>
      </c>
      <c r="D1455" s="5">
        <v>10000</v>
      </c>
      <c r="E1455" s="7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112"/>
        <v>1</v>
      </c>
      <c r="P1455">
        <f t="shared" si="113"/>
        <v>67</v>
      </c>
      <c r="Q1455" s="11" t="s">
        <v>8310</v>
      </c>
      <c r="R1455" s="15">
        <f t="shared" si="114"/>
        <v>41555.041701388887</v>
      </c>
      <c r="S1455" s="15">
        <f t="shared" si="115"/>
        <v>41585.083368055559</v>
      </c>
      <c r="U1455" t="str">
        <f t="shared" si="116"/>
        <v>art books</v>
      </c>
    </row>
    <row r="1456" spans="1:21" ht="45" x14ac:dyDescent="0.25">
      <c r="A1456">
        <v>586</v>
      </c>
      <c r="B1456" s="9" t="s">
        <v>587</v>
      </c>
      <c r="C1456" s="3" t="s">
        <v>4696</v>
      </c>
      <c r="D1456" s="5">
        <v>10000</v>
      </c>
      <c r="E1456" s="7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112"/>
        <v>1</v>
      </c>
      <c r="P1456">
        <f t="shared" si="113"/>
        <v>14</v>
      </c>
      <c r="Q1456" s="11" t="s">
        <v>8311</v>
      </c>
      <c r="R1456" s="15">
        <f t="shared" si="114"/>
        <v>42020.854247685187</v>
      </c>
      <c r="S1456" s="15">
        <f t="shared" si="115"/>
        <v>42050.854247685187</v>
      </c>
      <c r="U1456" t="str">
        <f t="shared" si="116"/>
        <v>web</v>
      </c>
    </row>
    <row r="1457" spans="1:21" ht="45" x14ac:dyDescent="0.25">
      <c r="A1457">
        <v>1082</v>
      </c>
      <c r="B1457" s="9" t="s">
        <v>1083</v>
      </c>
      <c r="C1457" s="3" t="s">
        <v>5192</v>
      </c>
      <c r="D1457" s="5">
        <v>10000</v>
      </c>
      <c r="E1457" s="7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112"/>
        <v>1</v>
      </c>
      <c r="P1457">
        <f t="shared" si="113"/>
        <v>18.670000000000002</v>
      </c>
      <c r="Q1457" s="11" t="s">
        <v>8312</v>
      </c>
      <c r="R1457" s="15">
        <f t="shared" si="114"/>
        <v>41101.906111111115</v>
      </c>
      <c r="S1457" s="15">
        <f t="shared" si="115"/>
        <v>41131.906111111115</v>
      </c>
      <c r="U1457" t="str">
        <f t="shared" si="116"/>
        <v>video games</v>
      </c>
    </row>
    <row r="1458" spans="1:21" ht="60" x14ac:dyDescent="0.25">
      <c r="A1458">
        <v>1577</v>
      </c>
      <c r="B1458" s="9" t="s">
        <v>1578</v>
      </c>
      <c r="C1458" s="3" t="s">
        <v>5687</v>
      </c>
      <c r="D1458" s="5">
        <v>10000</v>
      </c>
      <c r="E1458" s="7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112"/>
        <v>1</v>
      </c>
      <c r="P1458">
        <f t="shared" si="113"/>
        <v>27.5</v>
      </c>
      <c r="Q1458" s="11" t="s">
        <v>8310</v>
      </c>
      <c r="R1458" s="15">
        <f t="shared" si="114"/>
        <v>41054.847777777781</v>
      </c>
      <c r="S1458" s="15">
        <f t="shared" si="115"/>
        <v>41114.847777777781</v>
      </c>
      <c r="U1458" t="str">
        <f t="shared" si="116"/>
        <v>art books</v>
      </c>
    </row>
    <row r="1459" spans="1:21" ht="45" x14ac:dyDescent="0.25">
      <c r="A1459">
        <v>1875</v>
      </c>
      <c r="B1459" s="9" t="s">
        <v>1876</v>
      </c>
      <c r="C1459" s="3" t="s">
        <v>5985</v>
      </c>
      <c r="D1459" s="5">
        <v>10000</v>
      </c>
      <c r="E1459" s="7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112"/>
        <v>1</v>
      </c>
      <c r="P1459">
        <f t="shared" si="113"/>
        <v>17</v>
      </c>
      <c r="Q1459" s="11" t="s">
        <v>8312</v>
      </c>
      <c r="R1459" s="15">
        <f t="shared" si="114"/>
        <v>42528.899398148147</v>
      </c>
      <c r="S1459" s="15">
        <f t="shared" si="115"/>
        <v>42588.899398148147</v>
      </c>
      <c r="U1459" t="str">
        <f t="shared" si="116"/>
        <v>mobile games</v>
      </c>
    </row>
    <row r="1460" spans="1:21" ht="60" x14ac:dyDescent="0.25">
      <c r="A1460">
        <v>2568</v>
      </c>
      <c r="B1460" s="9" t="s">
        <v>2568</v>
      </c>
      <c r="C1460" s="3" t="s">
        <v>6678</v>
      </c>
      <c r="D1460" s="5">
        <v>10000</v>
      </c>
      <c r="E1460" s="7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112"/>
        <v>1</v>
      </c>
      <c r="P1460">
        <f t="shared" si="113"/>
        <v>50</v>
      </c>
      <c r="Q1460" s="11" t="s">
        <v>8315</v>
      </c>
      <c r="R1460" s="15">
        <f t="shared" si="114"/>
        <v>42584.666597222225</v>
      </c>
      <c r="S1460" s="15">
        <f t="shared" si="115"/>
        <v>42614.666597222225</v>
      </c>
      <c r="U1460" t="str">
        <f t="shared" si="116"/>
        <v>food trucks</v>
      </c>
    </row>
    <row r="1461" spans="1:21" ht="60" x14ac:dyDescent="0.25">
      <c r="A1461">
        <v>1109</v>
      </c>
      <c r="B1461" s="9" t="s">
        <v>1110</v>
      </c>
      <c r="C1461" s="3" t="s">
        <v>5219</v>
      </c>
      <c r="D1461" s="5">
        <v>10000</v>
      </c>
      <c r="E1461" s="7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112"/>
        <v>0</v>
      </c>
      <c r="P1461">
        <f t="shared" si="113"/>
        <v>15</v>
      </c>
      <c r="Q1461" s="11" t="s">
        <v>8312</v>
      </c>
      <c r="R1461" s="15">
        <f t="shared" si="114"/>
        <v>42662.752199074079</v>
      </c>
      <c r="S1461" s="15">
        <f t="shared" si="115"/>
        <v>42692.793865740736</v>
      </c>
      <c r="U1461" t="str">
        <f t="shared" si="116"/>
        <v>video games</v>
      </c>
    </row>
    <row r="1462" spans="1:21" ht="60" x14ac:dyDescent="0.25">
      <c r="A1462">
        <v>3053</v>
      </c>
      <c r="B1462" s="9" t="s">
        <v>3053</v>
      </c>
      <c r="C1462" s="3" t="s">
        <v>7163</v>
      </c>
      <c r="D1462" s="5">
        <v>10000</v>
      </c>
      <c r="E1462" s="7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112"/>
        <v>0</v>
      </c>
      <c r="P1462">
        <f t="shared" si="113"/>
        <v>13.33</v>
      </c>
      <c r="Q1462" s="11" t="s">
        <v>8309</v>
      </c>
      <c r="R1462" s="15">
        <f t="shared" si="114"/>
        <v>41862.761724537035</v>
      </c>
      <c r="S1462" s="15">
        <f t="shared" si="115"/>
        <v>41914.165972222225</v>
      </c>
      <c r="U1462" t="str">
        <f t="shared" si="116"/>
        <v>spaces</v>
      </c>
    </row>
    <row r="1463" spans="1:21" ht="60" x14ac:dyDescent="0.25">
      <c r="A1463">
        <v>4042</v>
      </c>
      <c r="B1463" s="9" t="s">
        <v>4038</v>
      </c>
      <c r="C1463" s="3" t="s">
        <v>8146</v>
      </c>
      <c r="D1463" s="5">
        <v>10000</v>
      </c>
      <c r="E1463" s="7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112"/>
        <v>0</v>
      </c>
      <c r="P1463">
        <f t="shared" si="113"/>
        <v>7</v>
      </c>
      <c r="Q1463" s="11" t="s">
        <v>8309</v>
      </c>
      <c r="R1463" s="15">
        <f t="shared" si="114"/>
        <v>41995.084074074075</v>
      </c>
      <c r="S1463" s="15">
        <f t="shared" si="115"/>
        <v>42024.802777777775</v>
      </c>
      <c r="U1463" t="str">
        <f t="shared" si="116"/>
        <v>plays</v>
      </c>
    </row>
    <row r="1464" spans="1:21" ht="45" x14ac:dyDescent="0.25">
      <c r="A1464">
        <v>3852</v>
      </c>
      <c r="B1464" s="9" t="s">
        <v>3849</v>
      </c>
      <c r="C1464" s="3" t="s">
        <v>7961</v>
      </c>
      <c r="D1464" s="5">
        <v>10000</v>
      </c>
      <c r="E1464" s="7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112"/>
        <v>0</v>
      </c>
      <c r="P1464">
        <f t="shared" si="113"/>
        <v>10</v>
      </c>
      <c r="Q1464" s="11" t="s">
        <v>8309</v>
      </c>
      <c r="R1464" s="15">
        <f t="shared" si="114"/>
        <v>42065.190694444449</v>
      </c>
      <c r="S1464" s="15">
        <f t="shared" si="115"/>
        <v>42090.149027777778</v>
      </c>
      <c r="U1464" t="str">
        <f t="shared" si="116"/>
        <v>plays</v>
      </c>
    </row>
    <row r="1465" spans="1:21" ht="45" x14ac:dyDescent="0.25">
      <c r="A1465">
        <v>1169</v>
      </c>
      <c r="B1465" s="9" t="s">
        <v>1170</v>
      </c>
      <c r="C1465" s="3" t="s">
        <v>5279</v>
      </c>
      <c r="D1465" s="5">
        <v>10000</v>
      </c>
      <c r="E1465" s="7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112"/>
        <v>0</v>
      </c>
      <c r="P1465">
        <f t="shared" si="113"/>
        <v>5.67</v>
      </c>
      <c r="Q1465" s="11" t="s">
        <v>8315</v>
      </c>
      <c r="R1465" s="15">
        <f t="shared" si="114"/>
        <v>42027.353738425925</v>
      </c>
      <c r="S1465" s="15">
        <f t="shared" si="115"/>
        <v>42057.353738425925</v>
      </c>
      <c r="U1465" t="str">
        <f t="shared" si="116"/>
        <v>food trucks</v>
      </c>
    </row>
    <row r="1466" spans="1:21" ht="45" x14ac:dyDescent="0.25">
      <c r="A1466">
        <v>443</v>
      </c>
      <c r="B1466" s="9" t="s">
        <v>444</v>
      </c>
      <c r="C1466" s="3" t="s">
        <v>4553</v>
      </c>
      <c r="D1466" s="5">
        <v>10000</v>
      </c>
      <c r="E1466" s="7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112"/>
        <v>0</v>
      </c>
      <c r="P1466">
        <f t="shared" si="113"/>
        <v>5</v>
      </c>
      <c r="Q1466" s="11" t="s">
        <v>8308</v>
      </c>
      <c r="R1466" s="15">
        <f t="shared" si="114"/>
        <v>41650.015057870369</v>
      </c>
      <c r="S1466" s="15">
        <f t="shared" si="115"/>
        <v>41680.015057870369</v>
      </c>
      <c r="U1466" t="str">
        <f t="shared" si="116"/>
        <v>animation</v>
      </c>
    </row>
    <row r="1467" spans="1:21" ht="45" x14ac:dyDescent="0.25">
      <c r="A1467">
        <v>482</v>
      </c>
      <c r="B1467" s="9" t="s">
        <v>483</v>
      </c>
      <c r="C1467" s="3" t="s">
        <v>4592</v>
      </c>
      <c r="D1467" s="5">
        <v>10000</v>
      </c>
      <c r="E1467" s="7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112"/>
        <v>0</v>
      </c>
      <c r="P1467">
        <f t="shared" si="113"/>
        <v>10</v>
      </c>
      <c r="Q1467" s="11" t="s">
        <v>8308</v>
      </c>
      <c r="R1467" s="15">
        <f t="shared" si="114"/>
        <v>42447.896875000006</v>
      </c>
      <c r="S1467" s="15">
        <f t="shared" si="115"/>
        <v>42474.606944444444</v>
      </c>
      <c r="U1467" t="str">
        <f t="shared" si="116"/>
        <v>animation</v>
      </c>
    </row>
    <row r="1468" spans="1:21" ht="60" x14ac:dyDescent="0.25">
      <c r="A1468">
        <v>1564</v>
      </c>
      <c r="B1468" s="9" t="s">
        <v>1565</v>
      </c>
      <c r="C1468" s="3" t="s">
        <v>5674</v>
      </c>
      <c r="D1468" s="5">
        <v>10000</v>
      </c>
      <c r="E1468" s="7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112"/>
        <v>0</v>
      </c>
      <c r="P1468">
        <f t="shared" si="113"/>
        <v>10</v>
      </c>
      <c r="Q1468" s="11" t="s">
        <v>8310</v>
      </c>
      <c r="R1468" s="15">
        <f t="shared" si="114"/>
        <v>42121.367002314815</v>
      </c>
      <c r="S1468" s="15">
        <f t="shared" si="115"/>
        <v>42152.836805555555</v>
      </c>
      <c r="U1468" t="str">
        <f t="shared" si="116"/>
        <v>art books</v>
      </c>
    </row>
    <row r="1469" spans="1:21" ht="45" x14ac:dyDescent="0.25">
      <c r="A1469">
        <v>548</v>
      </c>
      <c r="B1469" s="9" t="s">
        <v>549</v>
      </c>
      <c r="C1469" s="3" t="s">
        <v>4658</v>
      </c>
      <c r="D1469" s="5">
        <v>10000</v>
      </c>
      <c r="E1469" s="7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112"/>
        <v>0</v>
      </c>
      <c r="P1469">
        <f t="shared" si="113"/>
        <v>9</v>
      </c>
      <c r="Q1469" s="11" t="s">
        <v>8311</v>
      </c>
      <c r="R1469" s="15">
        <f t="shared" si="114"/>
        <v>42276.903333333335</v>
      </c>
      <c r="S1469" s="15">
        <f t="shared" si="115"/>
        <v>42306.903333333335</v>
      </c>
      <c r="U1469" t="str">
        <f t="shared" si="116"/>
        <v>web</v>
      </c>
    </row>
    <row r="1470" spans="1:21" ht="60" x14ac:dyDescent="0.25">
      <c r="A1470">
        <v>1694</v>
      </c>
      <c r="B1470" s="9" t="s">
        <v>1695</v>
      </c>
      <c r="C1470" s="3" t="s">
        <v>5804</v>
      </c>
      <c r="D1470" s="5">
        <v>10000</v>
      </c>
      <c r="E1470" s="7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112"/>
        <v>0</v>
      </c>
      <c r="P1470">
        <f t="shared" si="113"/>
        <v>5</v>
      </c>
      <c r="Q1470" s="11" t="s">
        <v>8313</v>
      </c>
      <c r="R1470" s="15">
        <f t="shared" si="114"/>
        <v>42791.669837962967</v>
      </c>
      <c r="S1470" s="15">
        <f t="shared" si="115"/>
        <v>42821.191666666666</v>
      </c>
      <c r="U1470" t="str">
        <f t="shared" si="116"/>
        <v>faith</v>
      </c>
    </row>
    <row r="1471" spans="1:21" ht="60" x14ac:dyDescent="0.25">
      <c r="A1471">
        <v>3119</v>
      </c>
      <c r="B1471" s="9" t="s">
        <v>3119</v>
      </c>
      <c r="C1471" s="3" t="s">
        <v>7229</v>
      </c>
      <c r="D1471" s="5">
        <v>10000</v>
      </c>
      <c r="E1471" s="7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112"/>
        <v>0</v>
      </c>
      <c r="P1471">
        <f t="shared" si="113"/>
        <v>5</v>
      </c>
      <c r="Q1471" s="11" t="s">
        <v>8309</v>
      </c>
      <c r="R1471" s="15">
        <f t="shared" si="114"/>
        <v>42060.04550925926</v>
      </c>
      <c r="S1471" s="15">
        <f t="shared" si="115"/>
        <v>42090.003842592589</v>
      </c>
      <c r="U1471" t="str">
        <f t="shared" si="116"/>
        <v>spaces</v>
      </c>
    </row>
    <row r="1472" spans="1:21" ht="30" x14ac:dyDescent="0.25">
      <c r="A1472">
        <v>3904</v>
      </c>
      <c r="B1472" s="9" t="s">
        <v>3901</v>
      </c>
      <c r="C1472" s="3" t="s">
        <v>8012</v>
      </c>
      <c r="D1472" s="5">
        <v>10000</v>
      </c>
      <c r="E1472" s="7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112"/>
        <v>0</v>
      </c>
      <c r="P1472">
        <f t="shared" si="113"/>
        <v>1.5</v>
      </c>
      <c r="Q1472" s="11" t="s">
        <v>8309</v>
      </c>
      <c r="R1472" s="15">
        <f t="shared" si="114"/>
        <v>42095.229166666672</v>
      </c>
      <c r="S1472" s="15">
        <f t="shared" si="115"/>
        <v>42109.211111111115</v>
      </c>
      <c r="U1472" t="str">
        <f t="shared" si="116"/>
        <v>plays</v>
      </c>
    </row>
    <row r="1473" spans="1:21" ht="60" x14ac:dyDescent="0.25">
      <c r="A1473">
        <v>2913</v>
      </c>
      <c r="B1473" s="9" t="s">
        <v>2913</v>
      </c>
      <c r="C1473" s="3" t="s">
        <v>7023</v>
      </c>
      <c r="D1473" s="5">
        <v>10000</v>
      </c>
      <c r="E1473" s="7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112"/>
        <v>0</v>
      </c>
      <c r="P1473">
        <f t="shared" si="113"/>
        <v>1</v>
      </c>
      <c r="Q1473" s="11" t="s">
        <v>8309</v>
      </c>
      <c r="R1473" s="15">
        <f t="shared" si="114"/>
        <v>41828.922905092593</v>
      </c>
      <c r="S1473" s="15">
        <f t="shared" si="115"/>
        <v>41888.922905092593</v>
      </c>
      <c r="U1473" t="str">
        <f t="shared" si="116"/>
        <v>plays</v>
      </c>
    </row>
    <row r="1474" spans="1:21" ht="60" x14ac:dyDescent="0.25">
      <c r="A1474">
        <v>199</v>
      </c>
      <c r="B1474" s="9" t="s">
        <v>201</v>
      </c>
      <c r="C1474" s="3" t="s">
        <v>4309</v>
      </c>
      <c r="D1474" s="5">
        <v>10000</v>
      </c>
      <c r="E1474" s="7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112"/>
        <v>0</v>
      </c>
      <c r="P1474">
        <f t="shared" si="113"/>
        <v>0</v>
      </c>
      <c r="Q1474" s="11" t="s">
        <v>8308</v>
      </c>
      <c r="R1474" s="15">
        <f t="shared" si="114"/>
        <v>42584.123865740738</v>
      </c>
      <c r="S1474" s="15">
        <f t="shared" si="115"/>
        <v>42614.123865740738</v>
      </c>
      <c r="U1474" t="str">
        <f t="shared" si="116"/>
        <v>drama</v>
      </c>
    </row>
    <row r="1475" spans="1:21" ht="45" x14ac:dyDescent="0.25">
      <c r="A1475">
        <v>235</v>
      </c>
      <c r="B1475" s="9" t="s">
        <v>237</v>
      </c>
      <c r="C1475" s="3" t="s">
        <v>4345</v>
      </c>
      <c r="D1475" s="5">
        <v>10000</v>
      </c>
      <c r="E1475" s="7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ref="O1475:O1538" si="117">ROUND(E1475/D1475*100,0)</f>
        <v>0</v>
      </c>
      <c r="P1475">
        <f t="shared" ref="P1475:P1538" si="118">IFERROR(ROUND(E1475/L1475,2),0)</f>
        <v>0</v>
      </c>
      <c r="Q1475" s="11" t="s">
        <v>8308</v>
      </c>
      <c r="R1475" s="15">
        <f t="shared" ref="R1475:R1538" si="119">(((J1475/60)/60)/24)+DATE(1970,1,1)</f>
        <v>42164.908530092594</v>
      </c>
      <c r="S1475" s="15">
        <f t="shared" ref="S1475:S1538" si="120">(((I1475/60)/60)/24)+DATE(1970,1,1)</f>
        <v>42194.908530092594</v>
      </c>
      <c r="U1475" t="str">
        <f t="shared" ref="U1475:U1538" si="121">RIGHT(N1475,LEN(N1475)-SEARCH("/",N1475))</f>
        <v>drama</v>
      </c>
    </row>
    <row r="1476" spans="1:21" ht="45" x14ac:dyDescent="0.25">
      <c r="A1476">
        <v>478</v>
      </c>
      <c r="B1476" s="9" t="s">
        <v>479</v>
      </c>
      <c r="C1476" s="3" t="s">
        <v>4588</v>
      </c>
      <c r="D1476" s="5">
        <v>10000</v>
      </c>
      <c r="E1476" s="7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117"/>
        <v>0</v>
      </c>
      <c r="P1476">
        <f t="shared" si="118"/>
        <v>0</v>
      </c>
      <c r="Q1476" s="11" t="s">
        <v>8308</v>
      </c>
      <c r="R1476" s="15">
        <f t="shared" si="119"/>
        <v>42065.910983796297</v>
      </c>
      <c r="S1476" s="15">
        <f t="shared" si="120"/>
        <v>42095.869317129633</v>
      </c>
      <c r="U1476" t="str">
        <f t="shared" si="121"/>
        <v>animation</v>
      </c>
    </row>
    <row r="1477" spans="1:21" ht="45" x14ac:dyDescent="0.25">
      <c r="A1477">
        <v>491</v>
      </c>
      <c r="B1477" s="9" t="s">
        <v>492</v>
      </c>
      <c r="C1477" s="3" t="s">
        <v>4601</v>
      </c>
      <c r="D1477" s="5">
        <v>10000</v>
      </c>
      <c r="E1477" s="7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117"/>
        <v>0</v>
      </c>
      <c r="P1477">
        <f t="shared" si="118"/>
        <v>0</v>
      </c>
      <c r="Q1477" s="11" t="s">
        <v>8308</v>
      </c>
      <c r="R1477" s="15">
        <f t="shared" si="119"/>
        <v>42366.982627314821</v>
      </c>
      <c r="S1477" s="15">
        <f t="shared" si="120"/>
        <v>42396.982627314821</v>
      </c>
      <c r="U1477" t="str">
        <f t="shared" si="121"/>
        <v>animation</v>
      </c>
    </row>
    <row r="1478" spans="1:21" ht="60" x14ac:dyDescent="0.25">
      <c r="A1478">
        <v>501</v>
      </c>
      <c r="B1478" s="9" t="s">
        <v>502</v>
      </c>
      <c r="C1478" s="3" t="s">
        <v>4611</v>
      </c>
      <c r="D1478" s="5">
        <v>10000</v>
      </c>
      <c r="E1478" s="7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117"/>
        <v>0</v>
      </c>
      <c r="P1478">
        <f t="shared" si="118"/>
        <v>0</v>
      </c>
      <c r="Q1478" s="11" t="s">
        <v>8308</v>
      </c>
      <c r="R1478" s="15">
        <f t="shared" si="119"/>
        <v>40703.234386574077</v>
      </c>
      <c r="S1478" s="15">
        <f t="shared" si="120"/>
        <v>40733.234386574077</v>
      </c>
      <c r="U1478" t="str">
        <f t="shared" si="121"/>
        <v>animation</v>
      </c>
    </row>
    <row r="1479" spans="1:21" ht="60" x14ac:dyDescent="0.25">
      <c r="A1479">
        <v>567</v>
      </c>
      <c r="B1479" s="9" t="s">
        <v>568</v>
      </c>
      <c r="C1479" s="3" t="s">
        <v>4677</v>
      </c>
      <c r="D1479" s="5">
        <v>10000</v>
      </c>
      <c r="E1479" s="7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117"/>
        <v>0</v>
      </c>
      <c r="P1479">
        <f t="shared" si="118"/>
        <v>0</v>
      </c>
      <c r="Q1479" s="11" t="s">
        <v>8311</v>
      </c>
      <c r="R1479" s="15">
        <f t="shared" si="119"/>
        <v>41975.842523148152</v>
      </c>
      <c r="S1479" s="15">
        <f t="shared" si="120"/>
        <v>42005.842523148152</v>
      </c>
      <c r="U1479" t="str">
        <f t="shared" si="121"/>
        <v>web</v>
      </c>
    </row>
    <row r="1480" spans="1:21" ht="30" x14ac:dyDescent="0.25">
      <c r="A1480">
        <v>612</v>
      </c>
      <c r="B1480" s="9" t="s">
        <v>613</v>
      </c>
      <c r="C1480" s="3" t="s">
        <v>4722</v>
      </c>
      <c r="D1480" s="5">
        <v>10000</v>
      </c>
      <c r="E1480" s="7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117"/>
        <v>0</v>
      </c>
      <c r="P1480">
        <f t="shared" si="118"/>
        <v>0</v>
      </c>
      <c r="Q1480" s="11" t="s">
        <v>8311</v>
      </c>
      <c r="R1480" s="15">
        <f t="shared" si="119"/>
        <v>42585.031782407401</v>
      </c>
      <c r="S1480" s="15">
        <f t="shared" si="120"/>
        <v>42615.031782407401</v>
      </c>
      <c r="U1480" t="str">
        <f t="shared" si="121"/>
        <v>web</v>
      </c>
    </row>
    <row r="1481" spans="1:21" ht="45" x14ac:dyDescent="0.25">
      <c r="A1481">
        <v>614</v>
      </c>
      <c r="B1481" s="9" t="s">
        <v>615</v>
      </c>
      <c r="C1481" s="3" t="s">
        <v>4724</v>
      </c>
      <c r="D1481" s="5">
        <v>10000</v>
      </c>
      <c r="E1481" s="7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117"/>
        <v>0</v>
      </c>
      <c r="P1481">
        <f t="shared" si="118"/>
        <v>0</v>
      </c>
      <c r="Q1481" s="11" t="s">
        <v>8311</v>
      </c>
      <c r="R1481" s="15">
        <f t="shared" si="119"/>
        <v>42515.061805555553</v>
      </c>
      <c r="S1481" s="15">
        <f t="shared" si="120"/>
        <v>42545.061805555553</v>
      </c>
      <c r="U1481" t="str">
        <f t="shared" si="121"/>
        <v>web</v>
      </c>
    </row>
    <row r="1482" spans="1:21" ht="60" x14ac:dyDescent="0.25">
      <c r="A1482">
        <v>1056</v>
      </c>
      <c r="B1482" s="9" t="s">
        <v>1057</v>
      </c>
      <c r="C1482" s="3" t="s">
        <v>5166</v>
      </c>
      <c r="D1482" s="5">
        <v>10000</v>
      </c>
      <c r="E1482" s="7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117"/>
        <v>0</v>
      </c>
      <c r="P1482">
        <f t="shared" si="118"/>
        <v>0</v>
      </c>
      <c r="Q1482" s="11" t="s">
        <v>8316</v>
      </c>
      <c r="R1482" s="15">
        <f t="shared" si="119"/>
        <v>42058.719641203701</v>
      </c>
      <c r="S1482" s="15">
        <f t="shared" si="120"/>
        <v>42118.677974537044</v>
      </c>
      <c r="U1482" t="str">
        <f t="shared" si="121"/>
        <v>audio</v>
      </c>
    </row>
    <row r="1483" spans="1:21" ht="45" x14ac:dyDescent="0.25">
      <c r="A1483">
        <v>1057</v>
      </c>
      <c r="B1483" s="9" t="s">
        <v>1058</v>
      </c>
      <c r="C1483" s="3" t="s">
        <v>5167</v>
      </c>
      <c r="D1483" s="5">
        <v>10000</v>
      </c>
      <c r="E1483" s="7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117"/>
        <v>0</v>
      </c>
      <c r="P1483">
        <f t="shared" si="118"/>
        <v>0</v>
      </c>
      <c r="Q1483" s="11" t="s">
        <v>8316</v>
      </c>
      <c r="R1483" s="15">
        <f t="shared" si="119"/>
        <v>42678.871331018512</v>
      </c>
      <c r="S1483" s="15">
        <f t="shared" si="120"/>
        <v>42708.912997685184</v>
      </c>
      <c r="U1483" t="str">
        <f t="shared" si="121"/>
        <v>audio</v>
      </c>
    </row>
    <row r="1484" spans="1:21" ht="60" x14ac:dyDescent="0.25">
      <c r="A1484">
        <v>1107</v>
      </c>
      <c r="B1484" s="9" t="s">
        <v>1108</v>
      </c>
      <c r="C1484" s="3" t="s">
        <v>5217</v>
      </c>
      <c r="D1484" s="5">
        <v>10000</v>
      </c>
      <c r="E1484" s="7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117"/>
        <v>0</v>
      </c>
      <c r="P1484">
        <f t="shared" si="118"/>
        <v>0</v>
      </c>
      <c r="Q1484" s="11" t="s">
        <v>8312</v>
      </c>
      <c r="R1484" s="15">
        <f t="shared" si="119"/>
        <v>41813.861388888887</v>
      </c>
      <c r="S1484" s="15">
        <f t="shared" si="120"/>
        <v>41843.861388888887</v>
      </c>
      <c r="U1484" t="str">
        <f t="shared" si="121"/>
        <v>video games</v>
      </c>
    </row>
    <row r="1485" spans="1:21" ht="60" x14ac:dyDescent="0.25">
      <c r="A1485">
        <v>1164</v>
      </c>
      <c r="B1485" s="9" t="s">
        <v>1165</v>
      </c>
      <c r="C1485" s="3" t="s">
        <v>5274</v>
      </c>
      <c r="D1485" s="5">
        <v>10000</v>
      </c>
      <c r="E1485" s="7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117"/>
        <v>0</v>
      </c>
      <c r="P1485">
        <f t="shared" si="118"/>
        <v>0</v>
      </c>
      <c r="Q1485" s="11" t="s">
        <v>8315</v>
      </c>
      <c r="R1485" s="15">
        <f t="shared" si="119"/>
        <v>42509.724328703705</v>
      </c>
      <c r="S1485" s="15">
        <f t="shared" si="120"/>
        <v>42539.724328703705</v>
      </c>
      <c r="U1485" t="str">
        <f t="shared" si="121"/>
        <v>food trucks</v>
      </c>
    </row>
    <row r="1486" spans="1:21" ht="45" x14ac:dyDescent="0.25">
      <c r="A1486">
        <v>1429</v>
      </c>
      <c r="B1486" s="9" t="s">
        <v>1430</v>
      </c>
      <c r="C1486" s="3" t="s">
        <v>5539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117"/>
        <v>0</v>
      </c>
      <c r="P1486">
        <f t="shared" si="118"/>
        <v>0</v>
      </c>
      <c r="Q1486" s="11" t="s">
        <v>8310</v>
      </c>
      <c r="R1486" s="15">
        <f t="shared" si="119"/>
        <v>42074.060671296291</v>
      </c>
      <c r="S1486" s="15">
        <f t="shared" si="120"/>
        <v>42104.060671296291</v>
      </c>
      <c r="U1486" t="str">
        <f t="shared" si="121"/>
        <v>translations</v>
      </c>
    </row>
    <row r="1487" spans="1:21" ht="45" x14ac:dyDescent="0.25">
      <c r="A1487">
        <v>1487</v>
      </c>
      <c r="B1487" s="9" t="s">
        <v>1488</v>
      </c>
      <c r="C1487" s="3" t="s">
        <v>5597</v>
      </c>
      <c r="D1487" s="5">
        <v>10000</v>
      </c>
      <c r="E1487" s="7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117"/>
        <v>0</v>
      </c>
      <c r="P1487">
        <f t="shared" si="118"/>
        <v>0</v>
      </c>
      <c r="Q1487" s="11" t="s">
        <v>8310</v>
      </c>
      <c r="R1487" s="15">
        <f t="shared" si="119"/>
        <v>42554.917488425926</v>
      </c>
      <c r="S1487" s="15">
        <f t="shared" si="120"/>
        <v>42584.917488425926</v>
      </c>
      <c r="U1487" t="str">
        <f t="shared" si="121"/>
        <v>fiction</v>
      </c>
    </row>
    <row r="1488" spans="1:21" ht="60" x14ac:dyDescent="0.25">
      <c r="A1488">
        <v>1729</v>
      </c>
      <c r="B1488" s="9" t="s">
        <v>1730</v>
      </c>
      <c r="C1488" s="3" t="s">
        <v>5839</v>
      </c>
      <c r="D1488" s="5">
        <v>10000</v>
      </c>
      <c r="E1488" s="7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117"/>
        <v>0</v>
      </c>
      <c r="P1488">
        <f t="shared" si="118"/>
        <v>0</v>
      </c>
      <c r="Q1488" s="11" t="s">
        <v>8313</v>
      </c>
      <c r="R1488" s="15">
        <f t="shared" si="119"/>
        <v>42471.052152777775</v>
      </c>
      <c r="S1488" s="15">
        <f t="shared" si="120"/>
        <v>42531.052152777775</v>
      </c>
      <c r="U1488" t="str">
        <f t="shared" si="121"/>
        <v>faith</v>
      </c>
    </row>
    <row r="1489" spans="1:21" ht="60" x14ac:dyDescent="0.25">
      <c r="A1489">
        <v>1733</v>
      </c>
      <c r="B1489" s="9" t="s">
        <v>1734</v>
      </c>
      <c r="C1489" s="3" t="s">
        <v>5843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117"/>
        <v>0</v>
      </c>
      <c r="P1489">
        <f t="shared" si="118"/>
        <v>0</v>
      </c>
      <c r="Q1489" s="11" t="s">
        <v>8313</v>
      </c>
      <c r="R1489" s="15">
        <f t="shared" si="119"/>
        <v>42614.675625000003</v>
      </c>
      <c r="S1489" s="15">
        <f t="shared" si="120"/>
        <v>42626.895833333328</v>
      </c>
      <c r="U1489" t="str">
        <f t="shared" si="121"/>
        <v>faith</v>
      </c>
    </row>
    <row r="1490" spans="1:21" ht="60" x14ac:dyDescent="0.25">
      <c r="A1490">
        <v>1869</v>
      </c>
      <c r="B1490" s="9" t="s">
        <v>1870</v>
      </c>
      <c r="C1490" s="3" t="s">
        <v>5979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117"/>
        <v>0</v>
      </c>
      <c r="P1490">
        <f t="shared" si="118"/>
        <v>0</v>
      </c>
      <c r="Q1490" s="11" t="s">
        <v>8312</v>
      </c>
      <c r="R1490" s="15">
        <f t="shared" si="119"/>
        <v>42709.002881944441</v>
      </c>
      <c r="S1490" s="15">
        <f t="shared" si="120"/>
        <v>42739.002881944441</v>
      </c>
      <c r="U1490" t="str">
        <f t="shared" si="121"/>
        <v>mobile games</v>
      </c>
    </row>
    <row r="1491" spans="1:21" ht="30" x14ac:dyDescent="0.25">
      <c r="A1491">
        <v>2356</v>
      </c>
      <c r="B1491" s="9" t="s">
        <v>2357</v>
      </c>
      <c r="C1491" s="3" t="s">
        <v>6466</v>
      </c>
      <c r="D1491" s="5">
        <v>10000</v>
      </c>
      <c r="E1491" s="7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117"/>
        <v>0</v>
      </c>
      <c r="P1491">
        <f t="shared" si="118"/>
        <v>0</v>
      </c>
      <c r="Q1491" s="11" t="s">
        <v>8311</v>
      </c>
      <c r="R1491" s="15">
        <f t="shared" si="119"/>
        <v>42130.78361111111</v>
      </c>
      <c r="S1491" s="15">
        <f t="shared" si="120"/>
        <v>42160.78361111111</v>
      </c>
      <c r="U1491" t="str">
        <f t="shared" si="121"/>
        <v>web</v>
      </c>
    </row>
    <row r="1492" spans="1:21" ht="60" x14ac:dyDescent="0.25">
      <c r="A1492">
        <v>2375</v>
      </c>
      <c r="B1492" s="9" t="s">
        <v>2376</v>
      </c>
      <c r="C1492" s="3" t="s">
        <v>6485</v>
      </c>
      <c r="D1492" s="5">
        <v>10000</v>
      </c>
      <c r="E1492" s="7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117"/>
        <v>0</v>
      </c>
      <c r="P1492">
        <f t="shared" si="118"/>
        <v>0</v>
      </c>
      <c r="Q1492" s="11" t="s">
        <v>8311</v>
      </c>
      <c r="R1492" s="15">
        <f t="shared" si="119"/>
        <v>42592.836076388892</v>
      </c>
      <c r="S1492" s="15">
        <f t="shared" si="120"/>
        <v>42622.836076388892</v>
      </c>
      <c r="U1492" t="str">
        <f t="shared" si="121"/>
        <v>web</v>
      </c>
    </row>
    <row r="1493" spans="1:21" ht="60" x14ac:dyDescent="0.25">
      <c r="A1493">
        <v>2433</v>
      </c>
      <c r="B1493" s="9" t="s">
        <v>2434</v>
      </c>
      <c r="C1493" s="3" t="s">
        <v>6543</v>
      </c>
      <c r="D1493" s="5">
        <v>10000</v>
      </c>
      <c r="E1493" s="7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117"/>
        <v>0</v>
      </c>
      <c r="P1493">
        <f t="shared" si="118"/>
        <v>0</v>
      </c>
      <c r="Q1493" s="11" t="s">
        <v>8315</v>
      </c>
      <c r="R1493" s="15">
        <f t="shared" si="119"/>
        <v>42397.89980324074</v>
      </c>
      <c r="S1493" s="15">
        <f t="shared" si="120"/>
        <v>42427.89980324074</v>
      </c>
      <c r="U1493" t="str">
        <f t="shared" si="121"/>
        <v>food trucks</v>
      </c>
    </row>
    <row r="1494" spans="1:21" ht="60" x14ac:dyDescent="0.25">
      <c r="A1494">
        <v>2439</v>
      </c>
      <c r="B1494" s="9" t="s">
        <v>2440</v>
      </c>
      <c r="C1494" s="3" t="s">
        <v>6549</v>
      </c>
      <c r="D1494" s="5">
        <v>10000</v>
      </c>
      <c r="E1494" s="7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117"/>
        <v>0</v>
      </c>
      <c r="P1494">
        <f t="shared" si="118"/>
        <v>0</v>
      </c>
      <c r="Q1494" s="11" t="s">
        <v>8315</v>
      </c>
      <c r="R1494" s="15">
        <f t="shared" si="119"/>
        <v>42265.818622685183</v>
      </c>
      <c r="S1494" s="15">
        <f t="shared" si="120"/>
        <v>42295.818622685183</v>
      </c>
      <c r="U1494" t="str">
        <f t="shared" si="121"/>
        <v>food trucks</v>
      </c>
    </row>
    <row r="1495" spans="1:21" ht="60" x14ac:dyDescent="0.25">
      <c r="A1495">
        <v>2503</v>
      </c>
      <c r="B1495" s="9" t="s">
        <v>2503</v>
      </c>
      <c r="C1495" s="3" t="s">
        <v>6613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117"/>
        <v>0</v>
      </c>
      <c r="P1495">
        <f t="shared" si="118"/>
        <v>0</v>
      </c>
      <c r="Q1495" s="11" t="s">
        <v>8315</v>
      </c>
      <c r="R1495" s="15">
        <f t="shared" si="119"/>
        <v>42498.899398148147</v>
      </c>
      <c r="S1495" s="15">
        <f t="shared" si="120"/>
        <v>42528.879166666666</v>
      </c>
      <c r="U1495" t="str">
        <f t="shared" si="121"/>
        <v>restaurants</v>
      </c>
    </row>
    <row r="1496" spans="1:21" ht="60" x14ac:dyDescent="0.25">
      <c r="A1496">
        <v>2574</v>
      </c>
      <c r="B1496" s="9" t="s">
        <v>2574</v>
      </c>
      <c r="C1496" s="3" t="s">
        <v>6684</v>
      </c>
      <c r="D1496" s="5">
        <v>10000</v>
      </c>
      <c r="E1496" s="7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117"/>
        <v>0</v>
      </c>
      <c r="P1496">
        <f t="shared" si="118"/>
        <v>0</v>
      </c>
      <c r="Q1496" s="11" t="s">
        <v>8315</v>
      </c>
      <c r="R1496" s="15">
        <f t="shared" si="119"/>
        <v>42487.825752314813</v>
      </c>
      <c r="S1496" s="15">
        <f t="shared" si="120"/>
        <v>42508.825752314813</v>
      </c>
      <c r="U1496" t="str">
        <f t="shared" si="121"/>
        <v>food trucks</v>
      </c>
    </row>
    <row r="1497" spans="1:21" ht="30" x14ac:dyDescent="0.25">
      <c r="A1497">
        <v>2576</v>
      </c>
      <c r="B1497" s="9" t="s">
        <v>2576</v>
      </c>
      <c r="C1497" s="3" t="s">
        <v>6686</v>
      </c>
      <c r="D1497" s="5">
        <v>10000</v>
      </c>
      <c r="E1497" s="7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117"/>
        <v>0</v>
      </c>
      <c r="P1497">
        <f t="shared" si="118"/>
        <v>0</v>
      </c>
      <c r="Q1497" s="11" t="s">
        <v>8315</v>
      </c>
      <c r="R1497" s="15">
        <f t="shared" si="119"/>
        <v>42060.00980324074</v>
      </c>
      <c r="S1497" s="15">
        <f t="shared" si="120"/>
        <v>42104.968136574069</v>
      </c>
      <c r="U1497" t="str">
        <f t="shared" si="121"/>
        <v>food trucks</v>
      </c>
    </row>
    <row r="1498" spans="1:21" ht="45" x14ac:dyDescent="0.25">
      <c r="A1498">
        <v>2584</v>
      </c>
      <c r="B1498" s="9" t="s">
        <v>2584</v>
      </c>
      <c r="C1498" s="3" t="s">
        <v>6694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117"/>
        <v>0</v>
      </c>
      <c r="P1498">
        <f t="shared" si="118"/>
        <v>0</v>
      </c>
      <c r="Q1498" s="11" t="s">
        <v>8315</v>
      </c>
      <c r="R1498" s="15">
        <f t="shared" si="119"/>
        <v>42140.173252314817</v>
      </c>
      <c r="S1498" s="15">
        <f t="shared" si="120"/>
        <v>42170.173252314817</v>
      </c>
      <c r="U1498" t="str">
        <f t="shared" si="121"/>
        <v>food trucks</v>
      </c>
    </row>
    <row r="1499" spans="1:21" ht="45" x14ac:dyDescent="0.25">
      <c r="A1499">
        <v>2593</v>
      </c>
      <c r="B1499" s="9" t="s">
        <v>2593</v>
      </c>
      <c r="C1499" s="3" t="s">
        <v>6703</v>
      </c>
      <c r="D1499" s="5">
        <v>10000</v>
      </c>
      <c r="E1499" s="7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117"/>
        <v>0</v>
      </c>
      <c r="P1499">
        <f t="shared" si="118"/>
        <v>0</v>
      </c>
      <c r="Q1499" s="11" t="s">
        <v>8315</v>
      </c>
      <c r="R1499" s="15">
        <f t="shared" si="119"/>
        <v>42089.84520833334</v>
      </c>
      <c r="S1499" s="15">
        <f t="shared" si="120"/>
        <v>42119.84520833334</v>
      </c>
      <c r="U1499" t="str">
        <f t="shared" si="121"/>
        <v>food trucks</v>
      </c>
    </row>
    <row r="1500" spans="1:21" ht="45" x14ac:dyDescent="0.25">
      <c r="A1500">
        <v>2754</v>
      </c>
      <c r="B1500" s="9" t="s">
        <v>2754</v>
      </c>
      <c r="C1500" s="3" t="s">
        <v>6864</v>
      </c>
      <c r="D1500" s="5">
        <v>10000</v>
      </c>
      <c r="E1500" s="7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117"/>
        <v>0</v>
      </c>
      <c r="P1500">
        <f t="shared" si="118"/>
        <v>0</v>
      </c>
      <c r="Q1500" s="11" t="s">
        <v>8310</v>
      </c>
      <c r="R1500" s="15">
        <f t="shared" si="119"/>
        <v>41863.636006944449</v>
      </c>
      <c r="S1500" s="15">
        <f t="shared" si="120"/>
        <v>41893.636006944449</v>
      </c>
      <c r="U1500" t="str">
        <f t="shared" si="121"/>
        <v>children's books</v>
      </c>
    </row>
    <row r="1501" spans="1:21" ht="60" x14ac:dyDescent="0.25">
      <c r="A1501">
        <v>2899</v>
      </c>
      <c r="B1501" s="9" t="s">
        <v>2899</v>
      </c>
      <c r="C1501" s="3" t="s">
        <v>7009</v>
      </c>
      <c r="D1501" s="5">
        <v>10000</v>
      </c>
      <c r="E1501" s="7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117"/>
        <v>0</v>
      </c>
      <c r="P1501">
        <f t="shared" si="118"/>
        <v>0</v>
      </c>
      <c r="Q1501" s="11" t="s">
        <v>8309</v>
      </c>
      <c r="R1501" s="15">
        <f t="shared" si="119"/>
        <v>42515.078217592592</v>
      </c>
      <c r="S1501" s="15">
        <f t="shared" si="120"/>
        <v>42575.078217592592</v>
      </c>
      <c r="U1501" t="str">
        <f t="shared" si="121"/>
        <v>plays</v>
      </c>
    </row>
    <row r="1502" spans="1:21" ht="60" x14ac:dyDescent="0.25">
      <c r="A1502">
        <v>2959</v>
      </c>
      <c r="B1502" s="9" t="s">
        <v>2959</v>
      </c>
      <c r="C1502" s="3" t="s">
        <v>7069</v>
      </c>
      <c r="D1502" s="5">
        <v>10000</v>
      </c>
      <c r="E1502" s="7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117"/>
        <v>0</v>
      </c>
      <c r="P1502">
        <f t="shared" si="118"/>
        <v>0</v>
      </c>
      <c r="Q1502" s="11" t="s">
        <v>8309</v>
      </c>
      <c r="R1502" s="15">
        <f t="shared" si="119"/>
        <v>42498.008391203708</v>
      </c>
      <c r="S1502" s="15">
        <f t="shared" si="120"/>
        <v>42528.008391203708</v>
      </c>
      <c r="U1502" t="str">
        <f t="shared" si="121"/>
        <v>spaces</v>
      </c>
    </row>
    <row r="1503" spans="1:21" ht="45" x14ac:dyDescent="0.25">
      <c r="A1503">
        <v>3884</v>
      </c>
      <c r="B1503" s="9" t="s">
        <v>3881</v>
      </c>
      <c r="C1503" s="3" t="s">
        <v>7993</v>
      </c>
      <c r="D1503" s="5">
        <v>10000</v>
      </c>
      <c r="E1503" s="7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117"/>
        <v>0</v>
      </c>
      <c r="P1503">
        <f t="shared" si="118"/>
        <v>0</v>
      </c>
      <c r="Q1503" s="11" t="s">
        <v>8309</v>
      </c>
      <c r="R1503" s="15">
        <f t="shared" si="119"/>
        <v>42065.791574074072</v>
      </c>
      <c r="S1503" s="15">
        <f t="shared" si="120"/>
        <v>42090.749907407408</v>
      </c>
      <c r="U1503" t="str">
        <f t="shared" si="121"/>
        <v>musical</v>
      </c>
    </row>
    <row r="1504" spans="1:21" x14ac:dyDescent="0.25">
      <c r="A1504">
        <v>3886</v>
      </c>
      <c r="B1504" s="9" t="s">
        <v>3883</v>
      </c>
      <c r="C1504" s="3">
        <v>1</v>
      </c>
      <c r="D1504" s="5">
        <v>10000</v>
      </c>
      <c r="E1504" s="7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117"/>
        <v>0</v>
      </c>
      <c r="P1504">
        <f t="shared" si="118"/>
        <v>0</v>
      </c>
      <c r="Q1504" s="11" t="s">
        <v>8309</v>
      </c>
      <c r="R1504" s="15">
        <f t="shared" si="119"/>
        <v>41954.228032407409</v>
      </c>
      <c r="S1504" s="15">
        <f t="shared" si="120"/>
        <v>41984.228032407409</v>
      </c>
      <c r="U1504" t="str">
        <f t="shared" si="121"/>
        <v>musical</v>
      </c>
    </row>
    <row r="1505" spans="1:21" ht="60" x14ac:dyDescent="0.25">
      <c r="A1505">
        <v>3930</v>
      </c>
      <c r="B1505" s="9" t="s">
        <v>3927</v>
      </c>
      <c r="C1505" s="3" t="s">
        <v>8038</v>
      </c>
      <c r="D1505" s="5">
        <v>10000</v>
      </c>
      <c r="E1505" s="7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117"/>
        <v>0</v>
      </c>
      <c r="P1505">
        <f t="shared" si="118"/>
        <v>0</v>
      </c>
      <c r="Q1505" s="11" t="s">
        <v>8309</v>
      </c>
      <c r="R1505" s="15">
        <f t="shared" si="119"/>
        <v>42433.338749999995</v>
      </c>
      <c r="S1505" s="15">
        <f t="shared" si="120"/>
        <v>42461.25</v>
      </c>
      <c r="U1505" t="str">
        <f t="shared" si="121"/>
        <v>plays</v>
      </c>
    </row>
    <row r="1506" spans="1:21" ht="60" x14ac:dyDescent="0.25">
      <c r="A1506">
        <v>3963</v>
      </c>
      <c r="B1506" s="9" t="s">
        <v>3960</v>
      </c>
      <c r="C1506" s="3" t="s">
        <v>8070</v>
      </c>
      <c r="D1506" s="5">
        <v>10000</v>
      </c>
      <c r="E1506" s="7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117"/>
        <v>0</v>
      </c>
      <c r="P1506">
        <f t="shared" si="118"/>
        <v>0</v>
      </c>
      <c r="Q1506" s="11" t="s">
        <v>8309</v>
      </c>
      <c r="R1506" s="15">
        <f t="shared" si="119"/>
        <v>42296.154131944444</v>
      </c>
      <c r="S1506" s="15">
        <f t="shared" si="120"/>
        <v>42326.195798611108</v>
      </c>
      <c r="U1506" t="str">
        <f t="shared" si="121"/>
        <v>plays</v>
      </c>
    </row>
    <row r="1507" spans="1:21" ht="60" x14ac:dyDescent="0.25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7"/>
        <v>0</v>
      </c>
      <c r="P1507">
        <f t="shared" si="118"/>
        <v>0</v>
      </c>
      <c r="Q1507" s="11" t="s">
        <v>8309</v>
      </c>
      <c r="R1507" s="15">
        <f t="shared" si="119"/>
        <v>42344.824502314819</v>
      </c>
      <c r="S1507" s="15">
        <f t="shared" si="120"/>
        <v>42400.996527777781</v>
      </c>
      <c r="U1507" t="str">
        <f t="shared" si="121"/>
        <v>plays</v>
      </c>
    </row>
    <row r="1508" spans="1:21" ht="45" x14ac:dyDescent="0.25">
      <c r="A1508">
        <v>2075</v>
      </c>
      <c r="B1508" s="9" t="s">
        <v>2076</v>
      </c>
      <c r="C1508" s="3" t="s">
        <v>6185</v>
      </c>
      <c r="D1508" s="5">
        <v>9999</v>
      </c>
      <c r="E1508" s="7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117"/>
        <v>1678</v>
      </c>
      <c r="P1508">
        <f t="shared" si="118"/>
        <v>20.47</v>
      </c>
      <c r="Q1508" s="11" t="s">
        <v>8311</v>
      </c>
      <c r="R1508" s="15">
        <f t="shared" si="119"/>
        <v>41450.681574074071</v>
      </c>
      <c r="S1508" s="15">
        <f t="shared" si="120"/>
        <v>41480.681574074071</v>
      </c>
      <c r="U1508" t="str">
        <f t="shared" si="121"/>
        <v>hardware</v>
      </c>
    </row>
    <row r="1509" spans="1:21" ht="60" x14ac:dyDescent="0.25">
      <c r="A1509">
        <v>1002</v>
      </c>
      <c r="B1509" s="9" t="s">
        <v>1003</v>
      </c>
      <c r="C1509" s="3" t="s">
        <v>5112</v>
      </c>
      <c r="D1509" s="5">
        <v>9999</v>
      </c>
      <c r="E1509" s="7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7"/>
        <v>30</v>
      </c>
      <c r="P1509">
        <f t="shared" si="118"/>
        <v>134.55000000000001</v>
      </c>
      <c r="Q1509" s="11" t="s">
        <v>8311</v>
      </c>
      <c r="R1509" s="15">
        <f t="shared" si="119"/>
        <v>42325.684189814812</v>
      </c>
      <c r="S1509" s="15">
        <f t="shared" si="120"/>
        <v>42355.249305555553</v>
      </c>
      <c r="U1509" t="str">
        <f t="shared" si="121"/>
        <v>wearables</v>
      </c>
    </row>
    <row r="1510" spans="1:21" ht="45" x14ac:dyDescent="0.25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7"/>
        <v>1</v>
      </c>
      <c r="P1510">
        <f t="shared" si="118"/>
        <v>17.5</v>
      </c>
      <c r="Q1510" s="11" t="s">
        <v>8315</v>
      </c>
      <c r="R1510" s="15">
        <f t="shared" si="119"/>
        <v>41870.87467592593</v>
      </c>
      <c r="S1510" s="15">
        <f t="shared" si="120"/>
        <v>41900.87467592593</v>
      </c>
      <c r="U1510" t="str">
        <f t="shared" si="121"/>
        <v>food trucks</v>
      </c>
    </row>
    <row r="1511" spans="1:21" ht="45" x14ac:dyDescent="0.25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7"/>
        <v>132</v>
      </c>
      <c r="P1511">
        <f t="shared" si="118"/>
        <v>78.58</v>
      </c>
      <c r="Q1511" s="11" t="s">
        <v>8308</v>
      </c>
      <c r="R1511" s="15">
        <f t="shared" si="119"/>
        <v>41785.452534722222</v>
      </c>
      <c r="S1511" s="15">
        <f t="shared" si="120"/>
        <v>41815.452534722222</v>
      </c>
      <c r="U1511" t="str">
        <f t="shared" si="121"/>
        <v>documentary</v>
      </c>
    </row>
    <row r="1512" spans="1:21" ht="60" x14ac:dyDescent="0.25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7"/>
        <v>404</v>
      </c>
      <c r="P1512">
        <f t="shared" si="118"/>
        <v>82.4</v>
      </c>
      <c r="Q1512" s="11" t="s">
        <v>8312</v>
      </c>
      <c r="R1512" s="15">
        <f t="shared" si="119"/>
        <v>42234.624895833331</v>
      </c>
      <c r="S1512" s="15">
        <f t="shared" si="120"/>
        <v>42264.624895833331</v>
      </c>
      <c r="U1512" t="str">
        <f t="shared" si="121"/>
        <v>tabletop games</v>
      </c>
    </row>
    <row r="1513" spans="1:21" ht="60" x14ac:dyDescent="0.25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7"/>
        <v>41</v>
      </c>
      <c r="P1513">
        <f t="shared" si="118"/>
        <v>81.319999999999993</v>
      </c>
      <c r="Q1513" s="11" t="s">
        <v>8309</v>
      </c>
      <c r="R1513" s="15">
        <f t="shared" si="119"/>
        <v>41766.617291666669</v>
      </c>
      <c r="S1513" s="15">
        <f t="shared" si="120"/>
        <v>41793.290972222225</v>
      </c>
      <c r="U1513" t="str">
        <f t="shared" si="121"/>
        <v>plays</v>
      </c>
    </row>
    <row r="1514" spans="1:21" ht="60" x14ac:dyDescent="0.25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7"/>
        <v>124</v>
      </c>
      <c r="P1514">
        <f t="shared" si="118"/>
        <v>139.53</v>
      </c>
      <c r="Q1514" s="11" t="s">
        <v>8308</v>
      </c>
      <c r="R1514" s="15">
        <f t="shared" si="119"/>
        <v>41837.210543981484</v>
      </c>
      <c r="S1514" s="15">
        <f t="shared" si="120"/>
        <v>41859</v>
      </c>
      <c r="U1514" t="str">
        <f t="shared" si="121"/>
        <v>documentary</v>
      </c>
    </row>
    <row r="1515" spans="1:21" ht="60" x14ac:dyDescent="0.25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7"/>
        <v>3</v>
      </c>
      <c r="P1515">
        <f t="shared" si="118"/>
        <v>52.8</v>
      </c>
      <c r="Q1515" s="11" t="s">
        <v>8309</v>
      </c>
      <c r="R1515" s="15">
        <f t="shared" si="119"/>
        <v>42499.731701388882</v>
      </c>
      <c r="S1515" s="15">
        <f t="shared" si="120"/>
        <v>42529.731701388882</v>
      </c>
      <c r="U1515" t="str">
        <f t="shared" si="121"/>
        <v>plays</v>
      </c>
    </row>
    <row r="1516" spans="1:21" x14ac:dyDescent="0.25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7"/>
        <v>0</v>
      </c>
      <c r="P1516">
        <f t="shared" si="118"/>
        <v>0</v>
      </c>
      <c r="Q1516" s="11" t="s">
        <v>8309</v>
      </c>
      <c r="R1516" s="15">
        <f t="shared" si="119"/>
        <v>42538.742893518516</v>
      </c>
      <c r="S1516" s="15">
        <f t="shared" si="120"/>
        <v>42568.742893518516</v>
      </c>
      <c r="U1516" t="str">
        <f t="shared" si="121"/>
        <v>plays</v>
      </c>
    </row>
    <row r="1517" spans="1:21" ht="60" x14ac:dyDescent="0.25">
      <c r="A1517">
        <v>2041</v>
      </c>
      <c r="B1517" s="9" t="s">
        <v>2042</v>
      </c>
      <c r="C1517" s="3" t="s">
        <v>6151</v>
      </c>
      <c r="D1517" s="5">
        <v>9500</v>
      </c>
      <c r="E1517" s="7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117"/>
        <v>182</v>
      </c>
      <c r="P1517">
        <f t="shared" si="118"/>
        <v>143.97999999999999</v>
      </c>
      <c r="Q1517" s="11" t="s">
        <v>8311</v>
      </c>
      <c r="R1517" s="15">
        <f t="shared" si="119"/>
        <v>42654.525775462964</v>
      </c>
      <c r="S1517" s="15">
        <f t="shared" si="120"/>
        <v>42684.567442129628</v>
      </c>
      <c r="U1517" t="str">
        <f t="shared" si="121"/>
        <v>hardware</v>
      </c>
    </row>
    <row r="1518" spans="1:21" ht="45" x14ac:dyDescent="0.25">
      <c r="A1518">
        <v>3209</v>
      </c>
      <c r="B1518" s="9" t="s">
        <v>3209</v>
      </c>
      <c r="C1518" s="3" t="s">
        <v>7319</v>
      </c>
      <c r="D1518" s="5">
        <v>9500</v>
      </c>
      <c r="E1518" s="7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117"/>
        <v>119</v>
      </c>
      <c r="P1518">
        <f t="shared" si="118"/>
        <v>50.16</v>
      </c>
      <c r="Q1518" s="11" t="s">
        <v>8309</v>
      </c>
      <c r="R1518" s="15">
        <f t="shared" si="119"/>
        <v>41778.637245370373</v>
      </c>
      <c r="S1518" s="15">
        <f t="shared" si="120"/>
        <v>41810.958333333336</v>
      </c>
      <c r="U1518" t="str">
        <f t="shared" si="121"/>
        <v>plays</v>
      </c>
    </row>
    <row r="1519" spans="1:21" ht="60" x14ac:dyDescent="0.25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7"/>
        <v>102</v>
      </c>
      <c r="P1519">
        <f t="shared" si="118"/>
        <v>33.19</v>
      </c>
      <c r="Q1519" s="11" t="s">
        <v>8310</v>
      </c>
      <c r="R1519" s="15">
        <f t="shared" si="119"/>
        <v>40646.014456018522</v>
      </c>
      <c r="S1519" s="15">
        <f t="shared" si="120"/>
        <v>40706.014456018522</v>
      </c>
      <c r="U1519" t="str">
        <f t="shared" si="121"/>
        <v>radio &amp; podcasts</v>
      </c>
    </row>
    <row r="1520" spans="1:21" ht="45" x14ac:dyDescent="0.25">
      <c r="A1520">
        <v>1266</v>
      </c>
      <c r="B1520" s="9" t="s">
        <v>1267</v>
      </c>
      <c r="C1520" s="3" t="s">
        <v>5376</v>
      </c>
      <c r="D1520" s="5">
        <v>9500</v>
      </c>
      <c r="E1520" s="7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117"/>
        <v>100</v>
      </c>
      <c r="P1520">
        <f t="shared" si="118"/>
        <v>190.9</v>
      </c>
      <c r="Q1520" s="11" t="s">
        <v>8313</v>
      </c>
      <c r="R1520" s="15">
        <f t="shared" si="119"/>
        <v>41620.87667824074</v>
      </c>
      <c r="S1520" s="15">
        <f t="shared" si="120"/>
        <v>41650.87667824074</v>
      </c>
      <c r="U1520" t="str">
        <f t="shared" si="121"/>
        <v>rock</v>
      </c>
    </row>
    <row r="1521" spans="1:21" ht="60" x14ac:dyDescent="0.25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7"/>
        <v>100</v>
      </c>
      <c r="P1521">
        <f t="shared" si="118"/>
        <v>98.31</v>
      </c>
      <c r="Q1521" s="11" t="s">
        <v>8309</v>
      </c>
      <c r="R1521" s="15">
        <f t="shared" si="119"/>
        <v>42254.264687499999</v>
      </c>
      <c r="S1521" s="15">
        <f t="shared" si="120"/>
        <v>42279.958333333328</v>
      </c>
      <c r="U1521" t="str">
        <f t="shared" si="121"/>
        <v>plays</v>
      </c>
    </row>
    <row r="1522" spans="1:21" ht="45" x14ac:dyDescent="0.25">
      <c r="A1522">
        <v>3433</v>
      </c>
      <c r="B1522" s="9" t="s">
        <v>3432</v>
      </c>
      <c r="C1522" s="3" t="s">
        <v>7543</v>
      </c>
      <c r="D1522" s="5">
        <v>9500</v>
      </c>
      <c r="E1522" s="7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117"/>
        <v>100</v>
      </c>
      <c r="P1522">
        <f t="shared" si="118"/>
        <v>134.15</v>
      </c>
      <c r="Q1522" s="11" t="s">
        <v>8309</v>
      </c>
      <c r="R1522" s="15">
        <f t="shared" si="119"/>
        <v>41776.063136574077</v>
      </c>
      <c r="S1522" s="15">
        <f t="shared" si="120"/>
        <v>41807.125</v>
      </c>
      <c r="U1522" t="str">
        <f t="shared" si="121"/>
        <v>plays</v>
      </c>
    </row>
    <row r="1523" spans="1:21" ht="45" x14ac:dyDescent="0.25">
      <c r="A1523">
        <v>932</v>
      </c>
      <c r="B1523" s="9" t="s">
        <v>933</v>
      </c>
      <c r="C1523" s="3" t="s">
        <v>5042</v>
      </c>
      <c r="D1523" s="5">
        <v>9500</v>
      </c>
      <c r="E1523" s="7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117"/>
        <v>15</v>
      </c>
      <c r="P1523">
        <f t="shared" si="118"/>
        <v>46.03</v>
      </c>
      <c r="Q1523" s="11" t="s">
        <v>8313</v>
      </c>
      <c r="R1523" s="15">
        <f t="shared" si="119"/>
        <v>41310.969270833331</v>
      </c>
      <c r="S1523" s="15">
        <f t="shared" si="120"/>
        <v>41355.927604166667</v>
      </c>
      <c r="U1523" t="str">
        <f t="shared" si="121"/>
        <v>jazz</v>
      </c>
    </row>
    <row r="1524" spans="1:21" ht="60" x14ac:dyDescent="0.25">
      <c r="A1524">
        <v>4063</v>
      </c>
      <c r="B1524" s="9" t="s">
        <v>4059</v>
      </c>
      <c r="C1524" s="3" t="s">
        <v>8167</v>
      </c>
      <c r="D1524" s="5">
        <v>9500</v>
      </c>
      <c r="E1524" s="7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117"/>
        <v>1</v>
      </c>
      <c r="P1524">
        <f t="shared" si="118"/>
        <v>15</v>
      </c>
      <c r="Q1524" s="11" t="s">
        <v>8309</v>
      </c>
      <c r="R1524" s="15">
        <f t="shared" si="119"/>
        <v>41787.681527777779</v>
      </c>
      <c r="S1524" s="15">
        <f t="shared" si="120"/>
        <v>41817.681527777779</v>
      </c>
      <c r="U1524" t="str">
        <f t="shared" si="121"/>
        <v>plays</v>
      </c>
    </row>
    <row r="1525" spans="1:21" ht="60" x14ac:dyDescent="0.25">
      <c r="A1525">
        <v>2853</v>
      </c>
      <c r="B1525" s="9" t="s">
        <v>2853</v>
      </c>
      <c r="C1525" s="3" t="s">
        <v>6963</v>
      </c>
      <c r="D1525" s="5">
        <v>9500</v>
      </c>
      <c r="E1525" s="7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117"/>
        <v>0</v>
      </c>
      <c r="P1525">
        <f t="shared" si="118"/>
        <v>0</v>
      </c>
      <c r="Q1525" s="11" t="s">
        <v>8309</v>
      </c>
      <c r="R1525" s="15">
        <f t="shared" si="119"/>
        <v>41836.190937499996</v>
      </c>
      <c r="S1525" s="15">
        <f t="shared" si="120"/>
        <v>41896.190937499996</v>
      </c>
      <c r="U1525" t="str">
        <f t="shared" si="121"/>
        <v>plays</v>
      </c>
    </row>
    <row r="1526" spans="1:21" ht="45" x14ac:dyDescent="0.25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7"/>
        <v>0</v>
      </c>
      <c r="P1526">
        <f t="shared" si="118"/>
        <v>0</v>
      </c>
      <c r="Q1526" s="11" t="s">
        <v>8315</v>
      </c>
      <c r="R1526" s="15">
        <f t="shared" si="119"/>
        <v>42093.181944444441</v>
      </c>
      <c r="S1526" s="15">
        <f t="shared" si="120"/>
        <v>42123.181944444441</v>
      </c>
      <c r="U1526" t="str">
        <f t="shared" si="121"/>
        <v>food trucks</v>
      </c>
    </row>
    <row r="1527" spans="1:21" ht="60" x14ac:dyDescent="0.25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7"/>
        <v>102</v>
      </c>
      <c r="P1527">
        <f t="shared" si="118"/>
        <v>196.34</v>
      </c>
      <c r="Q1527" s="11" t="s">
        <v>8313</v>
      </c>
      <c r="R1527" s="15">
        <f t="shared" si="119"/>
        <v>42267.746782407412</v>
      </c>
      <c r="S1527" s="15">
        <f t="shared" si="120"/>
        <v>42297.746782407412</v>
      </c>
      <c r="U1527" t="str">
        <f t="shared" si="121"/>
        <v>indie rock</v>
      </c>
    </row>
    <row r="1528" spans="1:21" ht="45" x14ac:dyDescent="0.25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7"/>
        <v>1</v>
      </c>
      <c r="P1528">
        <f t="shared" si="118"/>
        <v>18</v>
      </c>
      <c r="Q1528" s="11" t="s">
        <v>8315</v>
      </c>
      <c r="R1528" s="15">
        <f t="shared" si="119"/>
        <v>41809.754016203704</v>
      </c>
      <c r="S1528" s="15">
        <f t="shared" si="120"/>
        <v>41854.754016203704</v>
      </c>
      <c r="U1528" t="str">
        <f t="shared" si="121"/>
        <v>food trucks</v>
      </c>
    </row>
    <row r="1529" spans="1:21" ht="60" x14ac:dyDescent="0.25">
      <c r="A1529">
        <v>2252</v>
      </c>
      <c r="B1529" s="9" t="s">
        <v>2253</v>
      </c>
      <c r="C1529" s="3" t="s">
        <v>6362</v>
      </c>
      <c r="D1529" s="5">
        <v>9000</v>
      </c>
      <c r="E1529" s="7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117"/>
        <v>272</v>
      </c>
      <c r="P1529">
        <f t="shared" si="118"/>
        <v>98.41</v>
      </c>
      <c r="Q1529" s="11" t="s">
        <v>8312</v>
      </c>
      <c r="R1529" s="15">
        <f t="shared" si="119"/>
        <v>42573.327986111108</v>
      </c>
      <c r="S1529" s="15">
        <f t="shared" si="120"/>
        <v>42588.327986111108</v>
      </c>
      <c r="U1529" t="str">
        <f t="shared" si="121"/>
        <v>tabletop games</v>
      </c>
    </row>
    <row r="1530" spans="1:21" ht="60" x14ac:dyDescent="0.25">
      <c r="A1530">
        <v>1218</v>
      </c>
      <c r="B1530" s="9" t="s">
        <v>1219</v>
      </c>
      <c r="C1530" s="3" t="s">
        <v>5328</v>
      </c>
      <c r="D1530" s="5">
        <v>9000</v>
      </c>
      <c r="E1530" s="7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117"/>
        <v>172</v>
      </c>
      <c r="P1530">
        <f t="shared" si="118"/>
        <v>174.21</v>
      </c>
      <c r="Q1530" s="11" t="s">
        <v>8314</v>
      </c>
      <c r="R1530" s="15">
        <f t="shared" si="119"/>
        <v>42278.662037037036</v>
      </c>
      <c r="S1530" s="15">
        <f t="shared" si="120"/>
        <v>42309.125</v>
      </c>
      <c r="U1530" t="str">
        <f t="shared" si="121"/>
        <v>photobooks</v>
      </c>
    </row>
    <row r="1531" spans="1:21" ht="30" x14ac:dyDescent="0.25">
      <c r="A1531">
        <v>2199</v>
      </c>
      <c r="B1531" s="9" t="s">
        <v>2200</v>
      </c>
      <c r="C1531" s="3" t="s">
        <v>6309</v>
      </c>
      <c r="D1531" s="5">
        <v>9000</v>
      </c>
      <c r="E1531" s="7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117"/>
        <v>147</v>
      </c>
      <c r="P1531">
        <f t="shared" si="118"/>
        <v>52.7</v>
      </c>
      <c r="Q1531" s="11" t="s">
        <v>8312</v>
      </c>
      <c r="R1531" s="15">
        <f t="shared" si="119"/>
        <v>42262.416643518518</v>
      </c>
      <c r="S1531" s="15">
        <f t="shared" si="120"/>
        <v>42292.416643518518</v>
      </c>
      <c r="U1531" t="str">
        <f t="shared" si="121"/>
        <v>tabletop games</v>
      </c>
    </row>
    <row r="1532" spans="1:21" ht="45" x14ac:dyDescent="0.25">
      <c r="A1532">
        <v>1399</v>
      </c>
      <c r="B1532" s="9" t="s">
        <v>1400</v>
      </c>
      <c r="C1532" s="3" t="s">
        <v>5509</v>
      </c>
      <c r="D1532" s="5">
        <v>9000</v>
      </c>
      <c r="E1532" s="7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117"/>
        <v>126</v>
      </c>
      <c r="P1532">
        <f t="shared" si="118"/>
        <v>61.7</v>
      </c>
      <c r="Q1532" s="11" t="s">
        <v>8313</v>
      </c>
      <c r="R1532" s="15">
        <f t="shared" si="119"/>
        <v>41889.004317129627</v>
      </c>
      <c r="S1532" s="15">
        <f t="shared" si="120"/>
        <v>41919.004317129627</v>
      </c>
      <c r="U1532" t="str">
        <f t="shared" si="121"/>
        <v>rock</v>
      </c>
    </row>
    <row r="1533" spans="1:21" ht="60" x14ac:dyDescent="0.25">
      <c r="A1533">
        <v>1189</v>
      </c>
      <c r="B1533" s="9" t="s">
        <v>1190</v>
      </c>
      <c r="C1533" s="3" t="s">
        <v>5299</v>
      </c>
      <c r="D1533" s="5">
        <v>9000</v>
      </c>
      <c r="E1533" s="7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117"/>
        <v>108</v>
      </c>
      <c r="P1533">
        <f t="shared" si="118"/>
        <v>112.79</v>
      </c>
      <c r="Q1533" s="11" t="s">
        <v>8314</v>
      </c>
      <c r="R1533" s="15">
        <f t="shared" si="119"/>
        <v>42529.979108796295</v>
      </c>
      <c r="S1533" s="15">
        <f t="shared" si="120"/>
        <v>42550.979108796295</v>
      </c>
      <c r="U1533" t="str">
        <f t="shared" si="121"/>
        <v>photobooks</v>
      </c>
    </row>
    <row r="1534" spans="1:21" ht="60" x14ac:dyDescent="0.25">
      <c r="A1534">
        <v>1747</v>
      </c>
      <c r="B1534" s="9" t="s">
        <v>1748</v>
      </c>
      <c r="C1534" s="3" t="s">
        <v>5857</v>
      </c>
      <c r="D1534" s="5">
        <v>9000</v>
      </c>
      <c r="E1534" s="7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117"/>
        <v>105</v>
      </c>
      <c r="P1534">
        <f t="shared" si="118"/>
        <v>59.41</v>
      </c>
      <c r="Q1534" s="11" t="s">
        <v>8314</v>
      </c>
      <c r="R1534" s="15">
        <f t="shared" si="119"/>
        <v>42292.435532407413</v>
      </c>
      <c r="S1534" s="15">
        <f t="shared" si="120"/>
        <v>42321.625</v>
      </c>
      <c r="U1534" t="str">
        <f t="shared" si="121"/>
        <v>photobooks</v>
      </c>
    </row>
    <row r="1535" spans="1:21" ht="45" x14ac:dyDescent="0.25">
      <c r="A1535">
        <v>2311</v>
      </c>
      <c r="B1535" s="9" t="s">
        <v>2312</v>
      </c>
      <c r="C1535" s="3" t="s">
        <v>6421</v>
      </c>
      <c r="D1535" s="5">
        <v>9000</v>
      </c>
      <c r="E1535" s="7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117"/>
        <v>104</v>
      </c>
      <c r="P1535">
        <f t="shared" si="118"/>
        <v>90.1</v>
      </c>
      <c r="Q1535" s="11" t="s">
        <v>8313</v>
      </c>
      <c r="R1535" s="15">
        <f t="shared" si="119"/>
        <v>41736.004502314812</v>
      </c>
      <c r="S1535" s="15">
        <f t="shared" si="120"/>
        <v>41766.004502314812</v>
      </c>
      <c r="U1535" t="str">
        <f t="shared" si="121"/>
        <v>indie rock</v>
      </c>
    </row>
    <row r="1536" spans="1:21" ht="60" x14ac:dyDescent="0.25">
      <c r="A1536">
        <v>1519</v>
      </c>
      <c r="B1536" s="9" t="s">
        <v>1520</v>
      </c>
      <c r="C1536" s="3" t="s">
        <v>5629</v>
      </c>
      <c r="D1536" s="5">
        <v>9000</v>
      </c>
      <c r="E1536" s="7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117"/>
        <v>103</v>
      </c>
      <c r="P1536">
        <f t="shared" si="118"/>
        <v>64.16</v>
      </c>
      <c r="Q1536" s="11" t="s">
        <v>8314</v>
      </c>
      <c r="R1536" s="15">
        <f t="shared" si="119"/>
        <v>41782.741701388892</v>
      </c>
      <c r="S1536" s="15">
        <f t="shared" si="120"/>
        <v>41810.915972222225</v>
      </c>
      <c r="U1536" t="str">
        <f t="shared" si="121"/>
        <v>photobooks</v>
      </c>
    </row>
    <row r="1537" spans="1:21" ht="60" x14ac:dyDescent="0.25">
      <c r="A1537">
        <v>1850</v>
      </c>
      <c r="B1537" s="9" t="s">
        <v>1851</v>
      </c>
      <c r="C1537" s="3" t="s">
        <v>5960</v>
      </c>
      <c r="D1537" s="5">
        <v>9000</v>
      </c>
      <c r="E1537" s="7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117"/>
        <v>102</v>
      </c>
      <c r="P1537">
        <f t="shared" si="118"/>
        <v>51.04</v>
      </c>
      <c r="Q1537" s="11" t="s">
        <v>8313</v>
      </c>
      <c r="R1537" s="15">
        <f t="shared" si="119"/>
        <v>41800.959490740745</v>
      </c>
      <c r="S1537" s="15">
        <f t="shared" si="120"/>
        <v>41830.959490740745</v>
      </c>
      <c r="U1537" t="str">
        <f t="shared" si="121"/>
        <v>rock</v>
      </c>
    </row>
    <row r="1538" spans="1:21" ht="30" x14ac:dyDescent="0.25">
      <c r="A1538">
        <v>3360</v>
      </c>
      <c r="B1538" s="9" t="s">
        <v>3359</v>
      </c>
      <c r="C1538" s="3" t="s">
        <v>7470</v>
      </c>
      <c r="D1538" s="5">
        <v>9000</v>
      </c>
      <c r="E1538" s="7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117"/>
        <v>101</v>
      </c>
      <c r="P1538">
        <f t="shared" si="118"/>
        <v>126.72</v>
      </c>
      <c r="Q1538" s="11" t="s">
        <v>8309</v>
      </c>
      <c r="R1538" s="15">
        <f t="shared" si="119"/>
        <v>42697.082673611112</v>
      </c>
      <c r="S1538" s="15">
        <f t="shared" si="120"/>
        <v>42718.665972222225</v>
      </c>
      <c r="U1538" t="str">
        <f t="shared" si="121"/>
        <v>plays</v>
      </c>
    </row>
    <row r="1539" spans="1:21" ht="60" x14ac:dyDescent="0.25">
      <c r="A1539">
        <v>7</v>
      </c>
      <c r="B1539" s="9" t="s">
        <v>9</v>
      </c>
      <c r="C1539" s="3" t="s">
        <v>4118</v>
      </c>
      <c r="D1539" s="5">
        <v>9000</v>
      </c>
      <c r="E1539" s="7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122">ROUND(E1539/D1539*100,0)</f>
        <v>101</v>
      </c>
      <c r="P1539">
        <f t="shared" ref="P1539:P1602" si="123">IFERROR(ROUND(E1539/L1539,2),0)</f>
        <v>159.82</v>
      </c>
      <c r="Q1539" s="11" t="s">
        <v>8308</v>
      </c>
      <c r="R1539" s="15">
        <f t="shared" ref="R1539:R1602" si="124">(((J1539/60)/60)/24)+DATE(1970,1,1)</f>
        <v>42516.047071759262</v>
      </c>
      <c r="S1539" s="15">
        <f t="shared" ref="S1539:S1602" si="125">(((I1539/60)/60)/24)+DATE(1970,1,1)</f>
        <v>42556.047071759262</v>
      </c>
      <c r="U1539" t="str">
        <f t="shared" ref="U1539:U1602" si="126">RIGHT(N1539,LEN(N1539)-SEARCH("/",N1539))</f>
        <v>television</v>
      </c>
    </row>
    <row r="1540" spans="1:21" ht="45" x14ac:dyDescent="0.25">
      <c r="A1540">
        <v>940</v>
      </c>
      <c r="B1540" s="9" t="s">
        <v>941</v>
      </c>
      <c r="C1540" s="3" t="s">
        <v>5050</v>
      </c>
      <c r="D1540" s="5">
        <v>9000</v>
      </c>
      <c r="E1540" s="7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122"/>
        <v>17</v>
      </c>
      <c r="P1540">
        <f t="shared" si="123"/>
        <v>110.29</v>
      </c>
      <c r="Q1540" s="11" t="s">
        <v>8311</v>
      </c>
      <c r="R1540" s="15">
        <f t="shared" si="124"/>
        <v>42182.008402777778</v>
      </c>
      <c r="S1540" s="15">
        <f t="shared" si="125"/>
        <v>42227.008402777778</v>
      </c>
      <c r="U1540" t="str">
        <f t="shared" si="126"/>
        <v>wearables</v>
      </c>
    </row>
    <row r="1541" spans="1:21" ht="60" x14ac:dyDescent="0.25">
      <c r="A1541">
        <v>1794</v>
      </c>
      <c r="B1541" s="9" t="s">
        <v>1795</v>
      </c>
      <c r="C1541" s="3" t="s">
        <v>5904</v>
      </c>
      <c r="D1541" s="5">
        <v>9000</v>
      </c>
      <c r="E1541" s="7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122"/>
        <v>11</v>
      </c>
      <c r="P1541">
        <f t="shared" si="123"/>
        <v>55.39</v>
      </c>
      <c r="Q1541" s="11" t="s">
        <v>8314</v>
      </c>
      <c r="R1541" s="15">
        <f t="shared" si="124"/>
        <v>42011.551180555558</v>
      </c>
      <c r="S1541" s="15">
        <f t="shared" si="125"/>
        <v>42046.551180555558</v>
      </c>
      <c r="U1541" t="str">
        <f t="shared" si="126"/>
        <v>photobooks</v>
      </c>
    </row>
    <row r="1542" spans="1:21" ht="60" x14ac:dyDescent="0.25">
      <c r="A1542">
        <v>588</v>
      </c>
      <c r="B1542" s="9" t="s">
        <v>589</v>
      </c>
      <c r="C1542" s="3" t="s">
        <v>4698</v>
      </c>
      <c r="D1542" s="5">
        <v>9000</v>
      </c>
      <c r="E1542" s="7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122"/>
        <v>3</v>
      </c>
      <c r="P1542">
        <f t="shared" si="123"/>
        <v>150.5</v>
      </c>
      <c r="Q1542" s="11" t="s">
        <v>8311</v>
      </c>
      <c r="R1542" s="15">
        <f t="shared" si="124"/>
        <v>42631.769513888896</v>
      </c>
      <c r="S1542" s="15">
        <f t="shared" si="125"/>
        <v>42691.811180555553</v>
      </c>
      <c r="U1542" t="str">
        <f t="shared" si="126"/>
        <v>web</v>
      </c>
    </row>
    <row r="1543" spans="1:21" ht="45" x14ac:dyDescent="0.25">
      <c r="A1543">
        <v>1015</v>
      </c>
      <c r="B1543" s="9" t="s">
        <v>1016</v>
      </c>
      <c r="C1543" s="3" t="s">
        <v>5125</v>
      </c>
      <c r="D1543" s="5">
        <v>9000</v>
      </c>
      <c r="E1543" s="7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122"/>
        <v>3</v>
      </c>
      <c r="P1543">
        <f t="shared" si="123"/>
        <v>40</v>
      </c>
      <c r="Q1543" s="11" t="s">
        <v>8311</v>
      </c>
      <c r="R1543" s="15">
        <f t="shared" si="124"/>
        <v>42303.878414351857</v>
      </c>
      <c r="S1543" s="15">
        <f t="shared" si="125"/>
        <v>42333.920081018514</v>
      </c>
      <c r="U1543" t="str">
        <f t="shared" si="126"/>
        <v>wearables</v>
      </c>
    </row>
    <row r="1544" spans="1:21" ht="60" x14ac:dyDescent="0.25">
      <c r="A1544">
        <v>1573</v>
      </c>
      <c r="B1544" s="9" t="s">
        <v>1574</v>
      </c>
      <c r="C1544" s="3" t="s">
        <v>5683</v>
      </c>
      <c r="D1544" s="5">
        <v>9000</v>
      </c>
      <c r="E1544" s="7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122"/>
        <v>2</v>
      </c>
      <c r="P1544">
        <f t="shared" si="123"/>
        <v>74.33</v>
      </c>
      <c r="Q1544" s="11" t="s">
        <v>8310</v>
      </c>
      <c r="R1544" s="15">
        <f t="shared" si="124"/>
        <v>42786.000023148154</v>
      </c>
      <c r="S1544" s="15">
        <f t="shared" si="125"/>
        <v>42826.165972222225</v>
      </c>
      <c r="U1544" t="str">
        <f t="shared" si="126"/>
        <v>art books</v>
      </c>
    </row>
    <row r="1545" spans="1:21" ht="45" x14ac:dyDescent="0.25">
      <c r="A1545">
        <v>583</v>
      </c>
      <c r="B1545" s="9" t="s">
        <v>584</v>
      </c>
      <c r="C1545" s="3" t="s">
        <v>4693</v>
      </c>
      <c r="D1545" s="5">
        <v>9000</v>
      </c>
      <c r="E1545" s="7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122"/>
        <v>0</v>
      </c>
      <c r="P1545">
        <f t="shared" si="123"/>
        <v>1</v>
      </c>
      <c r="Q1545" s="11" t="s">
        <v>8311</v>
      </c>
      <c r="R1545" s="15">
        <f t="shared" si="124"/>
        <v>42052.93850694444</v>
      </c>
      <c r="S1545" s="15">
        <f t="shared" si="125"/>
        <v>42082.896840277783</v>
      </c>
      <c r="U1545" t="str">
        <f t="shared" si="126"/>
        <v>web</v>
      </c>
    </row>
    <row r="1546" spans="1:21" ht="45" x14ac:dyDescent="0.25">
      <c r="A1546">
        <v>585</v>
      </c>
      <c r="B1546" s="9" t="s">
        <v>586</v>
      </c>
      <c r="C1546" s="3" t="s">
        <v>4695</v>
      </c>
      <c r="D1546" s="5">
        <v>9000</v>
      </c>
      <c r="E1546" s="7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122"/>
        <v>0</v>
      </c>
      <c r="P1546">
        <f t="shared" si="123"/>
        <v>0</v>
      </c>
      <c r="Q1546" s="11" t="s">
        <v>8311</v>
      </c>
      <c r="R1546" s="15">
        <f t="shared" si="124"/>
        <v>42283.3909375</v>
      </c>
      <c r="S1546" s="15">
        <f t="shared" si="125"/>
        <v>42339</v>
      </c>
      <c r="U1546" t="str">
        <f t="shared" si="126"/>
        <v>web</v>
      </c>
    </row>
    <row r="1547" spans="1:21" ht="30" x14ac:dyDescent="0.25">
      <c r="A1547">
        <v>1172</v>
      </c>
      <c r="B1547" s="9" t="s">
        <v>1173</v>
      </c>
      <c r="C1547" s="3" t="s">
        <v>5282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122"/>
        <v>0</v>
      </c>
      <c r="P1547">
        <f t="shared" si="123"/>
        <v>0</v>
      </c>
      <c r="Q1547" s="11" t="s">
        <v>8315</v>
      </c>
      <c r="R1547" s="15">
        <f t="shared" si="124"/>
        <v>41841.682314814818</v>
      </c>
      <c r="S1547" s="15">
        <f t="shared" si="125"/>
        <v>41871.682314814818</v>
      </c>
      <c r="U1547" t="str">
        <f t="shared" si="126"/>
        <v>food trucks</v>
      </c>
    </row>
    <row r="1548" spans="1:21" ht="60" x14ac:dyDescent="0.25">
      <c r="A1548">
        <v>3082</v>
      </c>
      <c r="B1548" s="9" t="s">
        <v>3082</v>
      </c>
      <c r="C1548" s="3" t="s">
        <v>7192</v>
      </c>
      <c r="D1548" s="5">
        <v>9000</v>
      </c>
      <c r="E1548" s="7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122"/>
        <v>0</v>
      </c>
      <c r="P1548">
        <f t="shared" si="123"/>
        <v>0</v>
      </c>
      <c r="Q1548" s="11" t="s">
        <v>8309</v>
      </c>
      <c r="R1548" s="15">
        <f t="shared" si="124"/>
        <v>42293.922986111109</v>
      </c>
      <c r="S1548" s="15">
        <f t="shared" si="125"/>
        <v>42323.96465277778</v>
      </c>
      <c r="U1548" t="str">
        <f t="shared" si="126"/>
        <v>spaces</v>
      </c>
    </row>
    <row r="1549" spans="1:21" ht="60" x14ac:dyDescent="0.25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2"/>
        <v>0</v>
      </c>
      <c r="P1549">
        <f t="shared" si="123"/>
        <v>0</v>
      </c>
      <c r="Q1549" s="11" t="s">
        <v>8309</v>
      </c>
      <c r="R1549" s="15">
        <f t="shared" si="124"/>
        <v>42419.246168981481</v>
      </c>
      <c r="S1549" s="15">
        <f t="shared" si="125"/>
        <v>42434.246168981481</v>
      </c>
      <c r="U1549" t="str">
        <f t="shared" si="126"/>
        <v>plays</v>
      </c>
    </row>
    <row r="1550" spans="1:21" ht="60" x14ac:dyDescent="0.25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2"/>
        <v>101</v>
      </c>
      <c r="P1550">
        <f t="shared" si="123"/>
        <v>347.85</v>
      </c>
      <c r="Q1550" s="11" t="s">
        <v>8308</v>
      </c>
      <c r="R1550" s="15">
        <f t="shared" si="124"/>
        <v>40255.744629629626</v>
      </c>
      <c r="S1550" s="15">
        <f t="shared" si="125"/>
        <v>40300.806944444441</v>
      </c>
      <c r="U1550" t="str">
        <f t="shared" si="126"/>
        <v>documentary</v>
      </c>
    </row>
    <row r="1551" spans="1:21" ht="60" x14ac:dyDescent="0.25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2"/>
        <v>1</v>
      </c>
      <c r="P1551">
        <f t="shared" si="123"/>
        <v>20.329999999999998</v>
      </c>
      <c r="Q1551" s="11" t="s">
        <v>8308</v>
      </c>
      <c r="R1551" s="15">
        <f t="shared" si="124"/>
        <v>41547.694456018515</v>
      </c>
      <c r="S1551" s="15">
        <f t="shared" si="125"/>
        <v>41569.165972222225</v>
      </c>
      <c r="U1551" t="str">
        <f t="shared" si="126"/>
        <v>animation</v>
      </c>
    </row>
    <row r="1552" spans="1:21" ht="60" x14ac:dyDescent="0.25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2"/>
        <v>0</v>
      </c>
      <c r="P1552">
        <f t="shared" si="123"/>
        <v>0</v>
      </c>
      <c r="Q1552" s="11" t="s">
        <v>8310</v>
      </c>
      <c r="R1552" s="15">
        <f t="shared" si="124"/>
        <v>42086.811400462961</v>
      </c>
      <c r="S1552" s="15">
        <f t="shared" si="125"/>
        <v>42134.811400462961</v>
      </c>
      <c r="U1552" t="str">
        <f t="shared" si="126"/>
        <v>translations</v>
      </c>
    </row>
    <row r="1553" spans="1:21" ht="45" x14ac:dyDescent="0.25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2"/>
        <v>0</v>
      </c>
      <c r="P1553">
        <f t="shared" si="123"/>
        <v>0</v>
      </c>
      <c r="Q1553" s="11" t="s">
        <v>8309</v>
      </c>
      <c r="R1553" s="15">
        <f t="shared" si="124"/>
        <v>42613.841261574074</v>
      </c>
      <c r="S1553" s="15">
        <f t="shared" si="125"/>
        <v>42644.166666666672</v>
      </c>
      <c r="U1553" t="str">
        <f t="shared" si="126"/>
        <v>plays</v>
      </c>
    </row>
    <row r="1554" spans="1:21" ht="60" x14ac:dyDescent="0.25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2"/>
        <v>12</v>
      </c>
      <c r="P1554">
        <f t="shared" si="123"/>
        <v>346.67</v>
      </c>
      <c r="Q1554" s="11" t="s">
        <v>8313</v>
      </c>
      <c r="R1554" s="15">
        <f t="shared" si="124"/>
        <v>41342.845567129632</v>
      </c>
      <c r="S1554" s="15">
        <f t="shared" si="125"/>
        <v>41372.803900462961</v>
      </c>
      <c r="U1554" t="str">
        <f t="shared" si="126"/>
        <v>jazz</v>
      </c>
    </row>
    <row r="1555" spans="1:21" ht="45" x14ac:dyDescent="0.25">
      <c r="A1555">
        <v>1855</v>
      </c>
      <c r="B1555" s="9" t="s">
        <v>1856</v>
      </c>
      <c r="C1555" s="3" t="s">
        <v>5965</v>
      </c>
      <c r="D1555" s="5">
        <v>8750</v>
      </c>
      <c r="E1555" s="7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122"/>
        <v>154</v>
      </c>
      <c r="P1555">
        <f t="shared" si="123"/>
        <v>70.58</v>
      </c>
      <c r="Q1555" s="11" t="s">
        <v>8313</v>
      </c>
      <c r="R1555" s="15">
        <f t="shared" si="124"/>
        <v>41600.538657407407</v>
      </c>
      <c r="S1555" s="15">
        <f t="shared" si="125"/>
        <v>41645.538657407407</v>
      </c>
      <c r="U1555" t="str">
        <f t="shared" si="126"/>
        <v>rock</v>
      </c>
    </row>
    <row r="1556" spans="1:21" ht="60" x14ac:dyDescent="0.25">
      <c r="A1556">
        <v>1187</v>
      </c>
      <c r="B1556" s="9" t="s">
        <v>1188</v>
      </c>
      <c r="C1556" s="3" t="s">
        <v>5297</v>
      </c>
      <c r="D1556" s="5">
        <v>8750</v>
      </c>
      <c r="E1556" s="7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2"/>
        <v>104</v>
      </c>
      <c r="P1556">
        <f t="shared" si="123"/>
        <v>130.16</v>
      </c>
      <c r="Q1556" s="11" t="s">
        <v>8314</v>
      </c>
      <c r="R1556" s="15">
        <f t="shared" si="124"/>
        <v>42109.894942129627</v>
      </c>
      <c r="S1556" s="15">
        <f t="shared" si="125"/>
        <v>42141.75</v>
      </c>
      <c r="U1556" t="str">
        <f t="shared" si="126"/>
        <v>photobooks</v>
      </c>
    </row>
    <row r="1557" spans="1:21" ht="45" x14ac:dyDescent="0.25">
      <c r="A1557">
        <v>1813</v>
      </c>
      <c r="B1557" s="9" t="s">
        <v>1814</v>
      </c>
      <c r="C1557" s="3" t="s">
        <v>5923</v>
      </c>
      <c r="D1557" s="5">
        <v>8750</v>
      </c>
      <c r="E1557" s="7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122"/>
        <v>0</v>
      </c>
      <c r="P1557">
        <f t="shared" si="123"/>
        <v>0</v>
      </c>
      <c r="Q1557" s="11" t="s">
        <v>8314</v>
      </c>
      <c r="R1557" s="15">
        <f t="shared" si="124"/>
        <v>41829.889027777775</v>
      </c>
      <c r="S1557" s="15">
        <f t="shared" si="125"/>
        <v>41859.889027777775</v>
      </c>
      <c r="U1557" t="str">
        <f t="shared" si="126"/>
        <v>photobooks</v>
      </c>
    </row>
    <row r="1558" spans="1:21" ht="45" x14ac:dyDescent="0.25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2"/>
        <v>129</v>
      </c>
      <c r="P1558">
        <f t="shared" si="123"/>
        <v>128.94999999999999</v>
      </c>
      <c r="Q1558" s="11" t="s">
        <v>8308</v>
      </c>
      <c r="R1558" s="15">
        <f t="shared" si="124"/>
        <v>42496.968935185185</v>
      </c>
      <c r="S1558" s="15">
        <f t="shared" si="125"/>
        <v>42517.968935185185</v>
      </c>
      <c r="U1558" t="str">
        <f t="shared" si="126"/>
        <v>television</v>
      </c>
    </row>
    <row r="1559" spans="1:21" ht="60" x14ac:dyDescent="0.25">
      <c r="A1559">
        <v>2277</v>
      </c>
      <c r="B1559" s="9" t="s">
        <v>2278</v>
      </c>
      <c r="C1559" s="3" t="s">
        <v>6387</v>
      </c>
      <c r="D1559" s="5">
        <v>8500</v>
      </c>
      <c r="E1559" s="7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122"/>
        <v>141</v>
      </c>
      <c r="P1559">
        <f t="shared" si="123"/>
        <v>57.93</v>
      </c>
      <c r="Q1559" s="11" t="s">
        <v>8312</v>
      </c>
      <c r="R1559" s="15">
        <f t="shared" si="124"/>
        <v>40936.678506944445</v>
      </c>
      <c r="S1559" s="15">
        <f t="shared" si="125"/>
        <v>40966.678506944445</v>
      </c>
      <c r="U1559" t="str">
        <f t="shared" si="126"/>
        <v>tabletop games</v>
      </c>
    </row>
    <row r="1560" spans="1:21" ht="60" x14ac:dyDescent="0.25">
      <c r="A1560">
        <v>0</v>
      </c>
      <c r="B1560" s="9" t="s">
        <v>2</v>
      </c>
      <c r="C1560" s="3" t="s">
        <v>4111</v>
      </c>
      <c r="D1560" s="5">
        <v>8500</v>
      </c>
      <c r="E1560" s="7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122"/>
        <v>137</v>
      </c>
      <c r="P1560">
        <f t="shared" si="123"/>
        <v>63.92</v>
      </c>
      <c r="Q1560" s="11" t="s">
        <v>8308</v>
      </c>
      <c r="R1560" s="15">
        <f t="shared" si="124"/>
        <v>42177.007071759261</v>
      </c>
      <c r="S1560" s="15">
        <f t="shared" si="125"/>
        <v>42208.125</v>
      </c>
      <c r="U1560" t="str">
        <f t="shared" si="126"/>
        <v>television</v>
      </c>
    </row>
    <row r="1561" spans="1:21" ht="45" x14ac:dyDescent="0.25">
      <c r="A1561">
        <v>2251</v>
      </c>
      <c r="B1561" s="9" t="s">
        <v>2252</v>
      </c>
      <c r="C1561" s="3" t="s">
        <v>6361</v>
      </c>
      <c r="D1561" s="5">
        <v>8500</v>
      </c>
      <c r="E1561" s="7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122"/>
        <v>134</v>
      </c>
      <c r="P1561">
        <f t="shared" si="123"/>
        <v>23.81</v>
      </c>
      <c r="Q1561" s="11" t="s">
        <v>8312</v>
      </c>
      <c r="R1561" s="15">
        <f t="shared" si="124"/>
        <v>41846.34579861111</v>
      </c>
      <c r="S1561" s="15">
        <f t="shared" si="125"/>
        <v>41867.34579861111</v>
      </c>
      <c r="U1561" t="str">
        <f t="shared" si="126"/>
        <v>tabletop games</v>
      </c>
    </row>
    <row r="1562" spans="1:21" ht="60" x14ac:dyDescent="0.25">
      <c r="A1562">
        <v>2230</v>
      </c>
      <c r="B1562" s="9" t="s">
        <v>2231</v>
      </c>
      <c r="C1562" s="3" t="s">
        <v>6340</v>
      </c>
      <c r="D1562" s="5">
        <v>8500</v>
      </c>
      <c r="E1562" s="7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122"/>
        <v>126</v>
      </c>
      <c r="P1562">
        <f t="shared" si="123"/>
        <v>21.5</v>
      </c>
      <c r="Q1562" s="11" t="s">
        <v>8312</v>
      </c>
      <c r="R1562" s="15">
        <f t="shared" si="124"/>
        <v>41724.881099537037</v>
      </c>
      <c r="S1562" s="15">
        <f t="shared" si="125"/>
        <v>41754.881099537037</v>
      </c>
      <c r="U1562" t="str">
        <f t="shared" si="126"/>
        <v>tabletop games</v>
      </c>
    </row>
    <row r="1563" spans="1:21" ht="45" x14ac:dyDescent="0.25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2"/>
        <v>126</v>
      </c>
      <c r="P1563">
        <f t="shared" si="123"/>
        <v>187.19</v>
      </c>
      <c r="Q1563" s="11" t="s">
        <v>8310</v>
      </c>
      <c r="R1563" s="15">
        <f t="shared" si="124"/>
        <v>42102.164583333331</v>
      </c>
      <c r="S1563" s="15">
        <f t="shared" si="125"/>
        <v>42133.208333333328</v>
      </c>
      <c r="U1563" t="str">
        <f t="shared" si="126"/>
        <v>nonfiction</v>
      </c>
    </row>
    <row r="1564" spans="1:21" ht="60" x14ac:dyDescent="0.25">
      <c r="A1564">
        <v>3241</v>
      </c>
      <c r="B1564" s="9" t="s">
        <v>3241</v>
      </c>
      <c r="C1564" s="3" t="s">
        <v>7351</v>
      </c>
      <c r="D1564" s="5">
        <v>8500</v>
      </c>
      <c r="E1564" s="7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122"/>
        <v>115</v>
      </c>
      <c r="P1564">
        <f t="shared" si="123"/>
        <v>58.69</v>
      </c>
      <c r="Q1564" s="11" t="s">
        <v>8309</v>
      </c>
      <c r="R1564" s="15">
        <f t="shared" si="124"/>
        <v>41893.324884259258</v>
      </c>
      <c r="S1564" s="15">
        <f t="shared" si="125"/>
        <v>41926.290972222225</v>
      </c>
      <c r="U1564" t="str">
        <f t="shared" si="126"/>
        <v>plays</v>
      </c>
    </row>
    <row r="1565" spans="1:21" ht="60" x14ac:dyDescent="0.25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2"/>
        <v>111</v>
      </c>
      <c r="P1565">
        <f t="shared" si="123"/>
        <v>104.39</v>
      </c>
      <c r="Q1565" s="11" t="s">
        <v>8314</v>
      </c>
      <c r="R1565" s="15">
        <f t="shared" si="124"/>
        <v>42067.876770833333</v>
      </c>
      <c r="S1565" s="15">
        <f t="shared" si="125"/>
        <v>42097.835104166668</v>
      </c>
      <c r="U1565" t="str">
        <f t="shared" si="126"/>
        <v>photobooks</v>
      </c>
    </row>
    <row r="1566" spans="1:21" ht="60" x14ac:dyDescent="0.25">
      <c r="A1566">
        <v>2991</v>
      </c>
      <c r="B1566" s="9" t="s">
        <v>2991</v>
      </c>
      <c r="C1566" s="3" t="s">
        <v>7101</v>
      </c>
      <c r="D1566" s="5">
        <v>8500</v>
      </c>
      <c r="E1566" s="7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122"/>
        <v>103</v>
      </c>
      <c r="P1566">
        <f t="shared" si="123"/>
        <v>94.41</v>
      </c>
      <c r="Q1566" s="11" t="s">
        <v>8309</v>
      </c>
      <c r="R1566" s="15">
        <f t="shared" si="124"/>
        <v>42740.837152777778</v>
      </c>
      <c r="S1566" s="15">
        <f t="shared" si="125"/>
        <v>42762.837152777778</v>
      </c>
      <c r="U1566" t="str">
        <f t="shared" si="126"/>
        <v>spaces</v>
      </c>
    </row>
    <row r="1567" spans="1:21" ht="60" x14ac:dyDescent="0.25">
      <c r="A1567">
        <v>335</v>
      </c>
      <c r="B1567" s="9" t="s">
        <v>336</v>
      </c>
      <c r="C1567" s="3" t="s">
        <v>4445</v>
      </c>
      <c r="D1567" s="5">
        <v>8500</v>
      </c>
      <c r="E1567" s="7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122"/>
        <v>103</v>
      </c>
      <c r="P1567">
        <f t="shared" si="123"/>
        <v>109.19</v>
      </c>
      <c r="Q1567" s="11" t="s">
        <v>8308</v>
      </c>
      <c r="R1567" s="15">
        <f t="shared" si="124"/>
        <v>42101.737442129626</v>
      </c>
      <c r="S1567" s="15">
        <f t="shared" si="125"/>
        <v>42132.916666666672</v>
      </c>
      <c r="U1567" t="str">
        <f t="shared" si="126"/>
        <v>documentary</v>
      </c>
    </row>
    <row r="1568" spans="1:21" ht="60" x14ac:dyDescent="0.25">
      <c r="A1568">
        <v>3016</v>
      </c>
      <c r="B1568" s="9" t="s">
        <v>3016</v>
      </c>
      <c r="C1568" s="3" t="s">
        <v>7126</v>
      </c>
      <c r="D1568" s="5">
        <v>8500</v>
      </c>
      <c r="E1568" s="7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122"/>
        <v>103</v>
      </c>
      <c r="P1568">
        <f t="shared" si="123"/>
        <v>242.28</v>
      </c>
      <c r="Q1568" s="11" t="s">
        <v>8309</v>
      </c>
      <c r="R1568" s="15">
        <f t="shared" si="124"/>
        <v>41778.548055555555</v>
      </c>
      <c r="S1568" s="15">
        <f t="shared" si="125"/>
        <v>41838.548055555555</v>
      </c>
      <c r="U1568" t="str">
        <f t="shared" si="126"/>
        <v>spaces</v>
      </c>
    </row>
    <row r="1569" spans="1:21" ht="45" x14ac:dyDescent="0.25">
      <c r="A1569">
        <v>324</v>
      </c>
      <c r="B1569" s="9" t="s">
        <v>325</v>
      </c>
      <c r="C1569" s="3" t="s">
        <v>4434</v>
      </c>
      <c r="D1569" s="5">
        <v>8500</v>
      </c>
      <c r="E1569" s="7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122"/>
        <v>102</v>
      </c>
      <c r="P1569">
        <f t="shared" si="123"/>
        <v>105.32</v>
      </c>
      <c r="Q1569" s="11" t="s">
        <v>8308</v>
      </c>
      <c r="R1569" s="15">
        <f t="shared" si="124"/>
        <v>42184.626250000001</v>
      </c>
      <c r="S1569" s="15">
        <f t="shared" si="125"/>
        <v>42217.626250000001</v>
      </c>
      <c r="U1569" t="str">
        <f t="shared" si="126"/>
        <v>documentary</v>
      </c>
    </row>
    <row r="1570" spans="1:21" ht="60" x14ac:dyDescent="0.25">
      <c r="A1570">
        <v>2460</v>
      </c>
      <c r="B1570" s="9" t="s">
        <v>2461</v>
      </c>
      <c r="C1570" s="3" t="s">
        <v>6570</v>
      </c>
      <c r="D1570" s="5">
        <v>8500</v>
      </c>
      <c r="E1570" s="7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122"/>
        <v>101</v>
      </c>
      <c r="P1570">
        <f t="shared" si="123"/>
        <v>125.99</v>
      </c>
      <c r="Q1570" s="11" t="s">
        <v>8315</v>
      </c>
      <c r="R1570" s="15">
        <f t="shared" si="124"/>
        <v>42704.187118055561</v>
      </c>
      <c r="S1570" s="15">
        <f t="shared" si="125"/>
        <v>42738.178472222222</v>
      </c>
      <c r="U1570" t="str">
        <f t="shared" si="126"/>
        <v>small batch</v>
      </c>
    </row>
    <row r="1571" spans="1:21" ht="60" x14ac:dyDescent="0.25">
      <c r="A1571">
        <v>1567</v>
      </c>
      <c r="B1571" s="9" t="s">
        <v>1568</v>
      </c>
      <c r="C1571" s="3" t="s">
        <v>5677</v>
      </c>
      <c r="D1571" s="5">
        <v>8500</v>
      </c>
      <c r="E1571" s="7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122"/>
        <v>4</v>
      </c>
      <c r="P1571">
        <f t="shared" si="123"/>
        <v>26.92</v>
      </c>
      <c r="Q1571" s="11" t="s">
        <v>8310</v>
      </c>
      <c r="R1571" s="15">
        <f t="shared" si="124"/>
        <v>41671.936863425923</v>
      </c>
      <c r="S1571" s="15">
        <f t="shared" si="125"/>
        <v>41687</v>
      </c>
      <c r="U1571" t="str">
        <f t="shared" si="126"/>
        <v>art books</v>
      </c>
    </row>
    <row r="1572" spans="1:21" ht="30" x14ac:dyDescent="0.25">
      <c r="A1572">
        <v>3746</v>
      </c>
      <c r="B1572" s="9" t="s">
        <v>3743</v>
      </c>
      <c r="C1572" s="3" t="s">
        <v>7856</v>
      </c>
      <c r="D1572" s="5">
        <v>8500</v>
      </c>
      <c r="E1572" s="7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122"/>
        <v>2</v>
      </c>
      <c r="P1572">
        <f t="shared" si="123"/>
        <v>202</v>
      </c>
      <c r="Q1572" s="11" t="s">
        <v>8309</v>
      </c>
      <c r="R1572" s="15">
        <f t="shared" si="124"/>
        <v>42621.389340277776</v>
      </c>
      <c r="S1572" s="15">
        <f t="shared" si="125"/>
        <v>42651.389340277776</v>
      </c>
      <c r="U1572" t="str">
        <f t="shared" si="126"/>
        <v>plays</v>
      </c>
    </row>
    <row r="1573" spans="1:21" ht="45" x14ac:dyDescent="0.25">
      <c r="A1573">
        <v>2580</v>
      </c>
      <c r="B1573" s="9" t="s">
        <v>2580</v>
      </c>
      <c r="C1573" s="3" t="s">
        <v>6690</v>
      </c>
      <c r="D1573" s="5">
        <v>8500</v>
      </c>
      <c r="E1573" s="7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122"/>
        <v>1</v>
      </c>
      <c r="P1573">
        <f t="shared" si="123"/>
        <v>25.5</v>
      </c>
      <c r="Q1573" s="11" t="s">
        <v>8315</v>
      </c>
      <c r="R1573" s="15">
        <f t="shared" si="124"/>
        <v>42110.326423611114</v>
      </c>
      <c r="S1573" s="15">
        <f t="shared" si="125"/>
        <v>42140.125</v>
      </c>
      <c r="U1573" t="str">
        <f t="shared" si="126"/>
        <v>food trucks</v>
      </c>
    </row>
    <row r="1574" spans="1:21" ht="30" x14ac:dyDescent="0.25">
      <c r="A1574">
        <v>460</v>
      </c>
      <c r="B1574" s="9" t="s">
        <v>461</v>
      </c>
      <c r="C1574" s="3" t="s">
        <v>4570</v>
      </c>
      <c r="D1574" s="5">
        <v>8500</v>
      </c>
      <c r="E1574" s="7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122"/>
        <v>0</v>
      </c>
      <c r="P1574">
        <f t="shared" si="123"/>
        <v>12.5</v>
      </c>
      <c r="Q1574" s="11" t="s">
        <v>8308</v>
      </c>
      <c r="R1574" s="15">
        <f t="shared" si="124"/>
        <v>41759.542534722219</v>
      </c>
      <c r="S1574" s="15">
        <f t="shared" si="125"/>
        <v>41791.166666666664</v>
      </c>
      <c r="U1574" t="str">
        <f t="shared" si="126"/>
        <v>animation</v>
      </c>
    </row>
    <row r="1575" spans="1:21" ht="45" x14ac:dyDescent="0.25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2"/>
        <v>104</v>
      </c>
      <c r="P1575">
        <f t="shared" si="123"/>
        <v>194.44</v>
      </c>
      <c r="Q1575" s="11" t="s">
        <v>8308</v>
      </c>
      <c r="R1575" s="15">
        <f t="shared" si="124"/>
        <v>42323.964976851858</v>
      </c>
      <c r="S1575" s="15">
        <f t="shared" si="125"/>
        <v>42353.964976851858</v>
      </c>
      <c r="U1575" t="str">
        <f t="shared" si="126"/>
        <v>television</v>
      </c>
    </row>
    <row r="1576" spans="1:21" x14ac:dyDescent="0.25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2"/>
        <v>103</v>
      </c>
      <c r="P1576">
        <f t="shared" si="123"/>
        <v>173.7</v>
      </c>
      <c r="Q1576" s="11" t="s">
        <v>8309</v>
      </c>
      <c r="R1576" s="15">
        <f t="shared" si="124"/>
        <v>42681.35157407407</v>
      </c>
      <c r="S1576" s="15">
        <f t="shared" si="125"/>
        <v>42711.35157407407</v>
      </c>
      <c r="U1576" t="str">
        <f t="shared" si="126"/>
        <v>plays</v>
      </c>
    </row>
    <row r="1577" spans="1:21" ht="30" x14ac:dyDescent="0.25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2"/>
        <v>110</v>
      </c>
      <c r="P1577">
        <f t="shared" si="123"/>
        <v>96.53</v>
      </c>
      <c r="Q1577" s="11" t="s">
        <v>8309</v>
      </c>
      <c r="R1577" s="15">
        <f t="shared" si="124"/>
        <v>42359.868611111116</v>
      </c>
      <c r="S1577" s="15">
        <f t="shared" si="125"/>
        <v>42389.868611111116</v>
      </c>
      <c r="U1577" t="str">
        <f t="shared" si="126"/>
        <v>spaces</v>
      </c>
    </row>
    <row r="1578" spans="1:21" ht="60" x14ac:dyDescent="0.25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2"/>
        <v>122</v>
      </c>
      <c r="P1578">
        <f t="shared" si="123"/>
        <v>84.14</v>
      </c>
      <c r="Q1578" s="11" t="s">
        <v>8310</v>
      </c>
      <c r="R1578" s="15">
        <f t="shared" si="124"/>
        <v>41807.571840277778</v>
      </c>
      <c r="S1578" s="15">
        <f t="shared" si="125"/>
        <v>41852.571840277778</v>
      </c>
      <c r="U1578" t="str">
        <f t="shared" si="126"/>
        <v>nonfiction</v>
      </c>
    </row>
    <row r="1579" spans="1:21" ht="60" x14ac:dyDescent="0.25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2"/>
        <v>171</v>
      </c>
      <c r="P1579">
        <f t="shared" si="123"/>
        <v>25.43</v>
      </c>
      <c r="Q1579" s="11" t="s">
        <v>8312</v>
      </c>
      <c r="R1579" s="15">
        <f t="shared" si="124"/>
        <v>41484.664247685185</v>
      </c>
      <c r="S1579" s="15">
        <f t="shared" si="125"/>
        <v>41520.166666666664</v>
      </c>
      <c r="U1579" t="str">
        <f t="shared" si="126"/>
        <v>tabletop games</v>
      </c>
    </row>
    <row r="1580" spans="1:21" ht="60" x14ac:dyDescent="0.25">
      <c r="A1580">
        <v>2624</v>
      </c>
      <c r="B1580" s="9" t="s">
        <v>2624</v>
      </c>
      <c r="C1580" s="3" t="s">
        <v>6734</v>
      </c>
      <c r="D1580" s="5">
        <v>8000</v>
      </c>
      <c r="E1580" s="7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122"/>
        <v>1379</v>
      </c>
      <c r="P1580">
        <f t="shared" si="123"/>
        <v>31.82</v>
      </c>
      <c r="Q1580" s="11" t="s">
        <v>8311</v>
      </c>
      <c r="R1580" s="15">
        <f t="shared" si="124"/>
        <v>41144.42155092593</v>
      </c>
      <c r="S1580" s="15">
        <f t="shared" si="125"/>
        <v>41165.42155092593</v>
      </c>
      <c r="U1580" t="str">
        <f t="shared" si="126"/>
        <v>space exploration</v>
      </c>
    </row>
    <row r="1581" spans="1:21" ht="60" x14ac:dyDescent="0.25">
      <c r="A1581">
        <v>2038</v>
      </c>
      <c r="B1581" s="9" t="s">
        <v>2039</v>
      </c>
      <c r="C1581" s="3" t="s">
        <v>6148</v>
      </c>
      <c r="D1581" s="5">
        <v>8000</v>
      </c>
      <c r="E1581" s="7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122"/>
        <v>421</v>
      </c>
      <c r="P1581">
        <f t="shared" si="123"/>
        <v>164.91</v>
      </c>
      <c r="Q1581" s="11" t="s">
        <v>8311</v>
      </c>
      <c r="R1581" s="15">
        <f t="shared" si="124"/>
        <v>41424.27107638889</v>
      </c>
      <c r="S1581" s="15">
        <f t="shared" si="125"/>
        <v>41456.75</v>
      </c>
      <c r="U1581" t="str">
        <f t="shared" si="126"/>
        <v>hardware</v>
      </c>
    </row>
    <row r="1582" spans="1:21" ht="60" x14ac:dyDescent="0.25">
      <c r="A1582">
        <v>2607</v>
      </c>
      <c r="B1582" s="9" t="s">
        <v>2607</v>
      </c>
      <c r="C1582" s="3" t="s">
        <v>6717</v>
      </c>
      <c r="D1582" s="5">
        <v>8000</v>
      </c>
      <c r="E1582" s="7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122"/>
        <v>408</v>
      </c>
      <c r="P1582">
        <f t="shared" si="123"/>
        <v>81.95</v>
      </c>
      <c r="Q1582" s="11" t="s">
        <v>8311</v>
      </c>
      <c r="R1582" s="15">
        <f t="shared" si="124"/>
        <v>42184.874675925923</v>
      </c>
      <c r="S1582" s="15">
        <f t="shared" si="125"/>
        <v>42228.083333333328</v>
      </c>
      <c r="U1582" t="str">
        <f t="shared" si="126"/>
        <v>space exploration</v>
      </c>
    </row>
    <row r="1583" spans="1:21" ht="45" x14ac:dyDescent="0.25">
      <c r="A1583">
        <v>2707</v>
      </c>
      <c r="B1583" s="9" t="s">
        <v>2707</v>
      </c>
      <c r="C1583" s="3" t="s">
        <v>6817</v>
      </c>
      <c r="D1583" s="5">
        <v>8000</v>
      </c>
      <c r="E1583" s="7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122"/>
        <v>351</v>
      </c>
      <c r="P1583">
        <f t="shared" si="123"/>
        <v>71.239999999999995</v>
      </c>
      <c r="Q1583" s="11" t="s">
        <v>8309</v>
      </c>
      <c r="R1583" s="15">
        <f t="shared" si="124"/>
        <v>41391.782905092594</v>
      </c>
      <c r="S1583" s="15">
        <f t="shared" si="125"/>
        <v>41421.290972222225</v>
      </c>
      <c r="U1583" t="str">
        <f t="shared" si="126"/>
        <v>spaces</v>
      </c>
    </row>
    <row r="1584" spans="1:21" ht="45" x14ac:dyDescent="0.25">
      <c r="A1584">
        <v>2608</v>
      </c>
      <c r="B1584" s="9" t="s">
        <v>2608</v>
      </c>
      <c r="C1584" s="3" t="s">
        <v>6718</v>
      </c>
      <c r="D1584" s="5">
        <v>8000</v>
      </c>
      <c r="E1584" s="7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122"/>
        <v>224</v>
      </c>
      <c r="P1584">
        <f t="shared" si="123"/>
        <v>58.93</v>
      </c>
      <c r="Q1584" s="11" t="s">
        <v>8311</v>
      </c>
      <c r="R1584" s="15">
        <f t="shared" si="124"/>
        <v>42767.801712962959</v>
      </c>
      <c r="S1584" s="15">
        <f t="shared" si="125"/>
        <v>42809</v>
      </c>
      <c r="U1584" t="str">
        <f t="shared" si="126"/>
        <v>space exploration</v>
      </c>
    </row>
    <row r="1585" spans="1:21" ht="45" x14ac:dyDescent="0.25">
      <c r="A1585">
        <v>1513</v>
      </c>
      <c r="B1585" s="9" t="s">
        <v>1514</v>
      </c>
      <c r="C1585" s="3" t="s">
        <v>5623</v>
      </c>
      <c r="D1585" s="5">
        <v>8000</v>
      </c>
      <c r="E1585" s="7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122"/>
        <v>150</v>
      </c>
      <c r="P1585">
        <f t="shared" si="123"/>
        <v>55.82</v>
      </c>
      <c r="Q1585" s="11" t="s">
        <v>8314</v>
      </c>
      <c r="R1585" s="15">
        <f t="shared" si="124"/>
        <v>41806.637337962966</v>
      </c>
      <c r="S1585" s="15">
        <f t="shared" si="125"/>
        <v>41836.637337962966</v>
      </c>
      <c r="U1585" t="str">
        <f t="shared" si="126"/>
        <v>photobooks</v>
      </c>
    </row>
    <row r="1586" spans="1:21" ht="45" x14ac:dyDescent="0.25">
      <c r="A1586">
        <v>655</v>
      </c>
      <c r="B1586" s="9" t="s">
        <v>656</v>
      </c>
      <c r="C1586" s="3" t="s">
        <v>4765</v>
      </c>
      <c r="D1586" s="5">
        <v>8000</v>
      </c>
      <c r="E1586" s="7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122"/>
        <v>147</v>
      </c>
      <c r="P1586">
        <f t="shared" si="123"/>
        <v>42.89</v>
      </c>
      <c r="Q1586" s="11" t="s">
        <v>8311</v>
      </c>
      <c r="R1586" s="15">
        <f t="shared" si="124"/>
        <v>42045.957314814819</v>
      </c>
      <c r="S1586" s="15">
        <f t="shared" si="125"/>
        <v>42075.915648148148</v>
      </c>
      <c r="U1586" t="str">
        <f t="shared" si="126"/>
        <v>wearables</v>
      </c>
    </row>
    <row r="1587" spans="1:21" ht="45" x14ac:dyDescent="0.25">
      <c r="A1587">
        <v>2331</v>
      </c>
      <c r="B1587" s="9" t="s">
        <v>2332</v>
      </c>
      <c r="C1587" s="3" t="s">
        <v>6441</v>
      </c>
      <c r="D1587" s="5">
        <v>8000</v>
      </c>
      <c r="E1587" s="7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122"/>
        <v>144</v>
      </c>
      <c r="P1587">
        <f t="shared" si="123"/>
        <v>40.799999999999997</v>
      </c>
      <c r="Q1587" s="11" t="s">
        <v>8315</v>
      </c>
      <c r="R1587" s="15">
        <f t="shared" si="124"/>
        <v>41839.005671296298</v>
      </c>
      <c r="S1587" s="15">
        <f t="shared" si="125"/>
        <v>41869.005671296298</v>
      </c>
      <c r="U1587" t="str">
        <f t="shared" si="126"/>
        <v>small batch</v>
      </c>
    </row>
    <row r="1588" spans="1:21" ht="60" x14ac:dyDescent="0.25">
      <c r="A1588">
        <v>2051</v>
      </c>
      <c r="B1588" s="9" t="s">
        <v>2052</v>
      </c>
      <c r="C1588" s="3" t="s">
        <v>6161</v>
      </c>
      <c r="D1588" s="5">
        <v>8000</v>
      </c>
      <c r="E1588" s="7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122"/>
        <v>130</v>
      </c>
      <c r="P1588">
        <f t="shared" si="123"/>
        <v>43.1</v>
      </c>
      <c r="Q1588" s="11" t="s">
        <v>8311</v>
      </c>
      <c r="R1588" s="15">
        <f t="shared" si="124"/>
        <v>41604.022418981483</v>
      </c>
      <c r="S1588" s="15">
        <f t="shared" si="125"/>
        <v>41634.022418981483</v>
      </c>
      <c r="U1588" t="str">
        <f t="shared" si="126"/>
        <v>hardware</v>
      </c>
    </row>
    <row r="1589" spans="1:21" ht="60" x14ac:dyDescent="0.25">
      <c r="A1589">
        <v>2478</v>
      </c>
      <c r="B1589" s="9" t="s">
        <v>2478</v>
      </c>
      <c r="C1589" s="3" t="s">
        <v>6588</v>
      </c>
      <c r="D1589" s="5">
        <v>8000</v>
      </c>
      <c r="E1589" s="7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122"/>
        <v>128</v>
      </c>
      <c r="P1589">
        <f t="shared" si="123"/>
        <v>129.11000000000001</v>
      </c>
      <c r="Q1589" s="11" t="s">
        <v>8313</v>
      </c>
      <c r="R1589" s="15">
        <f t="shared" si="124"/>
        <v>41257.950381944444</v>
      </c>
      <c r="S1589" s="15">
        <f t="shared" si="125"/>
        <v>41287.950381944444</v>
      </c>
      <c r="U1589" t="str">
        <f t="shared" si="126"/>
        <v>indie rock</v>
      </c>
    </row>
    <row r="1590" spans="1:21" ht="75" x14ac:dyDescent="0.25">
      <c r="A1590">
        <v>2736</v>
      </c>
      <c r="B1590" s="9" t="s">
        <v>2736</v>
      </c>
      <c r="C1590" s="3" t="s">
        <v>6846</v>
      </c>
      <c r="D1590" s="5">
        <v>8000</v>
      </c>
      <c r="E1590" s="7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122"/>
        <v>123</v>
      </c>
      <c r="P1590">
        <f t="shared" si="123"/>
        <v>169.52</v>
      </c>
      <c r="Q1590" s="11" t="s">
        <v>8311</v>
      </c>
      <c r="R1590" s="15">
        <f t="shared" si="124"/>
        <v>41722.666354166664</v>
      </c>
      <c r="S1590" s="15">
        <f t="shared" si="125"/>
        <v>41752.666354166664</v>
      </c>
      <c r="U1590" t="str">
        <f t="shared" si="126"/>
        <v>hardware</v>
      </c>
    </row>
    <row r="1591" spans="1:21" ht="60" x14ac:dyDescent="0.25">
      <c r="A1591">
        <v>2090</v>
      </c>
      <c r="B1591" s="9" t="s">
        <v>2091</v>
      </c>
      <c r="C1591" s="3" t="s">
        <v>6200</v>
      </c>
      <c r="D1591" s="5">
        <v>8000</v>
      </c>
      <c r="E1591" s="7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122"/>
        <v>115</v>
      </c>
      <c r="P1591">
        <f t="shared" si="123"/>
        <v>57.52</v>
      </c>
      <c r="Q1591" s="11" t="s">
        <v>8313</v>
      </c>
      <c r="R1591" s="15">
        <f t="shared" si="124"/>
        <v>41299.381423611114</v>
      </c>
      <c r="S1591" s="15">
        <f t="shared" si="125"/>
        <v>41329.381423611114</v>
      </c>
      <c r="U1591" t="str">
        <f t="shared" si="126"/>
        <v>indie rock</v>
      </c>
    </row>
    <row r="1592" spans="1:21" ht="45" x14ac:dyDescent="0.25">
      <c r="A1592">
        <v>1615</v>
      </c>
      <c r="B1592" s="9" t="s">
        <v>1616</v>
      </c>
      <c r="C1592" s="3" t="s">
        <v>5725</v>
      </c>
      <c r="D1592" s="5">
        <v>8000</v>
      </c>
      <c r="E1592" s="7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122"/>
        <v>114</v>
      </c>
      <c r="P1592">
        <f t="shared" si="123"/>
        <v>67.13</v>
      </c>
      <c r="Q1592" s="11" t="s">
        <v>8313</v>
      </c>
      <c r="R1592" s="15">
        <f t="shared" si="124"/>
        <v>40845.050879629627</v>
      </c>
      <c r="S1592" s="15">
        <f t="shared" si="125"/>
        <v>40890.092546296299</v>
      </c>
      <c r="U1592" t="str">
        <f t="shared" si="126"/>
        <v>rock</v>
      </c>
    </row>
    <row r="1593" spans="1:21" ht="60" x14ac:dyDescent="0.25">
      <c r="A1593">
        <v>2253</v>
      </c>
      <c r="B1593" s="9" t="s">
        <v>2254</v>
      </c>
      <c r="C1593" s="3" t="s">
        <v>6363</v>
      </c>
      <c r="D1593" s="5">
        <v>8000</v>
      </c>
      <c r="E1593" s="7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122"/>
        <v>113</v>
      </c>
      <c r="P1593">
        <f t="shared" si="123"/>
        <v>107.32</v>
      </c>
      <c r="Q1593" s="11" t="s">
        <v>8312</v>
      </c>
      <c r="R1593" s="15">
        <f t="shared" si="124"/>
        <v>42296.631331018521</v>
      </c>
      <c r="S1593" s="15">
        <f t="shared" si="125"/>
        <v>42326.672997685186</v>
      </c>
      <c r="U1593" t="str">
        <f t="shared" si="126"/>
        <v>tabletop games</v>
      </c>
    </row>
    <row r="1594" spans="1:21" ht="60" x14ac:dyDescent="0.25">
      <c r="A1594">
        <v>312</v>
      </c>
      <c r="B1594" s="9" t="s">
        <v>313</v>
      </c>
      <c r="C1594" s="3" t="s">
        <v>4422</v>
      </c>
      <c r="D1594" s="5">
        <v>8000</v>
      </c>
      <c r="E1594" s="7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22"/>
        <v>112</v>
      </c>
      <c r="P1594">
        <f t="shared" si="123"/>
        <v>61.3</v>
      </c>
      <c r="Q1594" s="11" t="s">
        <v>8308</v>
      </c>
      <c r="R1594" s="15">
        <f t="shared" si="124"/>
        <v>41348.877685185187</v>
      </c>
      <c r="S1594" s="15">
        <f t="shared" si="125"/>
        <v>41378.877685185187</v>
      </c>
      <c r="U1594" t="str">
        <f t="shared" si="126"/>
        <v>documentary</v>
      </c>
    </row>
    <row r="1595" spans="1:21" ht="45" x14ac:dyDescent="0.25">
      <c r="A1595">
        <v>1385</v>
      </c>
      <c r="B1595" s="9" t="s">
        <v>1386</v>
      </c>
      <c r="C1595" s="3" t="s">
        <v>5495</v>
      </c>
      <c r="D1595" s="5">
        <v>8000</v>
      </c>
      <c r="E1595" s="7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22"/>
        <v>110</v>
      </c>
      <c r="P1595">
        <f t="shared" si="123"/>
        <v>65.91</v>
      </c>
      <c r="Q1595" s="11" t="s">
        <v>8313</v>
      </c>
      <c r="R1595" s="15">
        <f t="shared" si="124"/>
        <v>42433.688900462963</v>
      </c>
      <c r="S1595" s="15">
        <f t="shared" si="125"/>
        <v>42489.507638888885</v>
      </c>
      <c r="U1595" t="str">
        <f t="shared" si="126"/>
        <v>rock</v>
      </c>
    </row>
    <row r="1596" spans="1:21" ht="30" x14ac:dyDescent="0.25">
      <c r="A1596">
        <v>1684</v>
      </c>
      <c r="B1596" s="9" t="s">
        <v>1685</v>
      </c>
      <c r="C1596" s="3" t="s">
        <v>5794</v>
      </c>
      <c r="D1596" s="5">
        <v>8000</v>
      </c>
      <c r="E1596" s="7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122"/>
        <v>109</v>
      </c>
      <c r="P1596">
        <f t="shared" si="123"/>
        <v>86.44</v>
      </c>
      <c r="Q1596" s="11" t="s">
        <v>8313</v>
      </c>
      <c r="R1596" s="15">
        <f t="shared" si="124"/>
        <v>42783.815289351856</v>
      </c>
      <c r="S1596" s="15">
        <f t="shared" si="125"/>
        <v>42811.773622685185</v>
      </c>
      <c r="U1596" t="str">
        <f t="shared" si="126"/>
        <v>faith</v>
      </c>
    </row>
    <row r="1597" spans="1:21" ht="45" x14ac:dyDescent="0.25">
      <c r="A1597">
        <v>3006</v>
      </c>
      <c r="B1597" s="9" t="s">
        <v>3006</v>
      </c>
      <c r="C1597" s="3" t="s">
        <v>7116</v>
      </c>
      <c r="D1597" s="5">
        <v>8000</v>
      </c>
      <c r="E1597" s="7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122"/>
        <v>108</v>
      </c>
      <c r="P1597">
        <f t="shared" si="123"/>
        <v>88.87</v>
      </c>
      <c r="Q1597" s="11" t="s">
        <v>8309</v>
      </c>
      <c r="R1597" s="15">
        <f t="shared" si="124"/>
        <v>41957.756840277783</v>
      </c>
      <c r="S1597" s="15">
        <f t="shared" si="125"/>
        <v>41987.756840277783</v>
      </c>
      <c r="U1597" t="str">
        <f t="shared" si="126"/>
        <v>spaces</v>
      </c>
    </row>
    <row r="1598" spans="1:21" ht="45" x14ac:dyDescent="0.25">
      <c r="A1598">
        <v>56</v>
      </c>
      <c r="B1598" s="9" t="s">
        <v>58</v>
      </c>
      <c r="C1598" s="3" t="s">
        <v>4167</v>
      </c>
      <c r="D1598" s="5">
        <v>8000</v>
      </c>
      <c r="E1598" s="7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122"/>
        <v>107</v>
      </c>
      <c r="P1598">
        <f t="shared" si="123"/>
        <v>49.32</v>
      </c>
      <c r="Q1598" s="11" t="s">
        <v>8308</v>
      </c>
      <c r="R1598" s="15">
        <f t="shared" si="124"/>
        <v>42149.548888888887</v>
      </c>
      <c r="S1598" s="15">
        <f t="shared" si="125"/>
        <v>42163.666666666672</v>
      </c>
      <c r="U1598" t="str">
        <f t="shared" si="126"/>
        <v>television</v>
      </c>
    </row>
    <row r="1599" spans="1:21" ht="30" x14ac:dyDescent="0.25">
      <c r="A1599">
        <v>255</v>
      </c>
      <c r="B1599" s="9" t="s">
        <v>256</v>
      </c>
      <c r="C1599" s="3" t="s">
        <v>4365</v>
      </c>
      <c r="D1599" s="5">
        <v>8000</v>
      </c>
      <c r="E1599" s="7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122"/>
        <v>107</v>
      </c>
      <c r="P1599">
        <f t="shared" si="123"/>
        <v>45.42</v>
      </c>
      <c r="Q1599" s="11" t="s">
        <v>8308</v>
      </c>
      <c r="R1599" s="15">
        <f t="shared" si="124"/>
        <v>40588.526412037041</v>
      </c>
      <c r="S1599" s="15">
        <f t="shared" si="125"/>
        <v>40618.48474537037</v>
      </c>
      <c r="U1599" t="str">
        <f t="shared" si="126"/>
        <v>documentary</v>
      </c>
    </row>
    <row r="1600" spans="1:21" ht="60" x14ac:dyDescent="0.25">
      <c r="A1600">
        <v>3776</v>
      </c>
      <c r="B1600" s="9" t="s">
        <v>3773</v>
      </c>
      <c r="C1600" s="3" t="s">
        <v>7886</v>
      </c>
      <c r="D1600" s="5">
        <v>8000</v>
      </c>
      <c r="E1600" s="7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122"/>
        <v>107</v>
      </c>
      <c r="P1600">
        <f t="shared" si="123"/>
        <v>90.82</v>
      </c>
      <c r="Q1600" s="11" t="s">
        <v>8309</v>
      </c>
      <c r="R1600" s="15">
        <f t="shared" si="124"/>
        <v>41814.367800925924</v>
      </c>
      <c r="S1600" s="15">
        <f t="shared" si="125"/>
        <v>41852.041666666664</v>
      </c>
      <c r="U1600" t="str">
        <f t="shared" si="126"/>
        <v>musical</v>
      </c>
    </row>
    <row r="1601" spans="1:21" ht="60" x14ac:dyDescent="0.25">
      <c r="A1601">
        <v>6</v>
      </c>
      <c r="B1601" s="9" t="s">
        <v>8</v>
      </c>
      <c r="C1601" s="3" t="s">
        <v>4117</v>
      </c>
      <c r="D1601" s="5">
        <v>8000</v>
      </c>
      <c r="E1601" s="7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122"/>
        <v>106</v>
      </c>
      <c r="P1601">
        <f t="shared" si="123"/>
        <v>146.88</v>
      </c>
      <c r="Q1601" s="11" t="s">
        <v>8308</v>
      </c>
      <c r="R1601" s="15">
        <f t="shared" si="124"/>
        <v>41794.072337962964</v>
      </c>
      <c r="S1601" s="15">
        <f t="shared" si="125"/>
        <v>41804.072337962964</v>
      </c>
      <c r="U1601" t="str">
        <f t="shared" si="126"/>
        <v>television</v>
      </c>
    </row>
    <row r="1602" spans="1:21" ht="60" x14ac:dyDescent="0.25">
      <c r="A1602">
        <v>794</v>
      </c>
      <c r="B1602" s="9" t="s">
        <v>795</v>
      </c>
      <c r="C1602" s="3" t="s">
        <v>4904</v>
      </c>
      <c r="D1602" s="5">
        <v>8000</v>
      </c>
      <c r="E1602" s="7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122"/>
        <v>105</v>
      </c>
      <c r="P1602">
        <f t="shared" si="123"/>
        <v>158.96</v>
      </c>
      <c r="Q1602" s="11" t="s">
        <v>8313</v>
      </c>
      <c r="R1602" s="15">
        <f t="shared" si="124"/>
        <v>40736.115011574075</v>
      </c>
      <c r="S1602" s="15">
        <f t="shared" si="125"/>
        <v>40791.712500000001</v>
      </c>
      <c r="U1602" t="str">
        <f t="shared" si="126"/>
        <v>rock</v>
      </c>
    </row>
    <row r="1603" spans="1:21" ht="30" x14ac:dyDescent="0.25">
      <c r="A1603">
        <v>806</v>
      </c>
      <c r="B1603" s="9" t="s">
        <v>807</v>
      </c>
      <c r="C1603" s="3" t="s">
        <v>4916</v>
      </c>
      <c r="D1603" s="5">
        <v>8000</v>
      </c>
      <c r="E1603" s="7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ref="O1603:O1666" si="127">ROUND(E1603/D1603*100,0)</f>
        <v>104</v>
      </c>
      <c r="P1603">
        <f t="shared" ref="P1603:P1666" si="128">IFERROR(ROUND(E1603/L1603,2),0)</f>
        <v>117.68</v>
      </c>
      <c r="Q1603" s="11" t="s">
        <v>8313</v>
      </c>
      <c r="R1603" s="15">
        <f t="shared" ref="R1603:R1666" si="129">(((J1603/60)/60)/24)+DATE(1970,1,1)</f>
        <v>40763.691423611112</v>
      </c>
      <c r="S1603" s="15">
        <f t="shared" ref="S1603:S1666" si="130">(((I1603/60)/60)/24)+DATE(1970,1,1)</f>
        <v>40793.691423611112</v>
      </c>
      <c r="U1603" t="str">
        <f t="shared" ref="U1603:U1666" si="131">RIGHT(N1603,LEN(N1603)-SEARCH("/",N1603))</f>
        <v>rock</v>
      </c>
    </row>
    <row r="1604" spans="1:21" ht="45" x14ac:dyDescent="0.25">
      <c r="A1604">
        <v>1382</v>
      </c>
      <c r="B1604" s="9" t="s">
        <v>1383</v>
      </c>
      <c r="C1604" s="3" t="s">
        <v>5492</v>
      </c>
      <c r="D1604" s="5">
        <v>8000</v>
      </c>
      <c r="E1604" s="7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27"/>
        <v>104</v>
      </c>
      <c r="P1604">
        <f t="shared" si="128"/>
        <v>56.41</v>
      </c>
      <c r="Q1604" s="11" t="s">
        <v>8313</v>
      </c>
      <c r="R1604" s="15">
        <f t="shared" si="129"/>
        <v>41370.800185185188</v>
      </c>
      <c r="S1604" s="15">
        <f t="shared" si="130"/>
        <v>41400.800185185188</v>
      </c>
      <c r="U1604" t="str">
        <f t="shared" si="131"/>
        <v>rock</v>
      </c>
    </row>
    <row r="1605" spans="1:21" ht="45" x14ac:dyDescent="0.2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7"/>
        <v>104</v>
      </c>
      <c r="P1605">
        <f t="shared" si="128"/>
        <v>177.62</v>
      </c>
      <c r="Q1605" s="11" t="s">
        <v>8309</v>
      </c>
      <c r="R1605" s="15">
        <f t="shared" si="129"/>
        <v>42549.665717592594</v>
      </c>
      <c r="S1605" s="15">
        <f t="shared" si="130"/>
        <v>42579.665717592594</v>
      </c>
      <c r="U1605" t="str">
        <f t="shared" si="131"/>
        <v>plays</v>
      </c>
    </row>
    <row r="1606" spans="1:21" ht="30" x14ac:dyDescent="0.25">
      <c r="A1606">
        <v>3169</v>
      </c>
      <c r="B1606" s="9" t="s">
        <v>3169</v>
      </c>
      <c r="C1606" s="3" t="s">
        <v>7279</v>
      </c>
      <c r="D1606" s="5">
        <v>8000</v>
      </c>
      <c r="E1606" s="7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27"/>
        <v>103</v>
      </c>
      <c r="P1606">
        <f t="shared" si="128"/>
        <v>100.5</v>
      </c>
      <c r="Q1606" s="11" t="s">
        <v>8309</v>
      </c>
      <c r="R1606" s="15">
        <f t="shared" si="129"/>
        <v>41591.737974537034</v>
      </c>
      <c r="S1606" s="15">
        <f t="shared" si="130"/>
        <v>41621.207638888889</v>
      </c>
      <c r="U1606" t="str">
        <f t="shared" si="131"/>
        <v>plays</v>
      </c>
    </row>
    <row r="1607" spans="1:21" ht="60" x14ac:dyDescent="0.25">
      <c r="A1607">
        <v>2939</v>
      </c>
      <c r="B1607" s="9" t="s">
        <v>2939</v>
      </c>
      <c r="C1607" s="3" t="s">
        <v>7049</v>
      </c>
      <c r="D1607" s="5">
        <v>8000</v>
      </c>
      <c r="E1607" s="7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27"/>
        <v>103</v>
      </c>
      <c r="P1607">
        <f t="shared" si="128"/>
        <v>329.2</v>
      </c>
      <c r="Q1607" s="11" t="s">
        <v>8309</v>
      </c>
      <c r="R1607" s="15">
        <f t="shared" si="129"/>
        <v>41845.809166666666</v>
      </c>
      <c r="S1607" s="15">
        <f t="shared" si="130"/>
        <v>41879.041666666664</v>
      </c>
      <c r="U1607" t="str">
        <f t="shared" si="131"/>
        <v>musical</v>
      </c>
    </row>
    <row r="1608" spans="1:21" ht="45" x14ac:dyDescent="0.25">
      <c r="A1608">
        <v>3243</v>
      </c>
      <c r="B1608" s="9" t="s">
        <v>3243</v>
      </c>
      <c r="C1608" s="3" t="s">
        <v>7353</v>
      </c>
      <c r="D1608" s="5">
        <v>8000</v>
      </c>
      <c r="E1608" s="7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27"/>
        <v>103</v>
      </c>
      <c r="P1608">
        <f t="shared" si="128"/>
        <v>115.87</v>
      </c>
      <c r="Q1608" s="11" t="s">
        <v>8309</v>
      </c>
      <c r="R1608" s="15">
        <f t="shared" si="129"/>
        <v>42262.096782407403</v>
      </c>
      <c r="S1608" s="15">
        <f t="shared" si="130"/>
        <v>42286</v>
      </c>
      <c r="U1608" t="str">
        <f t="shared" si="131"/>
        <v>plays</v>
      </c>
    </row>
    <row r="1609" spans="1:21" ht="45" x14ac:dyDescent="0.25">
      <c r="A1609">
        <v>2797</v>
      </c>
      <c r="B1609" s="9" t="s">
        <v>2797</v>
      </c>
      <c r="C1609" s="3" t="s">
        <v>6907</v>
      </c>
      <c r="D1609" s="5">
        <v>8000</v>
      </c>
      <c r="E1609" s="7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27"/>
        <v>103</v>
      </c>
      <c r="P1609">
        <f t="shared" si="128"/>
        <v>87.36</v>
      </c>
      <c r="Q1609" s="11" t="s">
        <v>8309</v>
      </c>
      <c r="R1609" s="15">
        <f t="shared" si="129"/>
        <v>41798.94027777778</v>
      </c>
      <c r="S1609" s="15">
        <f t="shared" si="130"/>
        <v>41828.94027777778</v>
      </c>
      <c r="U1609" t="str">
        <f t="shared" si="131"/>
        <v>plays</v>
      </c>
    </row>
    <row r="1610" spans="1:21" ht="60" x14ac:dyDescent="0.25">
      <c r="A1610">
        <v>1662</v>
      </c>
      <c r="B1610" s="9" t="s">
        <v>1663</v>
      </c>
      <c r="C1610" s="3" t="s">
        <v>5772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27"/>
        <v>103</v>
      </c>
      <c r="P1610">
        <f t="shared" si="128"/>
        <v>132.44</v>
      </c>
      <c r="Q1610" s="11" t="s">
        <v>8313</v>
      </c>
      <c r="R1610" s="15">
        <f t="shared" si="129"/>
        <v>40848.198333333334</v>
      </c>
      <c r="S1610" s="15">
        <f t="shared" si="130"/>
        <v>40908.239999999998</v>
      </c>
      <c r="U1610" t="str">
        <f t="shared" si="131"/>
        <v>pop</v>
      </c>
    </row>
    <row r="1611" spans="1:21" ht="60" x14ac:dyDescent="0.25">
      <c r="A1611">
        <v>1668</v>
      </c>
      <c r="B1611" s="9" t="s">
        <v>1669</v>
      </c>
      <c r="C1611" s="3" t="s">
        <v>5778</v>
      </c>
      <c r="D1611" s="5">
        <v>8000</v>
      </c>
      <c r="E1611" s="7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27"/>
        <v>103</v>
      </c>
      <c r="P1611">
        <f t="shared" si="128"/>
        <v>70.78</v>
      </c>
      <c r="Q1611" s="11" t="s">
        <v>8313</v>
      </c>
      <c r="R1611" s="15">
        <f t="shared" si="129"/>
        <v>40845.14975694444</v>
      </c>
      <c r="S1611" s="15">
        <f t="shared" si="130"/>
        <v>40875.191423611112</v>
      </c>
      <c r="U1611" t="str">
        <f t="shared" si="131"/>
        <v>pop</v>
      </c>
    </row>
    <row r="1612" spans="1:21" ht="60" x14ac:dyDescent="0.25">
      <c r="A1612">
        <v>2929</v>
      </c>
      <c r="B1612" s="9" t="s">
        <v>2929</v>
      </c>
      <c r="C1612" s="3" t="s">
        <v>7039</v>
      </c>
      <c r="D1612" s="5">
        <v>8000</v>
      </c>
      <c r="E1612" s="7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27"/>
        <v>102</v>
      </c>
      <c r="P1612">
        <f t="shared" si="128"/>
        <v>255.17</v>
      </c>
      <c r="Q1612" s="11" t="s">
        <v>8309</v>
      </c>
      <c r="R1612" s="15">
        <f t="shared" si="129"/>
        <v>41754.564328703702</v>
      </c>
      <c r="S1612" s="15">
        <f t="shared" si="130"/>
        <v>41784.564328703702</v>
      </c>
      <c r="U1612" t="str">
        <f t="shared" si="131"/>
        <v>musical</v>
      </c>
    </row>
    <row r="1613" spans="1:21" ht="45" x14ac:dyDescent="0.25">
      <c r="A1613">
        <v>3269</v>
      </c>
      <c r="B1613" s="9" t="s">
        <v>3269</v>
      </c>
      <c r="C1613" s="3" t="s">
        <v>7379</v>
      </c>
      <c r="D1613" s="5">
        <v>8000</v>
      </c>
      <c r="E1613" s="7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27"/>
        <v>102</v>
      </c>
      <c r="P1613">
        <f t="shared" si="128"/>
        <v>116</v>
      </c>
      <c r="Q1613" s="11" t="s">
        <v>8309</v>
      </c>
      <c r="R1613" s="15">
        <f t="shared" si="129"/>
        <v>42137.395798611105</v>
      </c>
      <c r="S1613" s="15">
        <f t="shared" si="130"/>
        <v>42171.458333333328</v>
      </c>
      <c r="U1613" t="str">
        <f t="shared" si="131"/>
        <v>plays</v>
      </c>
    </row>
    <row r="1614" spans="1:21" ht="60" x14ac:dyDescent="0.25">
      <c r="A1614">
        <v>3662</v>
      </c>
      <c r="B1614" s="9" t="s">
        <v>3659</v>
      </c>
      <c r="C1614" s="3" t="s">
        <v>7772</v>
      </c>
      <c r="D1614" s="5">
        <v>8000</v>
      </c>
      <c r="E1614" s="7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27"/>
        <v>101</v>
      </c>
      <c r="P1614">
        <f t="shared" si="128"/>
        <v>202.85</v>
      </c>
      <c r="Q1614" s="11" t="s">
        <v>8309</v>
      </c>
      <c r="R1614" s="15">
        <f t="shared" si="129"/>
        <v>42064.220069444447</v>
      </c>
      <c r="S1614" s="15">
        <f t="shared" si="130"/>
        <v>42094.178402777776</v>
      </c>
      <c r="U1614" t="str">
        <f t="shared" si="131"/>
        <v>plays</v>
      </c>
    </row>
    <row r="1615" spans="1:21" ht="60" x14ac:dyDescent="0.25">
      <c r="A1615">
        <v>3326</v>
      </c>
      <c r="B1615" s="9" t="s">
        <v>3326</v>
      </c>
      <c r="C1615" s="3" t="s">
        <v>7436</v>
      </c>
      <c r="D1615" s="5">
        <v>8000</v>
      </c>
      <c r="E1615" s="7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27"/>
        <v>101</v>
      </c>
      <c r="P1615">
        <f t="shared" si="128"/>
        <v>142.28</v>
      </c>
      <c r="Q1615" s="11" t="s">
        <v>8309</v>
      </c>
      <c r="R1615" s="15">
        <f t="shared" si="129"/>
        <v>42041.714178240742</v>
      </c>
      <c r="S1615" s="15">
        <f t="shared" si="130"/>
        <v>42071.67251157407</v>
      </c>
      <c r="U1615" t="str">
        <f t="shared" si="131"/>
        <v>plays</v>
      </c>
    </row>
    <row r="1616" spans="1:21" ht="45" x14ac:dyDescent="0.25">
      <c r="A1616">
        <v>1626</v>
      </c>
      <c r="B1616" s="9" t="s">
        <v>1627</v>
      </c>
      <c r="C1616" s="3" t="s">
        <v>5736</v>
      </c>
      <c r="D1616" s="5">
        <v>8000</v>
      </c>
      <c r="E1616" s="7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27"/>
        <v>101</v>
      </c>
      <c r="P1616">
        <f t="shared" si="128"/>
        <v>74.95</v>
      </c>
      <c r="Q1616" s="11" t="s">
        <v>8313</v>
      </c>
      <c r="R1616" s="15">
        <f t="shared" si="129"/>
        <v>41579.847997685189</v>
      </c>
      <c r="S1616" s="15">
        <f t="shared" si="130"/>
        <v>41609.889664351853</v>
      </c>
      <c r="U1616" t="str">
        <f t="shared" si="131"/>
        <v>rock</v>
      </c>
    </row>
    <row r="1617" spans="1:21" ht="60" x14ac:dyDescent="0.25">
      <c r="A1617">
        <v>3377</v>
      </c>
      <c r="B1617" s="9" t="s">
        <v>3376</v>
      </c>
      <c r="C1617" s="3" t="s">
        <v>7487</v>
      </c>
      <c r="D1617" s="5">
        <v>8000</v>
      </c>
      <c r="E1617" s="7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27"/>
        <v>101</v>
      </c>
      <c r="P1617">
        <f t="shared" si="128"/>
        <v>104.99</v>
      </c>
      <c r="Q1617" s="11" t="s">
        <v>8309</v>
      </c>
      <c r="R1617" s="15">
        <f t="shared" si="129"/>
        <v>42053.732627314821</v>
      </c>
      <c r="S1617" s="15">
        <f t="shared" si="130"/>
        <v>42083.705555555556</v>
      </c>
      <c r="U1617" t="str">
        <f t="shared" si="131"/>
        <v>plays</v>
      </c>
    </row>
    <row r="1618" spans="1:21" ht="60" x14ac:dyDescent="0.25">
      <c r="A1618">
        <v>1606</v>
      </c>
      <c r="B1618" s="9" t="s">
        <v>1607</v>
      </c>
      <c r="C1618" s="3" t="s">
        <v>5716</v>
      </c>
      <c r="D1618" s="5">
        <v>8000</v>
      </c>
      <c r="E1618" s="7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27"/>
        <v>101</v>
      </c>
      <c r="P1618">
        <f t="shared" si="128"/>
        <v>87.83</v>
      </c>
      <c r="Q1618" s="11" t="s">
        <v>8313</v>
      </c>
      <c r="R1618" s="15">
        <f t="shared" si="129"/>
        <v>40536.111550925925</v>
      </c>
      <c r="S1618" s="15">
        <f t="shared" si="130"/>
        <v>40626.069884259261</v>
      </c>
      <c r="U1618" t="str">
        <f t="shared" si="131"/>
        <v>rock</v>
      </c>
    </row>
    <row r="1619" spans="1:21" ht="45" x14ac:dyDescent="0.25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7"/>
        <v>101</v>
      </c>
      <c r="P1619">
        <f t="shared" si="128"/>
        <v>116.96</v>
      </c>
      <c r="Q1619" s="11" t="s">
        <v>8313</v>
      </c>
      <c r="R1619" s="15">
        <f t="shared" si="129"/>
        <v>41591.964537037034</v>
      </c>
      <c r="S1619" s="15">
        <f t="shared" si="130"/>
        <v>41640.964537037034</v>
      </c>
      <c r="U1619" t="str">
        <f t="shared" si="131"/>
        <v>indie rock</v>
      </c>
    </row>
    <row r="1620" spans="1:21" ht="60" x14ac:dyDescent="0.25">
      <c r="A1620">
        <v>1827</v>
      </c>
      <c r="B1620" s="9" t="s">
        <v>1828</v>
      </c>
      <c r="C1620" s="3" t="s">
        <v>5937</v>
      </c>
      <c r="D1620" s="5">
        <v>8000</v>
      </c>
      <c r="E1620" s="7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27"/>
        <v>101</v>
      </c>
      <c r="P1620">
        <f t="shared" si="128"/>
        <v>83.89</v>
      </c>
      <c r="Q1620" s="11" t="s">
        <v>8313</v>
      </c>
      <c r="R1620" s="15">
        <f t="shared" si="129"/>
        <v>40555.325937499998</v>
      </c>
      <c r="S1620" s="15">
        <f t="shared" si="130"/>
        <v>40605.325937499998</v>
      </c>
      <c r="U1620" t="str">
        <f t="shared" si="131"/>
        <v>rock</v>
      </c>
    </row>
    <row r="1621" spans="1:21" ht="45" x14ac:dyDescent="0.25">
      <c r="A1621">
        <v>419</v>
      </c>
      <c r="B1621" s="9" t="s">
        <v>420</v>
      </c>
      <c r="C1621" s="3" t="s">
        <v>4529</v>
      </c>
      <c r="D1621" s="5">
        <v>8000</v>
      </c>
      <c r="E1621" s="7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27"/>
        <v>100</v>
      </c>
      <c r="P1621">
        <f t="shared" si="128"/>
        <v>110.07</v>
      </c>
      <c r="Q1621" s="11" t="s">
        <v>8308</v>
      </c>
      <c r="R1621" s="15">
        <f t="shared" si="129"/>
        <v>41394.842442129629</v>
      </c>
      <c r="S1621" s="15">
        <f t="shared" si="130"/>
        <v>41454.842442129629</v>
      </c>
      <c r="U1621" t="str">
        <f t="shared" si="131"/>
        <v>documentary</v>
      </c>
    </row>
    <row r="1622" spans="1:21" ht="45" x14ac:dyDescent="0.25">
      <c r="A1622">
        <v>2525</v>
      </c>
      <c r="B1622" s="9" t="s">
        <v>2525</v>
      </c>
      <c r="C1622" s="3" t="s">
        <v>6635</v>
      </c>
      <c r="D1622" s="5">
        <v>8000</v>
      </c>
      <c r="E1622" s="7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27"/>
        <v>100</v>
      </c>
      <c r="P1622">
        <f t="shared" si="128"/>
        <v>100.33</v>
      </c>
      <c r="Q1622" s="11" t="s">
        <v>8313</v>
      </c>
      <c r="R1622" s="15">
        <f t="shared" si="129"/>
        <v>41058.844571759262</v>
      </c>
      <c r="S1622" s="15">
        <f t="shared" si="130"/>
        <v>41088.844571759262</v>
      </c>
      <c r="U1622" t="str">
        <f t="shared" si="131"/>
        <v>classical music</v>
      </c>
    </row>
    <row r="1623" spans="1:21" ht="60" x14ac:dyDescent="0.25">
      <c r="A1623">
        <v>2975</v>
      </c>
      <c r="B1623" s="9" t="s">
        <v>2975</v>
      </c>
      <c r="C1623" s="3" t="s">
        <v>7085</v>
      </c>
      <c r="D1623" s="5">
        <v>8000</v>
      </c>
      <c r="E1623" s="7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27"/>
        <v>100</v>
      </c>
      <c r="P1623">
        <f t="shared" si="128"/>
        <v>70.88</v>
      </c>
      <c r="Q1623" s="11" t="s">
        <v>8309</v>
      </c>
      <c r="R1623" s="15">
        <f t="shared" si="129"/>
        <v>41941.683865740742</v>
      </c>
      <c r="S1623" s="15">
        <f t="shared" si="130"/>
        <v>41970.125</v>
      </c>
      <c r="U1623" t="str">
        <f t="shared" si="131"/>
        <v>plays</v>
      </c>
    </row>
    <row r="1624" spans="1:21" ht="60" x14ac:dyDescent="0.25">
      <c r="A1624">
        <v>3376</v>
      </c>
      <c r="B1624" s="9" t="s">
        <v>3375</v>
      </c>
      <c r="C1624" s="3" t="s">
        <v>7486</v>
      </c>
      <c r="D1624" s="5">
        <v>8000</v>
      </c>
      <c r="E1624" s="7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27"/>
        <v>100</v>
      </c>
      <c r="P1624">
        <f t="shared" si="128"/>
        <v>421.11</v>
      </c>
      <c r="Q1624" s="11" t="s">
        <v>8309</v>
      </c>
      <c r="R1624" s="15">
        <f t="shared" si="129"/>
        <v>42059.701319444444</v>
      </c>
      <c r="S1624" s="15">
        <f t="shared" si="130"/>
        <v>42119.659652777773</v>
      </c>
      <c r="U1624" t="str">
        <f t="shared" si="131"/>
        <v>plays</v>
      </c>
    </row>
    <row r="1625" spans="1:21" ht="60" x14ac:dyDescent="0.25">
      <c r="A1625">
        <v>896</v>
      </c>
      <c r="B1625" s="9" t="s">
        <v>897</v>
      </c>
      <c r="C1625" s="3" t="s">
        <v>5006</v>
      </c>
      <c r="D1625" s="5">
        <v>8000</v>
      </c>
      <c r="E1625" s="7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27"/>
        <v>40</v>
      </c>
      <c r="P1625">
        <f t="shared" si="128"/>
        <v>44.44</v>
      </c>
      <c r="Q1625" s="11" t="s">
        <v>8313</v>
      </c>
      <c r="R1625" s="15">
        <f t="shared" si="129"/>
        <v>42218.872986111113</v>
      </c>
      <c r="S1625" s="15">
        <f t="shared" si="130"/>
        <v>42244.166666666672</v>
      </c>
      <c r="U1625" t="str">
        <f t="shared" si="131"/>
        <v>indie rock</v>
      </c>
    </row>
    <row r="1626" spans="1:21" ht="45" x14ac:dyDescent="0.25">
      <c r="A1626">
        <v>3911</v>
      </c>
      <c r="B1626" s="9" t="s">
        <v>3908</v>
      </c>
      <c r="C1626" s="3" t="s">
        <v>8019</v>
      </c>
      <c r="D1626" s="5">
        <v>8000</v>
      </c>
      <c r="E1626" s="7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27"/>
        <v>37</v>
      </c>
      <c r="P1626">
        <f t="shared" si="128"/>
        <v>83.14</v>
      </c>
      <c r="Q1626" s="11" t="s">
        <v>8309</v>
      </c>
      <c r="R1626" s="15">
        <f t="shared" si="129"/>
        <v>41939.8122337963</v>
      </c>
      <c r="S1626" s="15">
        <f t="shared" si="130"/>
        <v>41969.853900462964</v>
      </c>
      <c r="U1626" t="str">
        <f t="shared" si="131"/>
        <v>plays</v>
      </c>
    </row>
    <row r="1627" spans="1:21" ht="45" x14ac:dyDescent="0.25">
      <c r="A1627">
        <v>4040</v>
      </c>
      <c r="B1627" s="9" t="s">
        <v>4036</v>
      </c>
      <c r="C1627" s="3" t="s">
        <v>8144</v>
      </c>
      <c r="D1627" s="5">
        <v>8000</v>
      </c>
      <c r="E1627" s="7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27"/>
        <v>31</v>
      </c>
      <c r="P1627">
        <f t="shared" si="128"/>
        <v>1250</v>
      </c>
      <c r="Q1627" s="11" t="s">
        <v>8309</v>
      </c>
      <c r="R1627" s="15">
        <f t="shared" si="129"/>
        <v>42144.231527777782</v>
      </c>
      <c r="S1627" s="15">
        <f t="shared" si="130"/>
        <v>42203.125</v>
      </c>
      <c r="U1627" t="str">
        <f t="shared" si="131"/>
        <v>plays</v>
      </c>
    </row>
    <row r="1628" spans="1:21" ht="60" x14ac:dyDescent="0.25">
      <c r="A1628">
        <v>2745</v>
      </c>
      <c r="B1628" s="9" t="s">
        <v>2745</v>
      </c>
      <c r="C1628" s="3" t="s">
        <v>6855</v>
      </c>
      <c r="D1628" s="5">
        <v>8000</v>
      </c>
      <c r="E1628" s="7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27"/>
        <v>22</v>
      </c>
      <c r="P1628">
        <f t="shared" si="128"/>
        <v>35.729999999999997</v>
      </c>
      <c r="Q1628" s="11" t="s">
        <v>8310</v>
      </c>
      <c r="R1628" s="15">
        <f t="shared" si="129"/>
        <v>41044.988055555557</v>
      </c>
      <c r="S1628" s="15">
        <f t="shared" si="130"/>
        <v>41104.988055555557</v>
      </c>
      <c r="U1628" t="str">
        <f t="shared" si="131"/>
        <v>children's books</v>
      </c>
    </row>
    <row r="1629" spans="1:21" ht="45" x14ac:dyDescent="0.25">
      <c r="A1629">
        <v>205</v>
      </c>
      <c r="B1629" s="9" t="s">
        <v>207</v>
      </c>
      <c r="C1629" s="3" t="s">
        <v>4315</v>
      </c>
      <c r="D1629" s="5">
        <v>8000</v>
      </c>
      <c r="E1629" s="7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27"/>
        <v>16</v>
      </c>
      <c r="P1629">
        <f t="shared" si="128"/>
        <v>76.47</v>
      </c>
      <c r="Q1629" s="11" t="s">
        <v>8308</v>
      </c>
      <c r="R1629" s="15">
        <f t="shared" si="129"/>
        <v>42248.632199074069</v>
      </c>
      <c r="S1629" s="15">
        <f t="shared" si="130"/>
        <v>42283.632199074069</v>
      </c>
      <c r="U1629" t="str">
        <f t="shared" si="131"/>
        <v>drama</v>
      </c>
    </row>
    <row r="1630" spans="1:21" ht="60" x14ac:dyDescent="0.25">
      <c r="A1630">
        <v>1102</v>
      </c>
      <c r="B1630" s="9" t="s">
        <v>1103</v>
      </c>
      <c r="C1630" s="3" t="s">
        <v>5212</v>
      </c>
      <c r="D1630" s="5">
        <v>8000</v>
      </c>
      <c r="E1630" s="7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27"/>
        <v>5</v>
      </c>
      <c r="P1630">
        <f t="shared" si="128"/>
        <v>17.71</v>
      </c>
      <c r="Q1630" s="11" t="s">
        <v>8312</v>
      </c>
      <c r="R1630" s="15">
        <f t="shared" si="129"/>
        <v>41577.045428240745</v>
      </c>
      <c r="S1630" s="15">
        <f t="shared" si="130"/>
        <v>41617.249305555553</v>
      </c>
      <c r="U1630" t="str">
        <f t="shared" si="131"/>
        <v>video games</v>
      </c>
    </row>
    <row r="1631" spans="1:21" ht="60" x14ac:dyDescent="0.25">
      <c r="A1631">
        <v>168</v>
      </c>
      <c r="B1631" s="9" t="s">
        <v>170</v>
      </c>
      <c r="C1631" s="3" t="s">
        <v>4278</v>
      </c>
      <c r="D1631" s="5">
        <v>8000</v>
      </c>
      <c r="E1631" s="7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27"/>
        <v>4</v>
      </c>
      <c r="P1631">
        <f t="shared" si="128"/>
        <v>108.33</v>
      </c>
      <c r="Q1631" s="11" t="s">
        <v>8308</v>
      </c>
      <c r="R1631" s="15">
        <f t="shared" si="129"/>
        <v>42052.83530092593</v>
      </c>
      <c r="S1631" s="15">
        <f t="shared" si="130"/>
        <v>42082.793634259258</v>
      </c>
      <c r="U1631" t="str">
        <f t="shared" si="131"/>
        <v>drama</v>
      </c>
    </row>
    <row r="1632" spans="1:21" ht="60" x14ac:dyDescent="0.25">
      <c r="A1632">
        <v>2850</v>
      </c>
      <c r="B1632" s="9" t="s">
        <v>2850</v>
      </c>
      <c r="C1632" s="3" t="s">
        <v>6960</v>
      </c>
      <c r="D1632" s="5">
        <v>8000</v>
      </c>
      <c r="E1632" s="7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27"/>
        <v>4</v>
      </c>
      <c r="P1632">
        <f t="shared" si="128"/>
        <v>23.92</v>
      </c>
      <c r="Q1632" s="11" t="s">
        <v>8309</v>
      </c>
      <c r="R1632" s="15">
        <f t="shared" si="129"/>
        <v>41858.007071759261</v>
      </c>
      <c r="S1632" s="15">
        <f t="shared" si="130"/>
        <v>41888.007071759261</v>
      </c>
      <c r="U1632" t="str">
        <f t="shared" si="131"/>
        <v>plays</v>
      </c>
    </row>
    <row r="1633" spans="1:21" ht="60" x14ac:dyDescent="0.25">
      <c r="A1633">
        <v>3205</v>
      </c>
      <c r="B1633" s="9" t="s">
        <v>3205</v>
      </c>
      <c r="C1633" s="3" t="s">
        <v>7315</v>
      </c>
      <c r="D1633" s="5">
        <v>8000</v>
      </c>
      <c r="E1633" s="7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27"/>
        <v>3</v>
      </c>
      <c r="P1633">
        <f t="shared" si="128"/>
        <v>22.75</v>
      </c>
      <c r="Q1633" s="11" t="s">
        <v>8309</v>
      </c>
      <c r="R1633" s="15">
        <f t="shared" si="129"/>
        <v>42095.374675925923</v>
      </c>
      <c r="S1633" s="15">
        <f t="shared" si="130"/>
        <v>42125.374675925923</v>
      </c>
      <c r="U1633" t="str">
        <f t="shared" si="131"/>
        <v>musical</v>
      </c>
    </row>
    <row r="1634" spans="1:21" ht="60" x14ac:dyDescent="0.25">
      <c r="A1634">
        <v>891</v>
      </c>
      <c r="B1634" s="9" t="s">
        <v>892</v>
      </c>
      <c r="C1634" s="3" t="s">
        <v>5001</v>
      </c>
      <c r="D1634" s="5">
        <v>8000</v>
      </c>
      <c r="E1634" s="7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27"/>
        <v>3</v>
      </c>
      <c r="P1634">
        <f t="shared" si="128"/>
        <v>28.89</v>
      </c>
      <c r="Q1634" s="11" t="s">
        <v>8313</v>
      </c>
      <c r="R1634" s="15">
        <f t="shared" si="129"/>
        <v>41842.031597222223</v>
      </c>
      <c r="S1634" s="15">
        <f t="shared" si="130"/>
        <v>41872.031597222223</v>
      </c>
      <c r="U1634" t="str">
        <f t="shared" si="131"/>
        <v>indie rock</v>
      </c>
    </row>
    <row r="1635" spans="1:21" ht="45" x14ac:dyDescent="0.25">
      <c r="A1635">
        <v>1240</v>
      </c>
      <c r="B1635" s="9" t="s">
        <v>1241</v>
      </c>
      <c r="C1635" s="3" t="s">
        <v>5350</v>
      </c>
      <c r="D1635" s="5">
        <v>8000</v>
      </c>
      <c r="E1635" s="7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27"/>
        <v>3</v>
      </c>
      <c r="P1635">
        <f t="shared" si="128"/>
        <v>30.13</v>
      </c>
      <c r="Q1635" s="11" t="s">
        <v>8313</v>
      </c>
      <c r="R1635" s="15">
        <f t="shared" si="129"/>
        <v>41409.040011574078</v>
      </c>
      <c r="S1635" s="15">
        <f t="shared" si="130"/>
        <v>41467.910416666666</v>
      </c>
      <c r="U1635" t="str">
        <f t="shared" si="131"/>
        <v>world music</v>
      </c>
    </row>
    <row r="1636" spans="1:21" ht="30" x14ac:dyDescent="0.25">
      <c r="A1636">
        <v>556</v>
      </c>
      <c r="B1636" s="9" t="s">
        <v>557</v>
      </c>
      <c r="C1636" s="3" t="s">
        <v>4666</v>
      </c>
      <c r="D1636" s="5">
        <v>8000</v>
      </c>
      <c r="E1636" s="7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27"/>
        <v>3</v>
      </c>
      <c r="P1636">
        <f t="shared" si="128"/>
        <v>200</v>
      </c>
      <c r="Q1636" s="11" t="s">
        <v>8311</v>
      </c>
      <c r="R1636" s="15">
        <f t="shared" si="129"/>
        <v>42345.860150462962</v>
      </c>
      <c r="S1636" s="15">
        <f t="shared" si="130"/>
        <v>42375.860150462962</v>
      </c>
      <c r="U1636" t="str">
        <f t="shared" si="131"/>
        <v>web</v>
      </c>
    </row>
    <row r="1637" spans="1:21" ht="60" x14ac:dyDescent="0.25">
      <c r="A1637">
        <v>3067</v>
      </c>
      <c r="B1637" s="9" t="s">
        <v>3067</v>
      </c>
      <c r="C1637" s="3" t="s">
        <v>7177</v>
      </c>
      <c r="D1637" s="5">
        <v>8000</v>
      </c>
      <c r="E1637" s="7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27"/>
        <v>3</v>
      </c>
      <c r="P1637">
        <f t="shared" si="128"/>
        <v>200</v>
      </c>
      <c r="Q1637" s="11" t="s">
        <v>8309</v>
      </c>
      <c r="R1637" s="15">
        <f t="shared" si="129"/>
        <v>42226.938414351855</v>
      </c>
      <c r="S1637" s="15">
        <f t="shared" si="130"/>
        <v>42256.938414351855</v>
      </c>
      <c r="U1637" t="str">
        <f t="shared" si="131"/>
        <v>spaces</v>
      </c>
    </row>
    <row r="1638" spans="1:21" ht="60" x14ac:dyDescent="0.25">
      <c r="A1638">
        <v>895</v>
      </c>
      <c r="B1638" s="9" t="s">
        <v>896</v>
      </c>
      <c r="C1638" s="3" t="s">
        <v>5005</v>
      </c>
      <c r="D1638" s="5">
        <v>8000</v>
      </c>
      <c r="E1638" s="7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27"/>
        <v>2</v>
      </c>
      <c r="P1638">
        <f t="shared" si="128"/>
        <v>27.86</v>
      </c>
      <c r="Q1638" s="11" t="s">
        <v>8313</v>
      </c>
      <c r="R1638" s="15">
        <f t="shared" si="129"/>
        <v>40431.127650462964</v>
      </c>
      <c r="S1638" s="15">
        <f t="shared" si="130"/>
        <v>40476.127650462964</v>
      </c>
      <c r="U1638" t="str">
        <f t="shared" si="131"/>
        <v>indie rock</v>
      </c>
    </row>
    <row r="1639" spans="1:21" ht="60" x14ac:dyDescent="0.25">
      <c r="A1639">
        <v>127</v>
      </c>
      <c r="B1639" s="9" t="s">
        <v>129</v>
      </c>
      <c r="C1639" s="3" t="s">
        <v>4238</v>
      </c>
      <c r="D1639" s="5">
        <v>8000</v>
      </c>
      <c r="E1639" s="7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27"/>
        <v>2</v>
      </c>
      <c r="P1639">
        <f t="shared" si="128"/>
        <v>47.5</v>
      </c>
      <c r="Q1639" s="11" t="s">
        <v>8308</v>
      </c>
      <c r="R1639" s="15">
        <f t="shared" si="129"/>
        <v>42067.62431712963</v>
      </c>
      <c r="S1639" s="15">
        <f t="shared" si="130"/>
        <v>42097.582650462966</v>
      </c>
      <c r="U1639" t="str">
        <f t="shared" si="131"/>
        <v>science fiction</v>
      </c>
    </row>
    <row r="1640" spans="1:21" ht="45" x14ac:dyDescent="0.25">
      <c r="A1640">
        <v>3889</v>
      </c>
      <c r="B1640" s="9" t="s">
        <v>3886</v>
      </c>
      <c r="C1640" s="3" t="s">
        <v>7997</v>
      </c>
      <c r="D1640" s="5">
        <v>8000</v>
      </c>
      <c r="E1640" s="7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27"/>
        <v>1</v>
      </c>
      <c r="P1640">
        <f t="shared" si="128"/>
        <v>13.11</v>
      </c>
      <c r="Q1640" s="11" t="s">
        <v>8309</v>
      </c>
      <c r="R1640" s="15">
        <f t="shared" si="129"/>
        <v>41977.004976851851</v>
      </c>
      <c r="S1640" s="15">
        <f t="shared" si="130"/>
        <v>42008.976388888885</v>
      </c>
      <c r="U1640" t="str">
        <f t="shared" si="131"/>
        <v>plays</v>
      </c>
    </row>
    <row r="1641" spans="1:21" ht="60" x14ac:dyDescent="0.25">
      <c r="A1641">
        <v>968</v>
      </c>
      <c r="B1641" s="9" t="s">
        <v>969</v>
      </c>
      <c r="C1641" s="3" t="s">
        <v>5078</v>
      </c>
      <c r="D1641" s="5">
        <v>8000</v>
      </c>
      <c r="E1641" s="7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27"/>
        <v>1</v>
      </c>
      <c r="P1641">
        <f t="shared" si="128"/>
        <v>26.5</v>
      </c>
      <c r="Q1641" s="11" t="s">
        <v>8311</v>
      </c>
      <c r="R1641" s="15">
        <f t="shared" si="129"/>
        <v>41836.847615740742</v>
      </c>
      <c r="S1641" s="15">
        <f t="shared" si="130"/>
        <v>41866.847615740742</v>
      </c>
      <c r="U1641" t="str">
        <f t="shared" si="131"/>
        <v>wearables</v>
      </c>
    </row>
    <row r="1642" spans="1:21" ht="45" x14ac:dyDescent="0.25">
      <c r="A1642">
        <v>872</v>
      </c>
      <c r="B1642" s="9" t="s">
        <v>873</v>
      </c>
      <c r="C1642" s="3" t="s">
        <v>4982</v>
      </c>
      <c r="D1642" s="5">
        <v>8000</v>
      </c>
      <c r="E1642" s="7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27"/>
        <v>1</v>
      </c>
      <c r="P1642">
        <f t="shared" si="128"/>
        <v>32.5</v>
      </c>
      <c r="Q1642" s="11" t="s">
        <v>8313</v>
      </c>
      <c r="R1642" s="15">
        <f t="shared" si="129"/>
        <v>40567.825543981482</v>
      </c>
      <c r="S1642" s="15">
        <f t="shared" si="130"/>
        <v>40612.825543981482</v>
      </c>
      <c r="U1642" t="str">
        <f t="shared" si="131"/>
        <v>jazz</v>
      </c>
    </row>
    <row r="1643" spans="1:21" ht="45" x14ac:dyDescent="0.25">
      <c r="A1643">
        <v>2355</v>
      </c>
      <c r="B1643" s="9" t="s">
        <v>2356</v>
      </c>
      <c r="C1643" s="3" t="s">
        <v>6465</v>
      </c>
      <c r="D1643" s="5">
        <v>8000</v>
      </c>
      <c r="E1643" s="7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27"/>
        <v>1</v>
      </c>
      <c r="P1643">
        <f t="shared" si="128"/>
        <v>27.5</v>
      </c>
      <c r="Q1643" s="11" t="s">
        <v>8311</v>
      </c>
      <c r="R1643" s="15">
        <f t="shared" si="129"/>
        <v>42096.918240740735</v>
      </c>
      <c r="S1643" s="15">
        <f t="shared" si="130"/>
        <v>42126.918240740735</v>
      </c>
      <c r="U1643" t="str">
        <f t="shared" si="131"/>
        <v>web</v>
      </c>
    </row>
    <row r="1644" spans="1:21" ht="45" x14ac:dyDescent="0.25">
      <c r="A1644">
        <v>2681</v>
      </c>
      <c r="B1644" s="9" t="s">
        <v>2681</v>
      </c>
      <c r="C1644" s="3" t="s">
        <v>6791</v>
      </c>
      <c r="D1644" s="5">
        <v>8000</v>
      </c>
      <c r="E1644" s="7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27"/>
        <v>1</v>
      </c>
      <c r="P1644">
        <f t="shared" si="128"/>
        <v>27.5</v>
      </c>
      <c r="Q1644" s="11" t="s">
        <v>8315</v>
      </c>
      <c r="R1644" s="15">
        <f t="shared" si="129"/>
        <v>41805.895254629628</v>
      </c>
      <c r="S1644" s="15">
        <f t="shared" si="130"/>
        <v>41830.895254629628</v>
      </c>
      <c r="U1644" t="str">
        <f t="shared" si="131"/>
        <v>food trucks</v>
      </c>
    </row>
    <row r="1645" spans="1:21" ht="30" x14ac:dyDescent="0.25">
      <c r="A1645">
        <v>1153</v>
      </c>
      <c r="B1645" s="9" t="s">
        <v>1154</v>
      </c>
      <c r="C1645" s="3" t="s">
        <v>5263</v>
      </c>
      <c r="D1645" s="5">
        <v>8000</v>
      </c>
      <c r="E1645" s="7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27"/>
        <v>1</v>
      </c>
      <c r="P1645">
        <f t="shared" si="128"/>
        <v>50</v>
      </c>
      <c r="Q1645" s="11" t="s">
        <v>8315</v>
      </c>
      <c r="R1645" s="15">
        <f t="shared" si="129"/>
        <v>42143.714178240742</v>
      </c>
      <c r="S1645" s="15">
        <f t="shared" si="130"/>
        <v>42173.714178240742</v>
      </c>
      <c r="U1645" t="str">
        <f t="shared" si="131"/>
        <v>food trucks</v>
      </c>
    </row>
    <row r="1646" spans="1:21" ht="45" x14ac:dyDescent="0.25">
      <c r="A1646">
        <v>1789</v>
      </c>
      <c r="B1646" s="9" t="s">
        <v>1790</v>
      </c>
      <c r="C1646" s="3" t="s">
        <v>5899</v>
      </c>
      <c r="D1646" s="5">
        <v>8000</v>
      </c>
      <c r="E1646" s="7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27"/>
        <v>1</v>
      </c>
      <c r="P1646">
        <f t="shared" si="128"/>
        <v>10</v>
      </c>
      <c r="Q1646" s="11" t="s">
        <v>8314</v>
      </c>
      <c r="R1646" s="15">
        <f t="shared" si="129"/>
        <v>41956.250034722223</v>
      </c>
      <c r="S1646" s="15">
        <f t="shared" si="130"/>
        <v>42016.250034722223</v>
      </c>
      <c r="U1646" t="str">
        <f t="shared" si="131"/>
        <v>photobooks</v>
      </c>
    </row>
    <row r="1647" spans="1:21" ht="60" x14ac:dyDescent="0.25">
      <c r="A1647">
        <v>1873</v>
      </c>
      <c r="B1647" s="9" t="s">
        <v>1874</v>
      </c>
      <c r="C1647" s="3" t="s">
        <v>5983</v>
      </c>
      <c r="D1647" s="5">
        <v>8000</v>
      </c>
      <c r="E1647" s="7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27"/>
        <v>0</v>
      </c>
      <c r="P1647">
        <f t="shared" si="128"/>
        <v>18</v>
      </c>
      <c r="Q1647" s="11" t="s">
        <v>8312</v>
      </c>
      <c r="R1647" s="15">
        <f t="shared" si="129"/>
        <v>42164.615856481483</v>
      </c>
      <c r="S1647" s="15">
        <f t="shared" si="130"/>
        <v>42193.697916666672</v>
      </c>
      <c r="U1647" t="str">
        <f t="shared" si="131"/>
        <v>mobile games</v>
      </c>
    </row>
    <row r="1648" spans="1:21" ht="30" x14ac:dyDescent="0.25">
      <c r="A1648">
        <v>2741</v>
      </c>
      <c r="B1648" s="9" t="s">
        <v>2741</v>
      </c>
      <c r="C1648" s="3" t="s">
        <v>6851</v>
      </c>
      <c r="D1648" s="5">
        <v>8000</v>
      </c>
      <c r="E1648" s="7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27"/>
        <v>0</v>
      </c>
      <c r="P1648">
        <f t="shared" si="128"/>
        <v>8.75</v>
      </c>
      <c r="Q1648" s="11" t="s">
        <v>8310</v>
      </c>
      <c r="R1648" s="15">
        <f t="shared" si="129"/>
        <v>41911.657430555555</v>
      </c>
      <c r="S1648" s="15">
        <f t="shared" si="130"/>
        <v>41932.088194444441</v>
      </c>
      <c r="U1648" t="str">
        <f t="shared" si="131"/>
        <v>children's books</v>
      </c>
    </row>
    <row r="1649" spans="1:21" ht="45" x14ac:dyDescent="0.25">
      <c r="A1649">
        <v>2698</v>
      </c>
      <c r="B1649" s="9" t="s">
        <v>2698</v>
      </c>
      <c r="C1649" s="3" t="s">
        <v>6808</v>
      </c>
      <c r="D1649" s="5">
        <v>8000</v>
      </c>
      <c r="E1649" s="7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27"/>
        <v>0</v>
      </c>
      <c r="P1649">
        <f t="shared" si="128"/>
        <v>13.01</v>
      </c>
      <c r="Q1649" s="11" t="s">
        <v>8315</v>
      </c>
      <c r="R1649" s="15">
        <f t="shared" si="129"/>
        <v>41787.898240740738</v>
      </c>
      <c r="S1649" s="15">
        <f t="shared" si="130"/>
        <v>41817.898240740738</v>
      </c>
      <c r="U1649" t="str">
        <f t="shared" si="131"/>
        <v>food trucks</v>
      </c>
    </row>
    <row r="1650" spans="1:21" ht="60" x14ac:dyDescent="0.25">
      <c r="A1650">
        <v>512</v>
      </c>
      <c r="B1650" s="9" t="s">
        <v>513</v>
      </c>
      <c r="C1650" s="3" t="s">
        <v>4622</v>
      </c>
      <c r="D1650" s="5">
        <v>8000</v>
      </c>
      <c r="E1650" s="7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27"/>
        <v>0</v>
      </c>
      <c r="P1650">
        <f t="shared" si="128"/>
        <v>5.5</v>
      </c>
      <c r="Q1650" s="11" t="s">
        <v>8308</v>
      </c>
      <c r="R1650" s="15">
        <f t="shared" si="129"/>
        <v>42649.742210648154</v>
      </c>
      <c r="S1650" s="15">
        <f t="shared" si="130"/>
        <v>42694.783877314811</v>
      </c>
      <c r="U1650" t="str">
        <f t="shared" si="131"/>
        <v>animation</v>
      </c>
    </row>
    <row r="1651" spans="1:21" ht="30" x14ac:dyDescent="0.25">
      <c r="A1651">
        <v>4000</v>
      </c>
      <c r="B1651" s="9" t="s">
        <v>3996</v>
      </c>
      <c r="C1651" s="3" t="s">
        <v>8106</v>
      </c>
      <c r="D1651" s="5">
        <v>8000</v>
      </c>
      <c r="E1651" s="7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27"/>
        <v>0</v>
      </c>
      <c r="P1651">
        <f t="shared" si="128"/>
        <v>10</v>
      </c>
      <c r="Q1651" s="11" t="s">
        <v>8309</v>
      </c>
      <c r="R1651" s="15">
        <f t="shared" si="129"/>
        <v>42437.64534722222</v>
      </c>
      <c r="S1651" s="15">
        <f t="shared" si="130"/>
        <v>42497.603680555556</v>
      </c>
      <c r="U1651" t="str">
        <f t="shared" si="131"/>
        <v>plays</v>
      </c>
    </row>
    <row r="1652" spans="1:21" ht="60" x14ac:dyDescent="0.25">
      <c r="A1652">
        <v>1139</v>
      </c>
      <c r="B1652" s="9" t="s">
        <v>1140</v>
      </c>
      <c r="C1652" s="3" t="s">
        <v>5249</v>
      </c>
      <c r="D1652" s="5">
        <v>8000</v>
      </c>
      <c r="E1652" s="7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27"/>
        <v>0</v>
      </c>
      <c r="P1652">
        <f t="shared" si="128"/>
        <v>5</v>
      </c>
      <c r="Q1652" s="11" t="s">
        <v>8312</v>
      </c>
      <c r="R1652" s="15">
        <f t="shared" si="129"/>
        <v>41975.347523148142</v>
      </c>
      <c r="S1652" s="15">
        <f t="shared" si="130"/>
        <v>42005.347523148142</v>
      </c>
      <c r="U1652" t="str">
        <f t="shared" si="131"/>
        <v>mobile games</v>
      </c>
    </row>
    <row r="1653" spans="1:21" ht="30" x14ac:dyDescent="0.25">
      <c r="A1653">
        <v>228</v>
      </c>
      <c r="B1653" s="9" t="s">
        <v>230</v>
      </c>
      <c r="C1653" s="3" t="s">
        <v>4338</v>
      </c>
      <c r="D1653" s="5">
        <v>8000</v>
      </c>
      <c r="E1653" s="7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27"/>
        <v>0</v>
      </c>
      <c r="P1653">
        <f t="shared" si="128"/>
        <v>0</v>
      </c>
      <c r="Q1653" s="11" t="s">
        <v>8308</v>
      </c>
      <c r="R1653" s="15">
        <f t="shared" si="129"/>
        <v>42096.686400462961</v>
      </c>
      <c r="S1653" s="15">
        <f t="shared" si="130"/>
        <v>42156.686400462961</v>
      </c>
      <c r="U1653" t="str">
        <f t="shared" si="131"/>
        <v>drama</v>
      </c>
    </row>
    <row r="1654" spans="1:21" ht="60" x14ac:dyDescent="0.25">
      <c r="A1654">
        <v>1878</v>
      </c>
      <c r="B1654" s="9" t="s">
        <v>1879</v>
      </c>
      <c r="C1654" s="3" t="s">
        <v>5988</v>
      </c>
      <c r="D1654" s="5">
        <v>8000</v>
      </c>
      <c r="E1654" s="7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27"/>
        <v>0</v>
      </c>
      <c r="P1654">
        <f t="shared" si="128"/>
        <v>0</v>
      </c>
      <c r="Q1654" s="11" t="s">
        <v>8312</v>
      </c>
      <c r="R1654" s="15">
        <f t="shared" si="129"/>
        <v>41773.008738425924</v>
      </c>
      <c r="S1654" s="15">
        <f t="shared" si="130"/>
        <v>41803.008738425924</v>
      </c>
      <c r="U1654" t="str">
        <f t="shared" si="131"/>
        <v>mobile games</v>
      </c>
    </row>
    <row r="1655" spans="1:21" ht="60" x14ac:dyDescent="0.25">
      <c r="A1655">
        <v>2412</v>
      </c>
      <c r="B1655" s="9" t="s">
        <v>2413</v>
      </c>
      <c r="C1655" s="3" t="s">
        <v>6522</v>
      </c>
      <c r="D1655" s="5">
        <v>8000</v>
      </c>
      <c r="E1655" s="7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27"/>
        <v>0</v>
      </c>
      <c r="P1655">
        <f t="shared" si="128"/>
        <v>0</v>
      </c>
      <c r="Q1655" s="11" t="s">
        <v>8315</v>
      </c>
      <c r="R1655" s="15">
        <f t="shared" si="129"/>
        <v>42655.736956018518</v>
      </c>
      <c r="S1655" s="15">
        <f t="shared" si="130"/>
        <v>42700.778622685189</v>
      </c>
      <c r="U1655" t="str">
        <f t="shared" si="131"/>
        <v>food trucks</v>
      </c>
    </row>
    <row r="1656" spans="1:21" ht="45" x14ac:dyDescent="0.25">
      <c r="A1656">
        <v>2437</v>
      </c>
      <c r="B1656" s="9" t="s">
        <v>2438</v>
      </c>
      <c r="C1656" s="3" t="s">
        <v>6547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27"/>
        <v>0</v>
      </c>
      <c r="P1656">
        <f t="shared" si="128"/>
        <v>0</v>
      </c>
      <c r="Q1656" s="11" t="s">
        <v>8315</v>
      </c>
      <c r="R1656" s="15">
        <f t="shared" si="129"/>
        <v>42031.965138888889</v>
      </c>
      <c r="S1656" s="15">
        <f t="shared" si="130"/>
        <v>42080.75</v>
      </c>
      <c r="U1656" t="str">
        <f t="shared" si="131"/>
        <v>food trucks</v>
      </c>
    </row>
    <row r="1657" spans="1:21" ht="60" x14ac:dyDescent="0.25">
      <c r="A1657">
        <v>2573</v>
      </c>
      <c r="B1657" s="9" t="s">
        <v>2573</v>
      </c>
      <c r="C1657" s="3" t="s">
        <v>6683</v>
      </c>
      <c r="D1657" s="5">
        <v>8000</v>
      </c>
      <c r="E1657" s="7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27"/>
        <v>0</v>
      </c>
      <c r="P1657">
        <f t="shared" si="128"/>
        <v>0</v>
      </c>
      <c r="Q1657" s="11" t="s">
        <v>8315</v>
      </c>
      <c r="R1657" s="15">
        <f t="shared" si="129"/>
        <v>41829.592002314814</v>
      </c>
      <c r="S1657" s="15">
        <f t="shared" si="130"/>
        <v>41874.592002314814</v>
      </c>
      <c r="U1657" t="str">
        <f t="shared" si="131"/>
        <v>food trucks</v>
      </c>
    </row>
    <row r="1658" spans="1:21" ht="45" x14ac:dyDescent="0.25">
      <c r="A1658">
        <v>2772</v>
      </c>
      <c r="B1658" s="9" t="s">
        <v>2772</v>
      </c>
      <c r="C1658" s="3" t="s">
        <v>6882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27"/>
        <v>0</v>
      </c>
      <c r="P1658">
        <f t="shared" si="128"/>
        <v>0</v>
      </c>
      <c r="Q1658" s="11" t="s">
        <v>8310</v>
      </c>
      <c r="R1658" s="15">
        <f t="shared" si="129"/>
        <v>41537.869143518517</v>
      </c>
      <c r="S1658" s="15">
        <f t="shared" si="130"/>
        <v>41552.869143518517</v>
      </c>
      <c r="U1658" t="str">
        <f t="shared" si="131"/>
        <v>children's books</v>
      </c>
    </row>
    <row r="1659" spans="1:21" ht="60" x14ac:dyDescent="0.25">
      <c r="A1659">
        <v>2846</v>
      </c>
      <c r="B1659" s="9" t="s">
        <v>2846</v>
      </c>
      <c r="C1659" s="3" t="s">
        <v>6956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27"/>
        <v>0</v>
      </c>
      <c r="P1659">
        <f t="shared" si="128"/>
        <v>0</v>
      </c>
      <c r="Q1659" s="11" t="s">
        <v>8309</v>
      </c>
      <c r="R1659" s="15">
        <f t="shared" si="129"/>
        <v>42108.692060185189</v>
      </c>
      <c r="S1659" s="15">
        <f t="shared" si="130"/>
        <v>42153.692060185189</v>
      </c>
      <c r="U1659" t="str">
        <f t="shared" si="131"/>
        <v>plays</v>
      </c>
    </row>
    <row r="1660" spans="1:21" ht="60" x14ac:dyDescent="0.25">
      <c r="A1660">
        <v>3804</v>
      </c>
      <c r="B1660" s="9" t="s">
        <v>3801</v>
      </c>
      <c r="C1660" s="3" t="s">
        <v>7914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27"/>
        <v>0</v>
      </c>
      <c r="P1660">
        <f t="shared" si="128"/>
        <v>0</v>
      </c>
      <c r="Q1660" s="11" t="s">
        <v>8309</v>
      </c>
      <c r="R1660" s="15">
        <f t="shared" si="129"/>
        <v>42527.00953703704</v>
      </c>
      <c r="S1660" s="15">
        <f t="shared" si="130"/>
        <v>42582.291666666672</v>
      </c>
      <c r="U1660" t="str">
        <f t="shared" si="131"/>
        <v>musical</v>
      </c>
    </row>
    <row r="1661" spans="1:21" ht="60" x14ac:dyDescent="0.25">
      <c r="A1661">
        <v>3931</v>
      </c>
      <c r="B1661" s="9" t="s">
        <v>3928</v>
      </c>
      <c r="C1661" s="3" t="s">
        <v>8039</v>
      </c>
      <c r="D1661" s="5">
        <v>8000</v>
      </c>
      <c r="E1661" s="7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27"/>
        <v>0</v>
      </c>
      <c r="P1661">
        <f t="shared" si="128"/>
        <v>0</v>
      </c>
      <c r="Q1661" s="11" t="s">
        <v>8309</v>
      </c>
      <c r="R1661" s="15">
        <f t="shared" si="129"/>
        <v>42228.151701388888</v>
      </c>
      <c r="S1661" s="15">
        <f t="shared" si="130"/>
        <v>42253.151701388888</v>
      </c>
      <c r="U1661" t="str">
        <f t="shared" si="131"/>
        <v>plays</v>
      </c>
    </row>
    <row r="1662" spans="1:21" ht="60" x14ac:dyDescent="0.25">
      <c r="A1662">
        <v>3046</v>
      </c>
      <c r="B1662" s="9" t="s">
        <v>3046</v>
      </c>
      <c r="C1662" s="3" t="s">
        <v>7156</v>
      </c>
      <c r="D1662" s="5">
        <v>7900</v>
      </c>
      <c r="E1662" s="7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27"/>
        <v>191</v>
      </c>
      <c r="P1662">
        <f t="shared" si="128"/>
        <v>259.95</v>
      </c>
      <c r="Q1662" s="11" t="s">
        <v>8309</v>
      </c>
      <c r="R1662" s="15">
        <f t="shared" si="129"/>
        <v>41862.803078703706</v>
      </c>
      <c r="S1662" s="15">
        <f t="shared" si="130"/>
        <v>41892.202777777777</v>
      </c>
      <c r="U1662" t="str">
        <f t="shared" si="131"/>
        <v>spaces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s="11" t="s">
        <v>8313</v>
      </c>
      <c r="R1663" s="15">
        <f t="shared" si="129"/>
        <v>42343.998043981483</v>
      </c>
      <c r="S1663" s="15">
        <f t="shared" si="130"/>
        <v>42386.875</v>
      </c>
      <c r="U1663" t="str">
        <f t="shared" si="131"/>
        <v>pop</v>
      </c>
    </row>
    <row r="1664" spans="1:21" ht="60" x14ac:dyDescent="0.25">
      <c r="A1664">
        <v>2956</v>
      </c>
      <c r="B1664" s="9" t="s">
        <v>2956</v>
      </c>
      <c r="C1664" s="3" t="s">
        <v>7066</v>
      </c>
      <c r="D1664" s="5">
        <v>7900</v>
      </c>
      <c r="E1664" s="7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27"/>
        <v>17</v>
      </c>
      <c r="P1664">
        <f t="shared" si="128"/>
        <v>66.099999999999994</v>
      </c>
      <c r="Q1664" s="11" t="s">
        <v>8309</v>
      </c>
      <c r="R1664" s="15">
        <f t="shared" si="129"/>
        <v>42464.958912037036</v>
      </c>
      <c r="S1664" s="15">
        <f t="shared" si="130"/>
        <v>42494.958912037036</v>
      </c>
      <c r="U1664" t="str">
        <f t="shared" si="131"/>
        <v>spaces</v>
      </c>
    </row>
    <row r="1665" spans="1:21" ht="30" x14ac:dyDescent="0.25">
      <c r="A1665">
        <v>2103</v>
      </c>
      <c r="B1665" s="9" t="s">
        <v>2104</v>
      </c>
      <c r="C1665" s="3" t="s">
        <v>6213</v>
      </c>
      <c r="D1665" s="5">
        <v>7777</v>
      </c>
      <c r="E1665" s="7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27"/>
        <v>146</v>
      </c>
      <c r="P1665">
        <f t="shared" si="128"/>
        <v>98.82</v>
      </c>
      <c r="Q1665" s="11" t="s">
        <v>8313</v>
      </c>
      <c r="R1665" s="15">
        <f t="shared" si="129"/>
        <v>41192.754942129628</v>
      </c>
      <c r="S1665" s="15">
        <f t="shared" si="130"/>
        <v>41222.7966087963</v>
      </c>
      <c r="U1665" t="str">
        <f t="shared" si="131"/>
        <v>indie rock</v>
      </c>
    </row>
    <row r="1666" spans="1:21" ht="60" x14ac:dyDescent="0.25">
      <c r="A1666">
        <v>958</v>
      </c>
      <c r="B1666" s="9" t="s">
        <v>959</v>
      </c>
      <c r="C1666" s="3" t="s">
        <v>5068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27"/>
        <v>11</v>
      </c>
      <c r="P1666">
        <f t="shared" si="128"/>
        <v>51.82</v>
      </c>
      <c r="Q1666" s="11" t="s">
        <v>8311</v>
      </c>
      <c r="R1666" s="15">
        <f t="shared" si="129"/>
        <v>42082.802812499998</v>
      </c>
      <c r="S1666" s="15">
        <f t="shared" si="130"/>
        <v>42104.207638888889</v>
      </c>
      <c r="U1666" t="str">
        <f t="shared" si="131"/>
        <v>wearables</v>
      </c>
    </row>
    <row r="1667" spans="1:21" ht="60" x14ac:dyDescent="0.25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32">ROUND(E1667/D1667*100,0)</f>
        <v>101</v>
      </c>
      <c r="P1667">
        <f t="shared" ref="P1667:P1730" si="133">IFERROR(ROUND(E1667/L1667,2),0)</f>
        <v>302.31</v>
      </c>
      <c r="Q1667" s="11" t="s">
        <v>8309</v>
      </c>
      <c r="R1667" s="15">
        <f t="shared" ref="R1667:R1730" si="134">(((J1667/60)/60)/24)+DATE(1970,1,1)</f>
        <v>41851.771354166667</v>
      </c>
      <c r="S1667" s="15">
        <f t="shared" ref="S1667:S1730" si="135">(((I1667/60)/60)/24)+DATE(1970,1,1)</f>
        <v>41870.666666666664</v>
      </c>
      <c r="U1667" t="str">
        <f t="shared" ref="U1667:U1730" si="136">RIGHT(N1667,LEN(N1667)-SEARCH("/",N1667))</f>
        <v>plays</v>
      </c>
    </row>
    <row r="1668" spans="1:21" ht="60" x14ac:dyDescent="0.25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2"/>
        <v>3</v>
      </c>
      <c r="P1668">
        <f t="shared" si="133"/>
        <v>35</v>
      </c>
      <c r="Q1668" s="11" t="s">
        <v>8313</v>
      </c>
      <c r="R1668" s="15">
        <f t="shared" si="134"/>
        <v>41583.135405092595</v>
      </c>
      <c r="S1668" s="15">
        <f t="shared" si="135"/>
        <v>41623.135405092595</v>
      </c>
      <c r="U1668" t="str">
        <f t="shared" si="136"/>
        <v>world music</v>
      </c>
    </row>
    <row r="1669" spans="1:21" ht="60" x14ac:dyDescent="0.25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2"/>
        <v>103</v>
      </c>
      <c r="P1669">
        <f t="shared" si="133"/>
        <v>69.67</v>
      </c>
      <c r="Q1669" s="11" t="s">
        <v>8313</v>
      </c>
      <c r="R1669" s="15">
        <f t="shared" si="134"/>
        <v>41905.034108796295</v>
      </c>
      <c r="S1669" s="15">
        <f t="shared" si="135"/>
        <v>41935.034108796295</v>
      </c>
      <c r="U1669" t="str">
        <f t="shared" si="136"/>
        <v>electronic music</v>
      </c>
    </row>
    <row r="1670" spans="1:21" ht="60" x14ac:dyDescent="0.25">
      <c r="A1670">
        <v>1534</v>
      </c>
      <c r="B1670" s="9" t="s">
        <v>1535</v>
      </c>
      <c r="C1670" s="3" t="s">
        <v>5644</v>
      </c>
      <c r="D1670" s="5">
        <v>7500</v>
      </c>
      <c r="E1670" s="7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32"/>
        <v>418</v>
      </c>
      <c r="P1670">
        <f t="shared" si="133"/>
        <v>84.91</v>
      </c>
      <c r="Q1670" s="11" t="s">
        <v>8314</v>
      </c>
      <c r="R1670" s="15">
        <f t="shared" si="134"/>
        <v>42221.67432870371</v>
      </c>
      <c r="S1670" s="15">
        <f t="shared" si="135"/>
        <v>42251.67432870371</v>
      </c>
      <c r="U1670" t="str">
        <f t="shared" si="136"/>
        <v>photobooks</v>
      </c>
    </row>
    <row r="1671" spans="1:21" ht="60" x14ac:dyDescent="0.25">
      <c r="A1671">
        <v>1625</v>
      </c>
      <c r="B1671" s="9" t="s">
        <v>1626</v>
      </c>
      <c r="C1671" s="3" t="s">
        <v>5735</v>
      </c>
      <c r="D1671" s="5">
        <v>7500</v>
      </c>
      <c r="E1671" s="7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32"/>
        <v>155</v>
      </c>
      <c r="P1671">
        <f t="shared" si="133"/>
        <v>112.02</v>
      </c>
      <c r="Q1671" s="11" t="s">
        <v>8313</v>
      </c>
      <c r="R1671" s="15">
        <f t="shared" si="134"/>
        <v>41135.699687500004</v>
      </c>
      <c r="S1671" s="15">
        <f t="shared" si="135"/>
        <v>41163.699687500004</v>
      </c>
      <c r="U1671" t="str">
        <f t="shared" si="136"/>
        <v>rock</v>
      </c>
    </row>
    <row r="1672" spans="1:21" ht="60" x14ac:dyDescent="0.25">
      <c r="A1672">
        <v>3712</v>
      </c>
      <c r="B1672" s="9" t="s">
        <v>3709</v>
      </c>
      <c r="C1672" s="3" t="s">
        <v>7822</v>
      </c>
      <c r="D1672" s="5">
        <v>7500</v>
      </c>
      <c r="E1672" s="7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32"/>
        <v>154</v>
      </c>
      <c r="P1672">
        <f t="shared" si="133"/>
        <v>110.87</v>
      </c>
      <c r="Q1672" s="11" t="s">
        <v>8309</v>
      </c>
      <c r="R1672" s="15">
        <f t="shared" si="134"/>
        <v>42134.172071759262</v>
      </c>
      <c r="S1672" s="15">
        <f t="shared" si="135"/>
        <v>42155.290972222225</v>
      </c>
      <c r="U1672" t="str">
        <f t="shared" si="136"/>
        <v>plays</v>
      </c>
    </row>
    <row r="1673" spans="1:21" ht="60" x14ac:dyDescent="0.25">
      <c r="A1673">
        <v>1946</v>
      </c>
      <c r="B1673" s="9" t="s">
        <v>1947</v>
      </c>
      <c r="C1673" s="3" t="s">
        <v>6056</v>
      </c>
      <c r="D1673" s="5">
        <v>7500</v>
      </c>
      <c r="E1673" s="7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32"/>
        <v>150</v>
      </c>
      <c r="P1673">
        <f t="shared" si="133"/>
        <v>160.44</v>
      </c>
      <c r="Q1673" s="11" t="s">
        <v>8311</v>
      </c>
      <c r="R1673" s="15">
        <f t="shared" si="134"/>
        <v>41689.150011574071</v>
      </c>
      <c r="S1673" s="15">
        <f t="shared" si="135"/>
        <v>41749.108344907407</v>
      </c>
      <c r="U1673" t="str">
        <f t="shared" si="136"/>
        <v>hardware</v>
      </c>
    </row>
    <row r="1674" spans="1:21" ht="60" x14ac:dyDescent="0.25">
      <c r="A1674">
        <v>2472</v>
      </c>
      <c r="B1674" s="9" t="s">
        <v>2473</v>
      </c>
      <c r="C1674" s="3" t="s">
        <v>6582</v>
      </c>
      <c r="D1674" s="5">
        <v>7500</v>
      </c>
      <c r="E1674" s="7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32"/>
        <v>136</v>
      </c>
      <c r="P1674">
        <f t="shared" si="133"/>
        <v>97.9</v>
      </c>
      <c r="Q1674" s="11" t="s">
        <v>8313</v>
      </c>
      <c r="R1674" s="15">
        <f t="shared" si="134"/>
        <v>40354.11550925926</v>
      </c>
      <c r="S1674" s="15">
        <f t="shared" si="135"/>
        <v>40425.043749999997</v>
      </c>
      <c r="U1674" t="str">
        <f t="shared" si="136"/>
        <v>indie rock</v>
      </c>
    </row>
    <row r="1675" spans="1:21" ht="45" x14ac:dyDescent="0.25">
      <c r="A1675">
        <v>305</v>
      </c>
      <c r="B1675" s="9" t="s">
        <v>306</v>
      </c>
      <c r="C1675" s="3" t="s">
        <v>4415</v>
      </c>
      <c r="D1675" s="5">
        <v>7500</v>
      </c>
      <c r="E1675" s="7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32"/>
        <v>130</v>
      </c>
      <c r="P1675">
        <f t="shared" si="133"/>
        <v>51.72</v>
      </c>
      <c r="Q1675" s="11" t="s">
        <v>8308</v>
      </c>
      <c r="R1675" s="15">
        <f t="shared" si="134"/>
        <v>40948.630196759259</v>
      </c>
      <c r="S1675" s="15">
        <f t="shared" si="135"/>
        <v>40978.630196759259</v>
      </c>
      <c r="U1675" t="str">
        <f t="shared" si="136"/>
        <v>documentary</v>
      </c>
    </row>
    <row r="1676" spans="1:21" x14ac:dyDescent="0.25">
      <c r="A1676">
        <v>1366</v>
      </c>
      <c r="B1676" s="9" t="s">
        <v>1367</v>
      </c>
      <c r="C1676" s="3" t="s">
        <v>5476</v>
      </c>
      <c r="D1676" s="5">
        <v>7500</v>
      </c>
      <c r="E1676" s="7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32"/>
        <v>126</v>
      </c>
      <c r="P1676">
        <f t="shared" si="133"/>
        <v>64.540000000000006</v>
      </c>
      <c r="Q1676" s="11" t="s">
        <v>8313</v>
      </c>
      <c r="R1676" s="15">
        <f t="shared" si="134"/>
        <v>41924.996099537035</v>
      </c>
      <c r="S1676" s="15">
        <f t="shared" si="135"/>
        <v>41970.037766203706</v>
      </c>
      <c r="U1676" t="str">
        <f t="shared" si="136"/>
        <v>rock</v>
      </c>
    </row>
    <row r="1677" spans="1:21" ht="45" x14ac:dyDescent="0.25">
      <c r="A1677">
        <v>398</v>
      </c>
      <c r="B1677" s="9" t="s">
        <v>399</v>
      </c>
      <c r="C1677" s="3" t="s">
        <v>4508</v>
      </c>
      <c r="D1677" s="5">
        <v>7500</v>
      </c>
      <c r="E1677" s="7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32"/>
        <v>125</v>
      </c>
      <c r="P1677">
        <f t="shared" si="133"/>
        <v>140.1</v>
      </c>
      <c r="Q1677" s="11" t="s">
        <v>8308</v>
      </c>
      <c r="R1677" s="15">
        <f t="shared" si="134"/>
        <v>42078.793124999997</v>
      </c>
      <c r="S1677" s="15">
        <f t="shared" si="135"/>
        <v>42123.793124999997</v>
      </c>
      <c r="U1677" t="str">
        <f t="shared" si="136"/>
        <v>documentary</v>
      </c>
    </row>
    <row r="1678" spans="1:21" ht="60" x14ac:dyDescent="0.25">
      <c r="A1678">
        <v>1936</v>
      </c>
      <c r="B1678" s="9" t="s">
        <v>1937</v>
      </c>
      <c r="C1678" s="3" t="s">
        <v>6046</v>
      </c>
      <c r="D1678" s="5">
        <v>7500</v>
      </c>
      <c r="E1678" s="7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32"/>
        <v>117</v>
      </c>
      <c r="P1678">
        <f t="shared" si="133"/>
        <v>60.27</v>
      </c>
      <c r="Q1678" s="11" t="s">
        <v>8313</v>
      </c>
      <c r="R1678" s="15">
        <f t="shared" si="134"/>
        <v>40852.889699074076</v>
      </c>
      <c r="S1678" s="15">
        <f t="shared" si="135"/>
        <v>40883.249305555553</v>
      </c>
      <c r="U1678" t="str">
        <f t="shared" si="136"/>
        <v>indie rock</v>
      </c>
    </row>
    <row r="1679" spans="1:21" ht="45" x14ac:dyDescent="0.25">
      <c r="A1679">
        <v>2263</v>
      </c>
      <c r="B1679" s="9" t="s">
        <v>2264</v>
      </c>
      <c r="C1679" s="3" t="s">
        <v>6373</v>
      </c>
      <c r="D1679" s="5">
        <v>7500</v>
      </c>
      <c r="E1679" s="7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32"/>
        <v>116</v>
      </c>
      <c r="P1679">
        <f t="shared" si="133"/>
        <v>144.43</v>
      </c>
      <c r="Q1679" s="11" t="s">
        <v>8312</v>
      </c>
      <c r="R1679" s="15">
        <f t="shared" si="134"/>
        <v>42014.832326388889</v>
      </c>
      <c r="S1679" s="15">
        <f t="shared" si="135"/>
        <v>42035.832326388889</v>
      </c>
      <c r="U1679" t="str">
        <f t="shared" si="136"/>
        <v>tabletop games</v>
      </c>
    </row>
    <row r="1680" spans="1:21" ht="60" x14ac:dyDescent="0.25">
      <c r="A1680">
        <v>2533</v>
      </c>
      <c r="B1680" s="9" t="s">
        <v>2533</v>
      </c>
      <c r="C1680" s="3" t="s">
        <v>6643</v>
      </c>
      <c r="D1680" s="5">
        <v>7500</v>
      </c>
      <c r="E1680" s="7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32"/>
        <v>111</v>
      </c>
      <c r="P1680">
        <f t="shared" si="133"/>
        <v>61.03</v>
      </c>
      <c r="Q1680" s="11" t="s">
        <v>8313</v>
      </c>
      <c r="R1680" s="15">
        <f t="shared" si="134"/>
        <v>41304.751284722224</v>
      </c>
      <c r="S1680" s="15">
        <f t="shared" si="135"/>
        <v>41334.750787037039</v>
      </c>
      <c r="U1680" t="str">
        <f t="shared" si="136"/>
        <v>classical music</v>
      </c>
    </row>
    <row r="1681" spans="1:21" ht="30" x14ac:dyDescent="0.25">
      <c r="A1681">
        <v>3586</v>
      </c>
      <c r="B1681" s="9" t="s">
        <v>3585</v>
      </c>
      <c r="C1681" s="3" t="s">
        <v>7696</v>
      </c>
      <c r="D1681" s="5">
        <v>7500</v>
      </c>
      <c r="E1681" s="7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32"/>
        <v>109</v>
      </c>
      <c r="P1681">
        <f t="shared" si="133"/>
        <v>151.97999999999999</v>
      </c>
      <c r="Q1681" s="11" t="s">
        <v>8309</v>
      </c>
      <c r="R1681" s="15">
        <f t="shared" si="134"/>
        <v>42576.697569444441</v>
      </c>
      <c r="S1681" s="15">
        <f t="shared" si="135"/>
        <v>42636.697569444441</v>
      </c>
      <c r="U1681" t="str">
        <f t="shared" si="136"/>
        <v>plays</v>
      </c>
    </row>
    <row r="1682" spans="1:21" ht="45" x14ac:dyDescent="0.25">
      <c r="A1682">
        <v>2221</v>
      </c>
      <c r="B1682" s="9" t="s">
        <v>2222</v>
      </c>
      <c r="C1682" s="3" t="s">
        <v>6331</v>
      </c>
      <c r="D1682" s="5">
        <v>7500</v>
      </c>
      <c r="E1682" s="7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32"/>
        <v>108</v>
      </c>
      <c r="P1682">
        <f t="shared" si="133"/>
        <v>37.200000000000003</v>
      </c>
      <c r="Q1682" s="11" t="s">
        <v>8312</v>
      </c>
      <c r="R1682" s="15">
        <f t="shared" si="134"/>
        <v>42452.666770833333</v>
      </c>
      <c r="S1682" s="15">
        <f t="shared" si="135"/>
        <v>42483</v>
      </c>
      <c r="U1682" t="str">
        <f t="shared" si="136"/>
        <v>tabletop games</v>
      </c>
    </row>
    <row r="1683" spans="1:21" ht="30" x14ac:dyDescent="0.25">
      <c r="A1683">
        <v>2441</v>
      </c>
      <c r="B1683" s="9" t="s">
        <v>2442</v>
      </c>
      <c r="C1683" s="3" t="s">
        <v>6551</v>
      </c>
      <c r="D1683" s="5">
        <v>7500</v>
      </c>
      <c r="E1683" s="7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32"/>
        <v>108</v>
      </c>
      <c r="P1683">
        <f t="shared" si="133"/>
        <v>74.23</v>
      </c>
      <c r="Q1683" s="11" t="s">
        <v>8315</v>
      </c>
      <c r="R1683" s="15">
        <f t="shared" si="134"/>
        <v>42187.125625000001</v>
      </c>
      <c r="S1683" s="15">
        <f t="shared" si="135"/>
        <v>42208.207638888889</v>
      </c>
      <c r="U1683" t="str">
        <f t="shared" si="136"/>
        <v>small batch</v>
      </c>
    </row>
    <row r="1684" spans="1:21" ht="60" x14ac:dyDescent="0.25">
      <c r="A1684">
        <v>1186</v>
      </c>
      <c r="B1684" s="9" t="s">
        <v>1187</v>
      </c>
      <c r="C1684" s="3" t="s">
        <v>5296</v>
      </c>
      <c r="D1684" s="5">
        <v>7500</v>
      </c>
      <c r="E1684" s="7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32"/>
        <v>107</v>
      </c>
      <c r="P1684">
        <f t="shared" si="133"/>
        <v>65.08</v>
      </c>
      <c r="Q1684" s="11" t="s">
        <v>8314</v>
      </c>
      <c r="R1684" s="15">
        <f t="shared" si="134"/>
        <v>42123.86336805555</v>
      </c>
      <c r="S1684" s="15">
        <f t="shared" si="135"/>
        <v>42156.945833333331</v>
      </c>
      <c r="U1684" t="str">
        <f t="shared" si="136"/>
        <v>photobooks</v>
      </c>
    </row>
    <row r="1685" spans="1:21" ht="45" x14ac:dyDescent="0.25">
      <c r="A1685">
        <v>373</v>
      </c>
      <c r="B1685" s="9" t="s">
        <v>374</v>
      </c>
      <c r="C1685" s="3" t="s">
        <v>4483</v>
      </c>
      <c r="D1685" s="5">
        <v>7500</v>
      </c>
      <c r="E1685" s="7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32"/>
        <v>107</v>
      </c>
      <c r="P1685">
        <f t="shared" si="133"/>
        <v>89.89</v>
      </c>
      <c r="Q1685" s="11" t="s">
        <v>8308</v>
      </c>
      <c r="R1685" s="15">
        <f t="shared" si="134"/>
        <v>41078.91201388889</v>
      </c>
      <c r="S1685" s="15">
        <f t="shared" si="135"/>
        <v>41108.91201388889</v>
      </c>
      <c r="U1685" t="str">
        <f t="shared" si="136"/>
        <v>documentary</v>
      </c>
    </row>
    <row r="1686" spans="1:21" ht="45" x14ac:dyDescent="0.25">
      <c r="A1686">
        <v>728</v>
      </c>
      <c r="B1686" s="9" t="s">
        <v>729</v>
      </c>
      <c r="C1686" s="3" t="s">
        <v>4838</v>
      </c>
      <c r="D1686" s="5">
        <v>7500</v>
      </c>
      <c r="E1686" s="7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32"/>
        <v>106</v>
      </c>
      <c r="P1686">
        <f t="shared" si="133"/>
        <v>60.9</v>
      </c>
      <c r="Q1686" s="11" t="s">
        <v>8310</v>
      </c>
      <c r="R1686" s="15">
        <f t="shared" si="134"/>
        <v>40731.837465277778</v>
      </c>
      <c r="S1686" s="15">
        <f t="shared" si="135"/>
        <v>40776.837465277778</v>
      </c>
      <c r="U1686" t="str">
        <f t="shared" si="136"/>
        <v>nonfiction</v>
      </c>
    </row>
    <row r="1687" spans="1:21" ht="30" x14ac:dyDescent="0.25">
      <c r="A1687">
        <v>2729</v>
      </c>
      <c r="B1687" s="9" t="s">
        <v>2729</v>
      </c>
      <c r="C1687" s="3" t="s">
        <v>6839</v>
      </c>
      <c r="D1687" s="5">
        <v>7500</v>
      </c>
      <c r="E1687" s="7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32"/>
        <v>104</v>
      </c>
      <c r="P1687">
        <f t="shared" si="133"/>
        <v>340.57</v>
      </c>
      <c r="Q1687" s="11" t="s">
        <v>8311</v>
      </c>
      <c r="R1687" s="15">
        <f t="shared" si="134"/>
        <v>42095.240706018521</v>
      </c>
      <c r="S1687" s="15">
        <f t="shared" si="135"/>
        <v>42125.240706018521</v>
      </c>
      <c r="U1687" t="str">
        <f t="shared" si="136"/>
        <v>hardware</v>
      </c>
    </row>
    <row r="1688" spans="1:21" ht="60" x14ac:dyDescent="0.25">
      <c r="A1688">
        <v>791</v>
      </c>
      <c r="B1688" s="9" t="s">
        <v>792</v>
      </c>
      <c r="C1688" s="3" t="s">
        <v>4901</v>
      </c>
      <c r="D1688" s="5">
        <v>7500</v>
      </c>
      <c r="E1688" s="7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32"/>
        <v>104</v>
      </c>
      <c r="P1688">
        <f t="shared" si="133"/>
        <v>60.86</v>
      </c>
      <c r="Q1688" s="11" t="s">
        <v>8313</v>
      </c>
      <c r="R1688" s="15">
        <f t="shared" si="134"/>
        <v>41557.780624999999</v>
      </c>
      <c r="S1688" s="15">
        <f t="shared" si="135"/>
        <v>41591.249305555553</v>
      </c>
      <c r="U1688" t="str">
        <f t="shared" si="136"/>
        <v>rock</v>
      </c>
    </row>
    <row r="1689" spans="1:21" ht="60" x14ac:dyDescent="0.25">
      <c r="A1689">
        <v>2461</v>
      </c>
      <c r="B1689" s="9" t="s">
        <v>2462</v>
      </c>
      <c r="C1689" s="3" t="s">
        <v>6571</v>
      </c>
      <c r="D1689" s="5">
        <v>7500</v>
      </c>
      <c r="E1689" s="7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32"/>
        <v>104</v>
      </c>
      <c r="P1689">
        <f t="shared" si="133"/>
        <v>90.52</v>
      </c>
      <c r="Q1689" s="11" t="s">
        <v>8313</v>
      </c>
      <c r="R1689" s="15">
        <f t="shared" si="134"/>
        <v>40784.012696759259</v>
      </c>
      <c r="S1689" s="15">
        <f t="shared" si="135"/>
        <v>40817.125</v>
      </c>
      <c r="U1689" t="str">
        <f t="shared" si="136"/>
        <v>indie rock</v>
      </c>
    </row>
    <row r="1690" spans="1:21" ht="45" x14ac:dyDescent="0.25">
      <c r="A1690">
        <v>356</v>
      </c>
      <c r="B1690" s="9" t="s">
        <v>357</v>
      </c>
      <c r="C1690" s="3" t="s">
        <v>4466</v>
      </c>
      <c r="D1690" s="5">
        <v>7500</v>
      </c>
      <c r="E1690" s="7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32"/>
        <v>103</v>
      </c>
      <c r="P1690">
        <f t="shared" si="133"/>
        <v>79.400000000000006</v>
      </c>
      <c r="Q1690" s="11" t="s">
        <v>8308</v>
      </c>
      <c r="R1690" s="15">
        <f t="shared" si="134"/>
        <v>42415.803159722222</v>
      </c>
      <c r="S1690" s="15">
        <f t="shared" si="135"/>
        <v>42445.761493055557</v>
      </c>
      <c r="U1690" t="str">
        <f t="shared" si="136"/>
        <v>documentary</v>
      </c>
    </row>
    <row r="1691" spans="1:21" ht="60" x14ac:dyDescent="0.25">
      <c r="A1691">
        <v>107</v>
      </c>
      <c r="B1691" s="9" t="s">
        <v>109</v>
      </c>
      <c r="C1691" s="3" t="s">
        <v>4218</v>
      </c>
      <c r="D1691" s="5">
        <v>7500</v>
      </c>
      <c r="E1691" s="7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32"/>
        <v>102</v>
      </c>
      <c r="P1691">
        <f t="shared" si="133"/>
        <v>111.38</v>
      </c>
      <c r="Q1691" s="11" t="s">
        <v>8308</v>
      </c>
      <c r="R1691" s="15">
        <f t="shared" si="134"/>
        <v>40635.982488425929</v>
      </c>
      <c r="S1691" s="15">
        <f t="shared" si="135"/>
        <v>40657.982488425929</v>
      </c>
      <c r="U1691" t="str">
        <f t="shared" si="136"/>
        <v>shorts</v>
      </c>
    </row>
    <row r="1692" spans="1:21" ht="60" x14ac:dyDescent="0.25">
      <c r="A1692">
        <v>1271</v>
      </c>
      <c r="B1692" s="9" t="s">
        <v>1272</v>
      </c>
      <c r="C1692" s="3" t="s">
        <v>5381</v>
      </c>
      <c r="D1692" s="5">
        <v>7500</v>
      </c>
      <c r="E1692" s="7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32"/>
        <v>102</v>
      </c>
      <c r="P1692">
        <f t="shared" si="133"/>
        <v>246.29</v>
      </c>
      <c r="Q1692" s="11" t="s">
        <v>8313</v>
      </c>
      <c r="R1692" s="15">
        <f t="shared" si="134"/>
        <v>41561.683553240742</v>
      </c>
      <c r="S1692" s="15">
        <f t="shared" si="135"/>
        <v>41591.725219907406</v>
      </c>
      <c r="U1692" t="str">
        <f t="shared" si="136"/>
        <v>rock</v>
      </c>
    </row>
    <row r="1693" spans="1:21" ht="45" x14ac:dyDescent="0.25">
      <c r="A1693">
        <v>2524</v>
      </c>
      <c r="B1693" s="9" t="s">
        <v>2524</v>
      </c>
      <c r="C1693" s="3" t="s">
        <v>6634</v>
      </c>
      <c r="D1693" s="5">
        <v>7500</v>
      </c>
      <c r="E1693" s="7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2"/>
        <v>102</v>
      </c>
      <c r="P1693">
        <f t="shared" si="133"/>
        <v>177.21</v>
      </c>
      <c r="Q1693" s="11" t="s">
        <v>8313</v>
      </c>
      <c r="R1693" s="15">
        <f t="shared" si="134"/>
        <v>41961.807372685187</v>
      </c>
      <c r="S1693" s="15">
        <f t="shared" si="135"/>
        <v>41994.1875</v>
      </c>
      <c r="U1693" t="str">
        <f t="shared" si="136"/>
        <v>classical music</v>
      </c>
    </row>
    <row r="1694" spans="1:21" ht="60" x14ac:dyDescent="0.25">
      <c r="A1694">
        <v>2613</v>
      </c>
      <c r="B1694" s="9" t="s">
        <v>2613</v>
      </c>
      <c r="C1694" s="3" t="s">
        <v>6723</v>
      </c>
      <c r="D1694" s="5">
        <v>7500</v>
      </c>
      <c r="E1694" s="7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32"/>
        <v>101</v>
      </c>
      <c r="P1694">
        <f t="shared" si="133"/>
        <v>270.57</v>
      </c>
      <c r="Q1694" s="11" t="s">
        <v>8311</v>
      </c>
      <c r="R1694" s="15">
        <f t="shared" si="134"/>
        <v>41143.81821759259</v>
      </c>
      <c r="S1694" s="15">
        <f t="shared" si="135"/>
        <v>41173.81821759259</v>
      </c>
      <c r="U1694" t="str">
        <f t="shared" si="136"/>
        <v>space exploration</v>
      </c>
    </row>
    <row r="1695" spans="1:21" ht="60" x14ac:dyDescent="0.25">
      <c r="A1695">
        <v>1656</v>
      </c>
      <c r="B1695" s="9" t="s">
        <v>1657</v>
      </c>
      <c r="C1695" s="3" t="s">
        <v>5766</v>
      </c>
      <c r="D1695" s="5">
        <v>7500</v>
      </c>
      <c r="E1695" s="7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32"/>
        <v>100</v>
      </c>
      <c r="P1695">
        <f t="shared" si="133"/>
        <v>156.77000000000001</v>
      </c>
      <c r="Q1695" s="11" t="s">
        <v>8313</v>
      </c>
      <c r="R1695" s="15">
        <f t="shared" si="134"/>
        <v>41226.928842592592</v>
      </c>
      <c r="S1695" s="15">
        <f t="shared" si="135"/>
        <v>41256.928842592592</v>
      </c>
      <c r="U1695" t="str">
        <f t="shared" si="136"/>
        <v>pop</v>
      </c>
    </row>
    <row r="1696" spans="1:21" ht="60" x14ac:dyDescent="0.25">
      <c r="A1696">
        <v>1365</v>
      </c>
      <c r="B1696" s="9" t="s">
        <v>1366</v>
      </c>
      <c r="C1696" s="3" t="s">
        <v>5475</v>
      </c>
      <c r="D1696" s="5">
        <v>7500</v>
      </c>
      <c r="E1696" s="7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32"/>
        <v>100</v>
      </c>
      <c r="P1696">
        <f t="shared" si="133"/>
        <v>81.739999999999995</v>
      </c>
      <c r="Q1696" s="11" t="s">
        <v>8313</v>
      </c>
      <c r="R1696" s="15">
        <f t="shared" si="134"/>
        <v>42049.733240740738</v>
      </c>
      <c r="S1696" s="15">
        <f t="shared" si="135"/>
        <v>42079.691574074073</v>
      </c>
      <c r="U1696" t="str">
        <f t="shared" si="136"/>
        <v>rock</v>
      </c>
    </row>
    <row r="1697" spans="1:21" ht="45" x14ac:dyDescent="0.25">
      <c r="A1697">
        <v>2845</v>
      </c>
      <c r="B1697" s="9" t="s">
        <v>2845</v>
      </c>
      <c r="C1697" s="3" t="s">
        <v>6955</v>
      </c>
      <c r="D1697" s="5">
        <v>7500</v>
      </c>
      <c r="E1697" s="7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32"/>
        <v>32</v>
      </c>
      <c r="P1697">
        <f t="shared" si="133"/>
        <v>60.67</v>
      </c>
      <c r="Q1697" s="11" t="s">
        <v>8309</v>
      </c>
      <c r="R1697" s="15">
        <f t="shared" si="134"/>
        <v>42103.016585648147</v>
      </c>
      <c r="S1697" s="15">
        <f t="shared" si="135"/>
        <v>42163.016585648147</v>
      </c>
      <c r="U1697" t="str">
        <f t="shared" si="136"/>
        <v>plays</v>
      </c>
    </row>
    <row r="1698" spans="1:21" ht="45" x14ac:dyDescent="0.25">
      <c r="A1698">
        <v>144</v>
      </c>
      <c r="B1698" s="9" t="s">
        <v>146</v>
      </c>
      <c r="C1698" s="3" t="s">
        <v>4254</v>
      </c>
      <c r="D1698" s="5">
        <v>7500</v>
      </c>
      <c r="E1698" s="7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32"/>
        <v>28</v>
      </c>
      <c r="P1698">
        <f t="shared" si="133"/>
        <v>55.95</v>
      </c>
      <c r="Q1698" s="11" t="s">
        <v>8308</v>
      </c>
      <c r="R1698" s="15">
        <f t="shared" si="134"/>
        <v>42047.762407407412</v>
      </c>
      <c r="S1698" s="15">
        <f t="shared" si="135"/>
        <v>42107.72074074074</v>
      </c>
      <c r="U1698" t="str">
        <f t="shared" si="136"/>
        <v>science fiction</v>
      </c>
    </row>
    <row r="1699" spans="1:21" ht="45" x14ac:dyDescent="0.25">
      <c r="A1699">
        <v>2324</v>
      </c>
      <c r="B1699" s="9" t="s">
        <v>2325</v>
      </c>
      <c r="C1699" s="3" t="s">
        <v>6434</v>
      </c>
      <c r="D1699" s="5">
        <v>7500</v>
      </c>
      <c r="E1699" s="7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32"/>
        <v>21</v>
      </c>
      <c r="P1699">
        <f t="shared" si="133"/>
        <v>25.49</v>
      </c>
      <c r="Q1699" s="11" t="s">
        <v>8315</v>
      </c>
      <c r="R1699" s="15">
        <f t="shared" si="134"/>
        <v>42790.885243055556</v>
      </c>
      <c r="S1699" s="15">
        <f t="shared" si="135"/>
        <v>42820.843576388885</v>
      </c>
      <c r="U1699" t="str">
        <f t="shared" si="136"/>
        <v>small batch</v>
      </c>
    </row>
    <row r="1700" spans="1:21" ht="45" x14ac:dyDescent="0.25">
      <c r="A1700">
        <v>1424</v>
      </c>
      <c r="B1700" s="9" t="s">
        <v>1425</v>
      </c>
      <c r="C1700" s="3" t="s">
        <v>5534</v>
      </c>
      <c r="D1700" s="5">
        <v>7500</v>
      </c>
      <c r="E1700" s="7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32"/>
        <v>20</v>
      </c>
      <c r="P1700">
        <f t="shared" si="133"/>
        <v>109.07</v>
      </c>
      <c r="Q1700" s="11" t="s">
        <v>8310</v>
      </c>
      <c r="R1700" s="15">
        <f t="shared" si="134"/>
        <v>42676.717615740738</v>
      </c>
      <c r="S1700" s="15">
        <f t="shared" si="135"/>
        <v>42689.759282407409</v>
      </c>
      <c r="U1700" t="str">
        <f t="shared" si="136"/>
        <v>translations</v>
      </c>
    </row>
    <row r="1701" spans="1:21" ht="45" x14ac:dyDescent="0.25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2"/>
        <v>15</v>
      </c>
      <c r="P1701">
        <f t="shared" si="133"/>
        <v>367</v>
      </c>
      <c r="Q1701" s="11" t="s">
        <v>8311</v>
      </c>
      <c r="R1701" s="15">
        <f t="shared" si="134"/>
        <v>42159.649583333332</v>
      </c>
      <c r="S1701" s="15">
        <f t="shared" si="135"/>
        <v>42219.649583333332</v>
      </c>
      <c r="U1701" t="str">
        <f t="shared" si="136"/>
        <v>web</v>
      </c>
    </row>
    <row r="1702" spans="1:21" ht="60" x14ac:dyDescent="0.25">
      <c r="A1702">
        <v>3880</v>
      </c>
      <c r="B1702" s="9" t="s">
        <v>3877</v>
      </c>
      <c r="C1702" s="3" t="s">
        <v>7989</v>
      </c>
      <c r="D1702" s="5">
        <v>7500</v>
      </c>
      <c r="E1702" s="7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32"/>
        <v>13</v>
      </c>
      <c r="P1702">
        <f t="shared" si="133"/>
        <v>57.65</v>
      </c>
      <c r="Q1702" s="11" t="s">
        <v>8309</v>
      </c>
      <c r="R1702" s="15">
        <f t="shared" si="134"/>
        <v>41815.815046296295</v>
      </c>
      <c r="S1702" s="15">
        <f t="shared" si="135"/>
        <v>41850.958333333336</v>
      </c>
      <c r="U1702" t="str">
        <f t="shared" si="136"/>
        <v>musical</v>
      </c>
    </row>
    <row r="1703" spans="1:21" ht="60" x14ac:dyDescent="0.25">
      <c r="A1703">
        <v>942</v>
      </c>
      <c r="B1703" s="9" t="s">
        <v>943</v>
      </c>
      <c r="C1703" s="3" t="s">
        <v>5052</v>
      </c>
      <c r="D1703" s="5">
        <v>7500</v>
      </c>
      <c r="E1703" s="7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32"/>
        <v>9</v>
      </c>
      <c r="P1703">
        <f t="shared" si="133"/>
        <v>41.75</v>
      </c>
      <c r="Q1703" s="11" t="s">
        <v>8311</v>
      </c>
      <c r="R1703" s="15">
        <f t="shared" si="134"/>
        <v>42382.843287037031</v>
      </c>
      <c r="S1703" s="15">
        <f t="shared" si="135"/>
        <v>42418.843287037031</v>
      </c>
      <c r="U1703" t="str">
        <f t="shared" si="136"/>
        <v>wearables</v>
      </c>
    </row>
    <row r="1704" spans="1:21" ht="60" x14ac:dyDescent="0.25">
      <c r="A1704">
        <v>1981</v>
      </c>
      <c r="B1704" s="9" t="s">
        <v>1982</v>
      </c>
      <c r="C1704" s="3" t="s">
        <v>6091</v>
      </c>
      <c r="D1704" s="5">
        <v>7500</v>
      </c>
      <c r="E1704" s="7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32"/>
        <v>5</v>
      </c>
      <c r="P1704">
        <f t="shared" si="133"/>
        <v>31.75</v>
      </c>
      <c r="Q1704" s="11" t="s">
        <v>8314</v>
      </c>
      <c r="R1704" s="15">
        <f t="shared" si="134"/>
        <v>41799.725289351853</v>
      </c>
      <c r="S1704" s="15">
        <f t="shared" si="135"/>
        <v>41829.725289351853</v>
      </c>
      <c r="U1704" t="str">
        <f t="shared" si="136"/>
        <v>people</v>
      </c>
    </row>
    <row r="1705" spans="1:21" ht="60" x14ac:dyDescent="0.25">
      <c r="A1705">
        <v>2898</v>
      </c>
      <c r="B1705" s="9" t="s">
        <v>2898</v>
      </c>
      <c r="C1705" s="3" t="s">
        <v>7008</v>
      </c>
      <c r="D1705" s="5">
        <v>7500</v>
      </c>
      <c r="E1705" s="7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32"/>
        <v>4</v>
      </c>
      <c r="P1705">
        <f t="shared" si="133"/>
        <v>26.33</v>
      </c>
      <c r="Q1705" s="11" t="s">
        <v>8309</v>
      </c>
      <c r="R1705" s="15">
        <f t="shared" si="134"/>
        <v>42278.664965277778</v>
      </c>
      <c r="S1705" s="15">
        <f t="shared" si="135"/>
        <v>42308.664965277778</v>
      </c>
      <c r="U1705" t="str">
        <f t="shared" si="136"/>
        <v>plays</v>
      </c>
    </row>
    <row r="1706" spans="1:21" ht="60" x14ac:dyDescent="0.25">
      <c r="A1706">
        <v>592</v>
      </c>
      <c r="B1706" s="9" t="s">
        <v>593</v>
      </c>
      <c r="C1706" s="3" t="s">
        <v>4702</v>
      </c>
      <c r="D1706" s="5">
        <v>7500</v>
      </c>
      <c r="E1706" s="7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32"/>
        <v>3</v>
      </c>
      <c r="P1706">
        <f t="shared" si="133"/>
        <v>250</v>
      </c>
      <c r="Q1706" s="11" t="s">
        <v>8311</v>
      </c>
      <c r="R1706" s="15">
        <f t="shared" si="134"/>
        <v>41946.232175925928</v>
      </c>
      <c r="S1706" s="15">
        <f t="shared" si="135"/>
        <v>41976.232175925921</v>
      </c>
      <c r="U1706" t="str">
        <f t="shared" si="136"/>
        <v>web</v>
      </c>
    </row>
    <row r="1707" spans="1:21" ht="60" x14ac:dyDescent="0.25">
      <c r="A1707">
        <v>3966</v>
      </c>
      <c r="B1707" s="9" t="s">
        <v>3963</v>
      </c>
      <c r="C1707" s="3" t="s">
        <v>8073</v>
      </c>
      <c r="D1707" s="5">
        <v>7500</v>
      </c>
      <c r="E1707" s="7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32"/>
        <v>1</v>
      </c>
      <c r="P1707">
        <f t="shared" si="133"/>
        <v>22.5</v>
      </c>
      <c r="Q1707" s="11" t="s">
        <v>8309</v>
      </c>
      <c r="R1707" s="15">
        <f t="shared" si="134"/>
        <v>41801.711550925924</v>
      </c>
      <c r="S1707" s="15">
        <f t="shared" si="135"/>
        <v>41844.124305555553</v>
      </c>
      <c r="U1707" t="str">
        <f t="shared" si="136"/>
        <v>plays</v>
      </c>
    </row>
    <row r="1708" spans="1:21" ht="60" x14ac:dyDescent="0.25">
      <c r="A1708">
        <v>1158</v>
      </c>
      <c r="B1708" s="9" t="s">
        <v>1159</v>
      </c>
      <c r="C1708" s="3" t="s">
        <v>5268</v>
      </c>
      <c r="D1708" s="5">
        <v>7500</v>
      </c>
      <c r="E1708" s="7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32"/>
        <v>0</v>
      </c>
      <c r="P1708">
        <f t="shared" si="133"/>
        <v>11.67</v>
      </c>
      <c r="Q1708" s="11" t="s">
        <v>8315</v>
      </c>
      <c r="R1708" s="15">
        <f t="shared" si="134"/>
        <v>41952.09175925926</v>
      </c>
      <c r="S1708" s="15">
        <f t="shared" si="135"/>
        <v>41982.09175925926</v>
      </c>
      <c r="U1708" t="str">
        <f t="shared" si="136"/>
        <v>food trucks</v>
      </c>
    </row>
    <row r="1709" spans="1:21" ht="45" x14ac:dyDescent="0.25">
      <c r="A1709">
        <v>597</v>
      </c>
      <c r="B1709" s="9" t="s">
        <v>598</v>
      </c>
      <c r="C1709" s="3" t="s">
        <v>4707</v>
      </c>
      <c r="D1709" s="5">
        <v>7500</v>
      </c>
      <c r="E1709" s="7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32"/>
        <v>0</v>
      </c>
      <c r="P1709">
        <f t="shared" si="133"/>
        <v>10</v>
      </c>
      <c r="Q1709" s="11" t="s">
        <v>8311</v>
      </c>
      <c r="R1709" s="15">
        <f t="shared" si="134"/>
        <v>42545.705266203702</v>
      </c>
      <c r="S1709" s="15">
        <f t="shared" si="135"/>
        <v>42582.666666666672</v>
      </c>
      <c r="U1709" t="str">
        <f t="shared" si="136"/>
        <v>web</v>
      </c>
    </row>
    <row r="1710" spans="1:21" ht="60" x14ac:dyDescent="0.25">
      <c r="A1710">
        <v>3806</v>
      </c>
      <c r="B1710" s="9" t="s">
        <v>3803</v>
      </c>
      <c r="C1710" s="3" t="s">
        <v>7916</v>
      </c>
      <c r="D1710" s="5">
        <v>7500</v>
      </c>
      <c r="E1710" s="7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32"/>
        <v>0</v>
      </c>
      <c r="P1710">
        <f t="shared" si="133"/>
        <v>5</v>
      </c>
      <c r="Q1710" s="11" t="s">
        <v>8309</v>
      </c>
      <c r="R1710" s="15">
        <f t="shared" si="134"/>
        <v>41799.259039351848</v>
      </c>
      <c r="S1710" s="15">
        <f t="shared" si="135"/>
        <v>41819.259039351848</v>
      </c>
      <c r="U1710" t="str">
        <f t="shared" si="136"/>
        <v>musical</v>
      </c>
    </row>
    <row r="1711" spans="1:21" x14ac:dyDescent="0.25">
      <c r="A1711">
        <v>589</v>
      </c>
      <c r="B1711" s="9" t="s">
        <v>590</v>
      </c>
      <c r="C1711" s="3" t="s">
        <v>4699</v>
      </c>
      <c r="D1711" s="5">
        <v>7500</v>
      </c>
      <c r="E1711" s="7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32"/>
        <v>0</v>
      </c>
      <c r="P1711">
        <f t="shared" si="133"/>
        <v>1</v>
      </c>
      <c r="Q1711" s="11" t="s">
        <v>8311</v>
      </c>
      <c r="R1711" s="15">
        <f t="shared" si="134"/>
        <v>42178.614571759259</v>
      </c>
      <c r="S1711" s="15">
        <f t="shared" si="135"/>
        <v>42193.614571759259</v>
      </c>
      <c r="U1711" t="str">
        <f t="shared" si="136"/>
        <v>web</v>
      </c>
    </row>
    <row r="1712" spans="1:21" ht="60" x14ac:dyDescent="0.25">
      <c r="A1712">
        <v>1587</v>
      </c>
      <c r="B1712" s="9" t="s">
        <v>1588</v>
      </c>
      <c r="C1712" s="3" t="s">
        <v>5697</v>
      </c>
      <c r="D1712" s="5">
        <v>7500</v>
      </c>
      <c r="E1712" s="7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32"/>
        <v>0</v>
      </c>
      <c r="P1712">
        <f t="shared" si="133"/>
        <v>1</v>
      </c>
      <c r="Q1712" s="11" t="s">
        <v>8314</v>
      </c>
      <c r="R1712" s="15">
        <f t="shared" si="134"/>
        <v>41956.950983796298</v>
      </c>
      <c r="S1712" s="15">
        <f t="shared" si="135"/>
        <v>41986.950983796298</v>
      </c>
      <c r="U1712" t="str">
        <f t="shared" si="136"/>
        <v>places</v>
      </c>
    </row>
    <row r="1713" spans="1:21" ht="30" x14ac:dyDescent="0.25">
      <c r="A1713">
        <v>3862</v>
      </c>
      <c r="B1713" s="9" t="s">
        <v>3859</v>
      </c>
      <c r="C1713" s="3" t="s">
        <v>7971</v>
      </c>
      <c r="D1713" s="5">
        <v>7500</v>
      </c>
      <c r="E1713" s="7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32"/>
        <v>0</v>
      </c>
      <c r="P1713">
        <f t="shared" si="133"/>
        <v>1</v>
      </c>
      <c r="Q1713" s="11" t="s">
        <v>8309</v>
      </c>
      <c r="R1713" s="15">
        <f t="shared" si="134"/>
        <v>42611.261064814811</v>
      </c>
      <c r="S1713" s="15">
        <f t="shared" si="135"/>
        <v>42625.707638888889</v>
      </c>
      <c r="U1713" t="str">
        <f t="shared" si="136"/>
        <v>plays</v>
      </c>
    </row>
    <row r="1714" spans="1:21" ht="60" x14ac:dyDescent="0.25">
      <c r="A1714">
        <v>468</v>
      </c>
      <c r="B1714" s="9" t="s">
        <v>469</v>
      </c>
      <c r="C1714" s="3" t="s">
        <v>4578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32"/>
        <v>0</v>
      </c>
      <c r="P1714">
        <f t="shared" si="133"/>
        <v>0</v>
      </c>
      <c r="Q1714" s="11" t="s">
        <v>8308</v>
      </c>
      <c r="R1714" s="15">
        <f t="shared" si="134"/>
        <v>41041.167627314811</v>
      </c>
      <c r="S1714" s="15">
        <f t="shared" si="135"/>
        <v>41101.160474537035</v>
      </c>
      <c r="U1714" t="str">
        <f t="shared" si="136"/>
        <v>animation</v>
      </c>
    </row>
    <row r="1715" spans="1:21" ht="60" x14ac:dyDescent="0.25">
      <c r="A1715">
        <v>547</v>
      </c>
      <c r="B1715" s="9" t="s">
        <v>548</v>
      </c>
      <c r="C1715" s="3" t="s">
        <v>4657</v>
      </c>
      <c r="D1715" s="5">
        <v>7500</v>
      </c>
      <c r="E1715" s="7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32"/>
        <v>0</v>
      </c>
      <c r="P1715">
        <f t="shared" si="133"/>
        <v>0</v>
      </c>
      <c r="Q1715" s="11" t="s">
        <v>8311</v>
      </c>
      <c r="R1715" s="15">
        <f t="shared" si="134"/>
        <v>42380.696342592593</v>
      </c>
      <c r="S1715" s="15">
        <f t="shared" si="135"/>
        <v>42410.696342592593</v>
      </c>
      <c r="U1715" t="str">
        <f t="shared" si="136"/>
        <v>web</v>
      </c>
    </row>
    <row r="1716" spans="1:21" ht="60" x14ac:dyDescent="0.25">
      <c r="A1716">
        <v>555</v>
      </c>
      <c r="B1716" s="9" t="s">
        <v>556</v>
      </c>
      <c r="C1716" s="3" t="s">
        <v>4665</v>
      </c>
      <c r="D1716" s="5">
        <v>7500</v>
      </c>
      <c r="E1716" s="7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32"/>
        <v>0</v>
      </c>
      <c r="P1716">
        <f t="shared" si="133"/>
        <v>0</v>
      </c>
      <c r="Q1716" s="11" t="s">
        <v>8311</v>
      </c>
      <c r="R1716" s="15">
        <f t="shared" si="134"/>
        <v>42503.353506944448</v>
      </c>
      <c r="S1716" s="15">
        <f t="shared" si="135"/>
        <v>42533.353506944448</v>
      </c>
      <c r="U1716" t="str">
        <f t="shared" si="136"/>
        <v>web</v>
      </c>
    </row>
    <row r="1717" spans="1:21" ht="45" x14ac:dyDescent="0.25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2"/>
        <v>319</v>
      </c>
      <c r="P1717">
        <f t="shared" si="133"/>
        <v>131.38</v>
      </c>
      <c r="Q1717" s="11" t="s">
        <v>8309</v>
      </c>
      <c r="R1717" s="15">
        <f t="shared" si="134"/>
        <v>42534.895625000005</v>
      </c>
      <c r="S1717" s="15">
        <f t="shared" si="135"/>
        <v>42564.895625000005</v>
      </c>
      <c r="U1717" t="str">
        <f t="shared" si="136"/>
        <v>spaces</v>
      </c>
    </row>
    <row r="1718" spans="1:21" ht="45" x14ac:dyDescent="0.25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2"/>
        <v>113</v>
      </c>
      <c r="P1718">
        <f t="shared" si="133"/>
        <v>50.22</v>
      </c>
      <c r="Q1718" s="11" t="s">
        <v>8311</v>
      </c>
      <c r="R1718" s="15">
        <f t="shared" si="134"/>
        <v>40765.876886574071</v>
      </c>
      <c r="S1718" s="15">
        <f t="shared" si="135"/>
        <v>40795.876886574071</v>
      </c>
      <c r="U1718" t="str">
        <f t="shared" si="136"/>
        <v>hardware</v>
      </c>
    </row>
    <row r="1719" spans="1:21" ht="45" x14ac:dyDescent="0.25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2"/>
        <v>24</v>
      </c>
      <c r="P1719">
        <f t="shared" si="133"/>
        <v>45.84</v>
      </c>
      <c r="Q1719" s="11" t="s">
        <v>8309</v>
      </c>
      <c r="R1719" s="15">
        <f t="shared" si="134"/>
        <v>41921.770439814813</v>
      </c>
      <c r="S1719" s="15">
        <f t="shared" si="135"/>
        <v>41938.770439814813</v>
      </c>
      <c r="U1719" t="str">
        <f t="shared" si="136"/>
        <v>plays</v>
      </c>
    </row>
    <row r="1720" spans="1:21" ht="60" x14ac:dyDescent="0.25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2"/>
        <v>0</v>
      </c>
      <c r="P1720">
        <f t="shared" si="133"/>
        <v>0</v>
      </c>
      <c r="Q1720" s="11" t="s">
        <v>8308</v>
      </c>
      <c r="R1720" s="15">
        <f t="shared" si="134"/>
        <v>42223.616018518514</v>
      </c>
      <c r="S1720" s="15">
        <f t="shared" si="135"/>
        <v>42253.615277777775</v>
      </c>
      <c r="U1720" t="str">
        <f t="shared" si="136"/>
        <v>animation</v>
      </c>
    </row>
    <row r="1721" spans="1:21" ht="60" x14ac:dyDescent="0.25">
      <c r="A1721">
        <v>1958</v>
      </c>
      <c r="B1721" s="9" t="s">
        <v>1959</v>
      </c>
      <c r="C1721" s="3" t="s">
        <v>6068</v>
      </c>
      <c r="D1721" s="5">
        <v>7000</v>
      </c>
      <c r="E1721" s="7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32"/>
        <v>1436</v>
      </c>
      <c r="P1721">
        <f t="shared" si="133"/>
        <v>74.11</v>
      </c>
      <c r="Q1721" s="11" t="s">
        <v>8311</v>
      </c>
      <c r="R1721" s="15">
        <f t="shared" si="134"/>
        <v>41326.987974537034</v>
      </c>
      <c r="S1721" s="15">
        <f t="shared" si="135"/>
        <v>41356.94630787037</v>
      </c>
      <c r="U1721" t="str">
        <f t="shared" si="136"/>
        <v>hardware</v>
      </c>
    </row>
    <row r="1722" spans="1:21" ht="45" x14ac:dyDescent="0.25">
      <c r="A1722">
        <v>2296</v>
      </c>
      <c r="B1722" s="9" t="s">
        <v>2297</v>
      </c>
      <c r="C1722" s="3" t="s">
        <v>6406</v>
      </c>
      <c r="D1722" s="5">
        <v>7000</v>
      </c>
      <c r="E1722" s="7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32"/>
        <v>149</v>
      </c>
      <c r="P1722">
        <f t="shared" si="133"/>
        <v>71.97</v>
      </c>
      <c r="Q1722" s="11" t="s">
        <v>8313</v>
      </c>
      <c r="R1722" s="15">
        <f t="shared" si="134"/>
        <v>40927.731782407405</v>
      </c>
      <c r="S1722" s="15">
        <f t="shared" si="135"/>
        <v>40962.731782407405</v>
      </c>
      <c r="U1722" t="str">
        <f t="shared" si="136"/>
        <v>rock</v>
      </c>
    </row>
    <row r="1723" spans="1:21" ht="45" x14ac:dyDescent="0.25">
      <c r="A1723">
        <v>1617</v>
      </c>
      <c r="B1723" s="9" t="s">
        <v>1618</v>
      </c>
      <c r="C1723" s="3" t="s">
        <v>5727</v>
      </c>
      <c r="D1723" s="5">
        <v>7000</v>
      </c>
      <c r="E1723" s="7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32"/>
        <v>146</v>
      </c>
      <c r="P1723">
        <f t="shared" si="133"/>
        <v>64.62</v>
      </c>
      <c r="Q1723" s="11" t="s">
        <v>8313</v>
      </c>
      <c r="R1723" s="15">
        <f t="shared" si="134"/>
        <v>41546.664212962962</v>
      </c>
      <c r="S1723" s="15">
        <f t="shared" si="135"/>
        <v>41579.791666666664</v>
      </c>
      <c r="U1723" t="str">
        <f t="shared" si="136"/>
        <v>rock</v>
      </c>
    </row>
    <row r="1724" spans="1:21" ht="45" x14ac:dyDescent="0.25">
      <c r="A1724">
        <v>816</v>
      </c>
      <c r="B1724" s="9" t="s">
        <v>817</v>
      </c>
      <c r="C1724" s="3" t="s">
        <v>4926</v>
      </c>
      <c r="D1724" s="5">
        <v>7000</v>
      </c>
      <c r="E1724" s="7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32"/>
        <v>115</v>
      </c>
      <c r="P1724">
        <f t="shared" si="133"/>
        <v>39.31</v>
      </c>
      <c r="Q1724" s="11" t="s">
        <v>8313</v>
      </c>
      <c r="R1724" s="15">
        <f t="shared" si="134"/>
        <v>41341.870868055557</v>
      </c>
      <c r="S1724" s="15">
        <f t="shared" si="135"/>
        <v>41373.270833333336</v>
      </c>
      <c r="U1724" t="str">
        <f t="shared" si="136"/>
        <v>rock</v>
      </c>
    </row>
    <row r="1725" spans="1:21" ht="60" x14ac:dyDescent="0.25">
      <c r="A1725">
        <v>1745</v>
      </c>
      <c r="B1725" s="9" t="s">
        <v>1746</v>
      </c>
      <c r="C1725" s="3" t="s">
        <v>5855</v>
      </c>
      <c r="D1725" s="5">
        <v>7000</v>
      </c>
      <c r="E1725" s="7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32"/>
        <v>114</v>
      </c>
      <c r="P1725">
        <f t="shared" si="133"/>
        <v>89.67</v>
      </c>
      <c r="Q1725" s="11" t="s">
        <v>8314</v>
      </c>
      <c r="R1725" s="15">
        <f t="shared" si="134"/>
        <v>42690.259699074071</v>
      </c>
      <c r="S1725" s="15">
        <f t="shared" si="135"/>
        <v>42726.083333333328</v>
      </c>
      <c r="U1725" t="str">
        <f t="shared" si="136"/>
        <v>photobooks</v>
      </c>
    </row>
    <row r="1726" spans="1:21" ht="60" x14ac:dyDescent="0.25">
      <c r="A1726">
        <v>3765</v>
      </c>
      <c r="B1726" s="9" t="s">
        <v>3762</v>
      </c>
      <c r="C1726" s="3" t="s">
        <v>7875</v>
      </c>
      <c r="D1726" s="5">
        <v>7000</v>
      </c>
      <c r="E1726" s="7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32"/>
        <v>113</v>
      </c>
      <c r="P1726">
        <f t="shared" si="133"/>
        <v>74.22</v>
      </c>
      <c r="Q1726" s="11" t="s">
        <v>8309</v>
      </c>
      <c r="R1726" s="15">
        <f t="shared" si="134"/>
        <v>41820.776412037041</v>
      </c>
      <c r="S1726" s="15">
        <f t="shared" si="135"/>
        <v>41850.776412037041</v>
      </c>
      <c r="U1726" t="str">
        <f t="shared" si="136"/>
        <v>musical</v>
      </c>
    </row>
    <row r="1727" spans="1:21" ht="60" x14ac:dyDescent="0.25">
      <c r="A1727">
        <v>3154</v>
      </c>
      <c r="B1727" s="9" t="s">
        <v>3154</v>
      </c>
      <c r="C1727" s="3" t="s">
        <v>7264</v>
      </c>
      <c r="D1727" s="5">
        <v>7000</v>
      </c>
      <c r="E1727" s="7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32"/>
        <v>113</v>
      </c>
      <c r="P1727">
        <f t="shared" si="133"/>
        <v>64.27</v>
      </c>
      <c r="Q1727" s="11" t="s">
        <v>8309</v>
      </c>
      <c r="R1727" s="15">
        <f t="shared" si="134"/>
        <v>40970.875671296293</v>
      </c>
      <c r="S1727" s="15">
        <f t="shared" si="135"/>
        <v>41000.834004629629</v>
      </c>
      <c r="U1727" t="str">
        <f t="shared" si="136"/>
        <v>plays</v>
      </c>
    </row>
    <row r="1728" spans="1:21" ht="60" x14ac:dyDescent="0.25">
      <c r="A1728">
        <v>1281</v>
      </c>
      <c r="B1728" s="9" t="s">
        <v>1282</v>
      </c>
      <c r="C1728" s="3" t="s">
        <v>5391</v>
      </c>
      <c r="D1728" s="5">
        <v>7000</v>
      </c>
      <c r="E1728" s="7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32"/>
        <v>111</v>
      </c>
      <c r="P1728">
        <f t="shared" si="133"/>
        <v>104.73</v>
      </c>
      <c r="Q1728" s="11" t="s">
        <v>8313</v>
      </c>
      <c r="R1728" s="15">
        <f t="shared" si="134"/>
        <v>41463.743472222224</v>
      </c>
      <c r="S1728" s="15">
        <f t="shared" si="135"/>
        <v>41483.743472222224</v>
      </c>
      <c r="U1728" t="str">
        <f t="shared" si="136"/>
        <v>rock</v>
      </c>
    </row>
    <row r="1729" spans="1:21" ht="60" x14ac:dyDescent="0.25">
      <c r="A1729">
        <v>364</v>
      </c>
      <c r="B1729" s="9" t="s">
        <v>365</v>
      </c>
      <c r="C1729" s="3" t="s">
        <v>4474</v>
      </c>
      <c r="D1729" s="5">
        <v>7000</v>
      </c>
      <c r="E1729" s="7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32"/>
        <v>110</v>
      </c>
      <c r="P1729">
        <f t="shared" si="133"/>
        <v>68.239999999999995</v>
      </c>
      <c r="Q1729" s="11" t="s">
        <v>8308</v>
      </c>
      <c r="R1729" s="15">
        <f t="shared" si="134"/>
        <v>41780.859629629631</v>
      </c>
      <c r="S1729" s="15">
        <f t="shared" si="135"/>
        <v>41811.165972222225</v>
      </c>
      <c r="U1729" t="str">
        <f t="shared" si="136"/>
        <v>documentary</v>
      </c>
    </row>
    <row r="1730" spans="1:21" ht="60" x14ac:dyDescent="0.25">
      <c r="A1730">
        <v>3171</v>
      </c>
      <c r="B1730" s="9" t="s">
        <v>3171</v>
      </c>
      <c r="C1730" s="3" t="s">
        <v>7281</v>
      </c>
      <c r="D1730" s="5">
        <v>7000</v>
      </c>
      <c r="E1730" s="7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32"/>
        <v>109</v>
      </c>
      <c r="P1730">
        <f t="shared" si="133"/>
        <v>65.099999999999994</v>
      </c>
      <c r="Q1730" s="11" t="s">
        <v>8309</v>
      </c>
      <c r="R1730" s="15">
        <f t="shared" si="134"/>
        <v>42466.608310185184</v>
      </c>
      <c r="S1730" s="15">
        <f t="shared" si="135"/>
        <v>42496.608310185184</v>
      </c>
      <c r="U1730" t="str">
        <f t="shared" si="136"/>
        <v>plays</v>
      </c>
    </row>
    <row r="1731" spans="1:21" ht="30" x14ac:dyDescent="0.25">
      <c r="A1731">
        <v>3002</v>
      </c>
      <c r="B1731" s="9" t="s">
        <v>3002</v>
      </c>
      <c r="C1731" s="3" t="s">
        <v>7112</v>
      </c>
      <c r="D1731" s="5">
        <v>7000</v>
      </c>
      <c r="E1731" s="7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37">ROUND(E1731/D1731*100,0)</f>
        <v>109</v>
      </c>
      <c r="P1731">
        <f t="shared" ref="P1731:P1794" si="138">IFERROR(ROUND(E1731/L1731,2),0)</f>
        <v>73.03</v>
      </c>
      <c r="Q1731" s="11" t="s">
        <v>8309</v>
      </c>
      <c r="R1731" s="15">
        <f t="shared" ref="R1731:R1794" si="139">(((J1731/60)/60)/24)+DATE(1970,1,1)</f>
        <v>41239.83625</v>
      </c>
      <c r="S1731" s="15">
        <f t="shared" ref="S1731:S1794" si="140">(((I1731/60)/60)/24)+DATE(1970,1,1)</f>
        <v>41269.83625</v>
      </c>
      <c r="U1731" t="str">
        <f t="shared" ref="U1731:U1794" si="141">RIGHT(N1731,LEN(N1731)-SEARCH("/",N1731))</f>
        <v>spaces</v>
      </c>
    </row>
    <row r="1732" spans="1:21" ht="45" x14ac:dyDescent="0.25">
      <c r="A1732">
        <v>65</v>
      </c>
      <c r="B1732" s="9" t="s">
        <v>67</v>
      </c>
      <c r="C1732" s="3" t="s">
        <v>4176</v>
      </c>
      <c r="D1732" s="5">
        <v>7000</v>
      </c>
      <c r="E1732" s="7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37"/>
        <v>108</v>
      </c>
      <c r="P1732">
        <f t="shared" si="138"/>
        <v>132.05000000000001</v>
      </c>
      <c r="Q1732" s="11" t="s">
        <v>8308</v>
      </c>
      <c r="R1732" s="15">
        <f t="shared" si="139"/>
        <v>41835.821226851855</v>
      </c>
      <c r="S1732" s="15">
        <f t="shared" si="140"/>
        <v>41862.249305555553</v>
      </c>
      <c r="U1732" t="str">
        <f t="shared" si="141"/>
        <v>shorts</v>
      </c>
    </row>
    <row r="1733" spans="1:21" ht="60" x14ac:dyDescent="0.25">
      <c r="A1733">
        <v>2248</v>
      </c>
      <c r="B1733" s="9" t="s">
        <v>2249</v>
      </c>
      <c r="C1733" s="3" t="s">
        <v>6358</v>
      </c>
      <c r="D1733" s="5">
        <v>7000</v>
      </c>
      <c r="E1733" s="7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37"/>
        <v>107</v>
      </c>
      <c r="P1733">
        <f t="shared" si="138"/>
        <v>58.63</v>
      </c>
      <c r="Q1733" s="11" t="s">
        <v>8312</v>
      </c>
      <c r="R1733" s="15">
        <f t="shared" si="139"/>
        <v>42688.875902777778</v>
      </c>
      <c r="S1733" s="15">
        <f t="shared" si="140"/>
        <v>42718.875902777778</v>
      </c>
      <c r="U1733" t="str">
        <f t="shared" si="141"/>
        <v>tabletop games</v>
      </c>
    </row>
    <row r="1734" spans="1:21" ht="60" x14ac:dyDescent="0.25">
      <c r="A1734">
        <v>724</v>
      </c>
      <c r="B1734" s="9" t="s">
        <v>725</v>
      </c>
      <c r="C1734" s="3" t="s">
        <v>4834</v>
      </c>
      <c r="D1734" s="5">
        <v>7000</v>
      </c>
      <c r="E1734" s="7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37"/>
        <v>105</v>
      </c>
      <c r="P1734">
        <f t="shared" si="138"/>
        <v>51.63</v>
      </c>
      <c r="Q1734" s="11" t="s">
        <v>8310</v>
      </c>
      <c r="R1734" s="15">
        <f t="shared" si="139"/>
        <v>40694.638460648144</v>
      </c>
      <c r="S1734" s="15">
        <f t="shared" si="140"/>
        <v>40724.638460648144</v>
      </c>
      <c r="U1734" t="str">
        <f t="shared" si="141"/>
        <v>nonfiction</v>
      </c>
    </row>
    <row r="1735" spans="1:21" ht="45" x14ac:dyDescent="0.25">
      <c r="A1735">
        <v>3258</v>
      </c>
      <c r="B1735" s="9" t="s">
        <v>3258</v>
      </c>
      <c r="C1735" s="3" t="s">
        <v>7368</v>
      </c>
      <c r="D1735" s="5">
        <v>7000</v>
      </c>
      <c r="E1735" s="7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37"/>
        <v>105</v>
      </c>
      <c r="P1735">
        <f t="shared" si="138"/>
        <v>98.2</v>
      </c>
      <c r="Q1735" s="11" t="s">
        <v>8309</v>
      </c>
      <c r="R1735" s="15">
        <f t="shared" si="139"/>
        <v>41982.887280092589</v>
      </c>
      <c r="S1735" s="15">
        <f t="shared" si="140"/>
        <v>42012.887280092589</v>
      </c>
      <c r="U1735" t="str">
        <f t="shared" si="141"/>
        <v>plays</v>
      </c>
    </row>
    <row r="1736" spans="1:21" ht="30" x14ac:dyDescent="0.25">
      <c r="A1736">
        <v>2113</v>
      </c>
      <c r="B1736" s="9" t="s">
        <v>2114</v>
      </c>
      <c r="C1736" s="3" t="s">
        <v>6223</v>
      </c>
      <c r="D1736" s="5">
        <v>7000</v>
      </c>
      <c r="E1736" s="7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37"/>
        <v>105</v>
      </c>
      <c r="P1736">
        <f t="shared" si="138"/>
        <v>68.599999999999994</v>
      </c>
      <c r="Q1736" s="11" t="s">
        <v>8313</v>
      </c>
      <c r="R1736" s="15">
        <f t="shared" si="139"/>
        <v>41870.86546296296</v>
      </c>
      <c r="S1736" s="15">
        <f t="shared" si="140"/>
        <v>41905.86546296296</v>
      </c>
      <c r="U1736" t="str">
        <f t="shared" si="141"/>
        <v>indie rock</v>
      </c>
    </row>
    <row r="1737" spans="1:21" ht="45" x14ac:dyDescent="0.25">
      <c r="A1737">
        <v>1538</v>
      </c>
      <c r="B1737" s="9" t="s">
        <v>1539</v>
      </c>
      <c r="C1737" s="3" t="s">
        <v>5648</v>
      </c>
      <c r="D1737" s="5">
        <v>7000</v>
      </c>
      <c r="E1737" s="7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37"/>
        <v>103</v>
      </c>
      <c r="P1737">
        <f t="shared" si="138"/>
        <v>156.16999999999999</v>
      </c>
      <c r="Q1737" s="11" t="s">
        <v>8314</v>
      </c>
      <c r="R1737" s="15">
        <f t="shared" si="139"/>
        <v>41981.782060185185</v>
      </c>
      <c r="S1737" s="15">
        <f t="shared" si="140"/>
        <v>42026.782060185185</v>
      </c>
      <c r="U1737" t="str">
        <f t="shared" si="141"/>
        <v>photobooks</v>
      </c>
    </row>
    <row r="1738" spans="1:21" ht="30" x14ac:dyDescent="0.25">
      <c r="A1738">
        <v>3228</v>
      </c>
      <c r="B1738" s="9" t="s">
        <v>3228</v>
      </c>
      <c r="C1738" s="3" t="s">
        <v>7338</v>
      </c>
      <c r="D1738" s="5">
        <v>7000</v>
      </c>
      <c r="E1738" s="7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37"/>
        <v>102</v>
      </c>
      <c r="P1738">
        <f t="shared" si="138"/>
        <v>193.62</v>
      </c>
      <c r="Q1738" s="11" t="s">
        <v>8309</v>
      </c>
      <c r="R1738" s="15">
        <f t="shared" si="139"/>
        <v>42323.70930555556</v>
      </c>
      <c r="S1738" s="15">
        <f t="shared" si="140"/>
        <v>42355.207638888889</v>
      </c>
      <c r="U1738" t="str">
        <f t="shared" si="141"/>
        <v>plays</v>
      </c>
    </row>
    <row r="1739" spans="1:21" ht="60" x14ac:dyDescent="0.25">
      <c r="A1739">
        <v>3182</v>
      </c>
      <c r="B1739" s="9" t="s">
        <v>3182</v>
      </c>
      <c r="C1739" s="3" t="s">
        <v>7292</v>
      </c>
      <c r="D1739" s="5">
        <v>7000</v>
      </c>
      <c r="E1739" s="7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37"/>
        <v>101</v>
      </c>
      <c r="P1739">
        <f t="shared" si="138"/>
        <v>46.77</v>
      </c>
      <c r="Q1739" s="11" t="s">
        <v>8309</v>
      </c>
      <c r="R1739" s="15">
        <f t="shared" si="139"/>
        <v>40883.949317129627</v>
      </c>
      <c r="S1739" s="15">
        <f t="shared" si="140"/>
        <v>40939.708333333336</v>
      </c>
      <c r="U1739" t="str">
        <f t="shared" si="141"/>
        <v>plays</v>
      </c>
    </row>
    <row r="1740" spans="1:21" ht="60" x14ac:dyDescent="0.25">
      <c r="A1740">
        <v>3020</v>
      </c>
      <c r="B1740" s="9" t="s">
        <v>3020</v>
      </c>
      <c r="C1740" s="3" t="s">
        <v>7130</v>
      </c>
      <c r="D1740" s="5">
        <v>7000</v>
      </c>
      <c r="E1740" s="7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37"/>
        <v>101</v>
      </c>
      <c r="P1740">
        <f t="shared" si="138"/>
        <v>234.67</v>
      </c>
      <c r="Q1740" s="11" t="s">
        <v>8309</v>
      </c>
      <c r="R1740" s="15">
        <f t="shared" si="139"/>
        <v>42170.846446759257</v>
      </c>
      <c r="S1740" s="15">
        <f t="shared" si="140"/>
        <v>42230.846446759257</v>
      </c>
      <c r="U1740" t="str">
        <f t="shared" si="141"/>
        <v>spaces</v>
      </c>
    </row>
    <row r="1741" spans="1:21" ht="60" x14ac:dyDescent="0.25">
      <c r="A1741">
        <v>747</v>
      </c>
      <c r="B1741" s="9" t="s">
        <v>748</v>
      </c>
      <c r="C1741" s="3" t="s">
        <v>4857</v>
      </c>
      <c r="D1741" s="5">
        <v>7000</v>
      </c>
      <c r="E1741" s="7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37"/>
        <v>100</v>
      </c>
      <c r="P1741">
        <f t="shared" si="138"/>
        <v>127.33</v>
      </c>
      <c r="Q1741" s="11" t="s">
        <v>8310</v>
      </c>
      <c r="R1741" s="15">
        <f t="shared" si="139"/>
        <v>41988.548831018517</v>
      </c>
      <c r="S1741" s="15">
        <f t="shared" si="140"/>
        <v>42019.454166666663</v>
      </c>
      <c r="U1741" t="str">
        <f t="shared" si="141"/>
        <v>nonfiction</v>
      </c>
    </row>
    <row r="1742" spans="1:21" ht="60" x14ac:dyDescent="0.25">
      <c r="A1742">
        <v>1026</v>
      </c>
      <c r="B1742" s="9" t="s">
        <v>1027</v>
      </c>
      <c r="C1742" s="3" t="s">
        <v>5136</v>
      </c>
      <c r="D1742" s="5">
        <v>7000</v>
      </c>
      <c r="E1742" s="7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7"/>
        <v>100</v>
      </c>
      <c r="P1742">
        <f t="shared" si="138"/>
        <v>57.38</v>
      </c>
      <c r="Q1742" s="11" t="s">
        <v>8313</v>
      </c>
      <c r="R1742" s="15">
        <f t="shared" si="139"/>
        <v>42426.407592592594</v>
      </c>
      <c r="S1742" s="15">
        <f t="shared" si="140"/>
        <v>42460.365925925929</v>
      </c>
      <c r="U1742" t="str">
        <f t="shared" si="141"/>
        <v>electronic music</v>
      </c>
    </row>
    <row r="1743" spans="1:21" ht="60" x14ac:dyDescent="0.25">
      <c r="A1743">
        <v>3793</v>
      </c>
      <c r="B1743" s="9" t="s">
        <v>3790</v>
      </c>
      <c r="C1743" s="3" t="s">
        <v>7903</v>
      </c>
      <c r="D1743" s="5">
        <v>7000</v>
      </c>
      <c r="E1743" s="7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37"/>
        <v>60</v>
      </c>
      <c r="P1743">
        <f t="shared" si="138"/>
        <v>174</v>
      </c>
      <c r="Q1743" s="11" t="s">
        <v>8309</v>
      </c>
      <c r="R1743" s="15">
        <f t="shared" si="139"/>
        <v>41968.938993055555</v>
      </c>
      <c r="S1743" s="15">
        <f t="shared" si="140"/>
        <v>41989.938993055555</v>
      </c>
      <c r="U1743" t="str">
        <f t="shared" si="141"/>
        <v>musical</v>
      </c>
    </row>
    <row r="1744" spans="1:21" ht="60" x14ac:dyDescent="0.25">
      <c r="A1744">
        <v>776</v>
      </c>
      <c r="B1744" s="9" t="s">
        <v>777</v>
      </c>
      <c r="C1744" s="3" t="s">
        <v>4886</v>
      </c>
      <c r="D1744" s="5">
        <v>7000</v>
      </c>
      <c r="E1744" s="7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37"/>
        <v>51</v>
      </c>
      <c r="P1744">
        <f t="shared" si="138"/>
        <v>63.12</v>
      </c>
      <c r="Q1744" s="11" t="s">
        <v>8310</v>
      </c>
      <c r="R1744" s="15">
        <f t="shared" si="139"/>
        <v>42250.685706018514</v>
      </c>
      <c r="S1744" s="15">
        <f t="shared" si="140"/>
        <v>42288.208333333328</v>
      </c>
      <c r="U1744" t="str">
        <f t="shared" si="141"/>
        <v>fiction</v>
      </c>
    </row>
    <row r="1745" spans="1:21" ht="60" x14ac:dyDescent="0.25">
      <c r="A1745">
        <v>765</v>
      </c>
      <c r="B1745" s="9" t="s">
        <v>766</v>
      </c>
      <c r="C1745" s="3" t="s">
        <v>4875</v>
      </c>
      <c r="D1745" s="5">
        <v>7000</v>
      </c>
      <c r="E1745" s="7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37"/>
        <v>36</v>
      </c>
      <c r="P1745">
        <f t="shared" si="138"/>
        <v>57.3</v>
      </c>
      <c r="Q1745" s="11" t="s">
        <v>8310</v>
      </c>
      <c r="R1745" s="15">
        <f t="shared" si="139"/>
        <v>41901.542638888888</v>
      </c>
      <c r="S1745" s="15">
        <f t="shared" si="140"/>
        <v>41931.542638888888</v>
      </c>
      <c r="U1745" t="str">
        <f t="shared" si="141"/>
        <v>fiction</v>
      </c>
    </row>
    <row r="1746" spans="1:21" ht="45" x14ac:dyDescent="0.25">
      <c r="A1746">
        <v>3999</v>
      </c>
      <c r="B1746" s="9" t="s">
        <v>3995</v>
      </c>
      <c r="C1746" s="3" t="s">
        <v>8105</v>
      </c>
      <c r="D1746" s="5">
        <v>7000</v>
      </c>
      <c r="E1746" s="7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37"/>
        <v>17</v>
      </c>
      <c r="P1746">
        <f t="shared" si="138"/>
        <v>82.57</v>
      </c>
      <c r="Q1746" s="11" t="s">
        <v>8309</v>
      </c>
      <c r="R1746" s="15">
        <f t="shared" si="139"/>
        <v>41842.828680555554</v>
      </c>
      <c r="S1746" s="15">
        <f t="shared" si="140"/>
        <v>41882.827650462961</v>
      </c>
      <c r="U1746" t="str">
        <f t="shared" si="141"/>
        <v>plays</v>
      </c>
    </row>
    <row r="1747" spans="1:21" ht="60" x14ac:dyDescent="0.25">
      <c r="A1747">
        <v>3933</v>
      </c>
      <c r="B1747" s="9" t="s">
        <v>3930</v>
      </c>
      <c r="C1747" s="3" t="s">
        <v>8041</v>
      </c>
      <c r="D1747" s="5">
        <v>7000</v>
      </c>
      <c r="E1747" s="7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37"/>
        <v>16</v>
      </c>
      <c r="P1747">
        <f t="shared" si="138"/>
        <v>91.83</v>
      </c>
      <c r="Q1747" s="11" t="s">
        <v>8309</v>
      </c>
      <c r="R1747" s="15">
        <f t="shared" si="139"/>
        <v>42538.968310185184</v>
      </c>
      <c r="S1747" s="15">
        <f t="shared" si="140"/>
        <v>42568.029861111107</v>
      </c>
      <c r="U1747" t="str">
        <f t="shared" si="141"/>
        <v>plays</v>
      </c>
    </row>
    <row r="1748" spans="1:21" ht="45" x14ac:dyDescent="0.25">
      <c r="A1748">
        <v>2768</v>
      </c>
      <c r="B1748" s="9" t="s">
        <v>2768</v>
      </c>
      <c r="C1748" s="3" t="s">
        <v>6878</v>
      </c>
      <c r="D1748" s="5">
        <v>7000</v>
      </c>
      <c r="E1748" s="7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37"/>
        <v>14</v>
      </c>
      <c r="P1748">
        <f t="shared" si="138"/>
        <v>29.47</v>
      </c>
      <c r="Q1748" s="11" t="s">
        <v>8310</v>
      </c>
      <c r="R1748" s="15">
        <f t="shared" si="139"/>
        <v>40967.614849537036</v>
      </c>
      <c r="S1748" s="15">
        <f t="shared" si="140"/>
        <v>40997.573182870372</v>
      </c>
      <c r="U1748" t="str">
        <f t="shared" si="141"/>
        <v>children's books</v>
      </c>
    </row>
    <row r="1749" spans="1:21" ht="45" x14ac:dyDescent="0.25">
      <c r="A1749">
        <v>716</v>
      </c>
      <c r="B1749" s="9" t="s">
        <v>717</v>
      </c>
      <c r="C1749" s="3" t="s">
        <v>4826</v>
      </c>
      <c r="D1749" s="5">
        <v>7000</v>
      </c>
      <c r="E1749" s="7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37"/>
        <v>10</v>
      </c>
      <c r="P1749">
        <f t="shared" si="138"/>
        <v>44.69</v>
      </c>
      <c r="Q1749" s="11" t="s">
        <v>8311</v>
      </c>
      <c r="R1749" s="15">
        <f t="shared" si="139"/>
        <v>41940.658645833333</v>
      </c>
      <c r="S1749" s="15">
        <f t="shared" si="140"/>
        <v>41974</v>
      </c>
      <c r="U1749" t="str">
        <f t="shared" si="141"/>
        <v>wearables</v>
      </c>
    </row>
    <row r="1750" spans="1:21" ht="45" x14ac:dyDescent="0.25">
      <c r="A1750">
        <v>1412</v>
      </c>
      <c r="B1750" s="9" t="s">
        <v>1413</v>
      </c>
      <c r="C1750" s="3" t="s">
        <v>5522</v>
      </c>
      <c r="D1750" s="5">
        <v>7000</v>
      </c>
      <c r="E1750" s="7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37"/>
        <v>5</v>
      </c>
      <c r="P1750">
        <f t="shared" si="138"/>
        <v>24.62</v>
      </c>
      <c r="Q1750" s="11" t="s">
        <v>8310</v>
      </c>
      <c r="R1750" s="15">
        <f t="shared" si="139"/>
        <v>41947.063645833332</v>
      </c>
      <c r="S1750" s="15">
        <f t="shared" si="140"/>
        <v>41977.063645833332</v>
      </c>
      <c r="U1750" t="str">
        <f t="shared" si="141"/>
        <v>translations</v>
      </c>
    </row>
    <row r="1751" spans="1:21" ht="45" x14ac:dyDescent="0.25">
      <c r="A1751">
        <v>3846</v>
      </c>
      <c r="B1751" s="9" t="s">
        <v>3843</v>
      </c>
      <c r="C1751" s="3" t="s">
        <v>7955</v>
      </c>
      <c r="D1751" s="5">
        <v>7000</v>
      </c>
      <c r="E1751" s="7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37"/>
        <v>3</v>
      </c>
      <c r="P1751">
        <f t="shared" si="138"/>
        <v>23.63</v>
      </c>
      <c r="Q1751" s="11" t="s">
        <v>8309</v>
      </c>
      <c r="R1751" s="15">
        <f t="shared" si="139"/>
        <v>41885.221550925926</v>
      </c>
      <c r="S1751" s="15">
        <f t="shared" si="140"/>
        <v>41916.290972222225</v>
      </c>
      <c r="U1751" t="str">
        <f t="shared" si="141"/>
        <v>plays</v>
      </c>
    </row>
    <row r="1752" spans="1:21" ht="45" x14ac:dyDescent="0.25">
      <c r="A1752">
        <v>2570</v>
      </c>
      <c r="B1752" s="9" t="s">
        <v>2570</v>
      </c>
      <c r="C1752" s="3" t="s">
        <v>6680</v>
      </c>
      <c r="D1752" s="5">
        <v>7000</v>
      </c>
      <c r="E1752" s="7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37"/>
        <v>1</v>
      </c>
      <c r="P1752">
        <f t="shared" si="138"/>
        <v>29.5</v>
      </c>
      <c r="Q1752" s="11" t="s">
        <v>8315</v>
      </c>
      <c r="R1752" s="15">
        <f t="shared" si="139"/>
        <v>42744.903182870374</v>
      </c>
      <c r="S1752" s="15">
        <f t="shared" si="140"/>
        <v>42774.903182870374</v>
      </c>
      <c r="U1752" t="str">
        <f t="shared" si="141"/>
        <v>food trucks</v>
      </c>
    </row>
    <row r="1753" spans="1:21" ht="60" x14ac:dyDescent="0.25">
      <c r="A1753">
        <v>1483</v>
      </c>
      <c r="B1753" s="9" t="s">
        <v>1484</v>
      </c>
      <c r="C1753" s="3" t="s">
        <v>5593</v>
      </c>
      <c r="D1753" s="5">
        <v>7000</v>
      </c>
      <c r="E1753" s="7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37"/>
        <v>1</v>
      </c>
      <c r="P1753">
        <f t="shared" si="138"/>
        <v>25</v>
      </c>
      <c r="Q1753" s="11" t="s">
        <v>8310</v>
      </c>
      <c r="R1753" s="15">
        <f t="shared" si="139"/>
        <v>42548.192997685182</v>
      </c>
      <c r="S1753" s="15">
        <f t="shared" si="140"/>
        <v>42573.192997685182</v>
      </c>
      <c r="U1753" t="str">
        <f t="shared" si="141"/>
        <v>fiction</v>
      </c>
    </row>
    <row r="1754" spans="1:21" ht="45" x14ac:dyDescent="0.25">
      <c r="A1754">
        <v>938</v>
      </c>
      <c r="B1754" s="9" t="s">
        <v>939</v>
      </c>
      <c r="C1754" s="3" t="s">
        <v>5048</v>
      </c>
      <c r="D1754" s="5">
        <v>7000</v>
      </c>
      <c r="E1754" s="7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37"/>
        <v>0</v>
      </c>
      <c r="P1754">
        <f t="shared" si="138"/>
        <v>25</v>
      </c>
      <c r="Q1754" s="11" t="s">
        <v>8313</v>
      </c>
      <c r="R1754" s="15">
        <f t="shared" si="139"/>
        <v>41124.479722222226</v>
      </c>
      <c r="S1754" s="15">
        <f t="shared" si="140"/>
        <v>41154.479722222226</v>
      </c>
      <c r="U1754" t="str">
        <f t="shared" si="141"/>
        <v>jazz</v>
      </c>
    </row>
    <row r="1755" spans="1:21" ht="60" x14ac:dyDescent="0.25">
      <c r="A1755">
        <v>1044</v>
      </c>
      <c r="B1755" s="9" t="s">
        <v>1045</v>
      </c>
      <c r="C1755" s="3" t="s">
        <v>5154</v>
      </c>
      <c r="D1755" s="5">
        <v>7000</v>
      </c>
      <c r="E1755" s="7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37"/>
        <v>0</v>
      </c>
      <c r="P1755">
        <f t="shared" si="138"/>
        <v>3</v>
      </c>
      <c r="Q1755" s="11" t="s">
        <v>8316</v>
      </c>
      <c r="R1755" s="15">
        <f t="shared" si="139"/>
        <v>42011.925937499997</v>
      </c>
      <c r="S1755" s="15">
        <f t="shared" si="140"/>
        <v>42068.852083333331</v>
      </c>
      <c r="U1755" t="str">
        <f t="shared" si="141"/>
        <v>audio</v>
      </c>
    </row>
    <row r="1756" spans="1:21" ht="60" x14ac:dyDescent="0.25">
      <c r="A1756">
        <v>4015</v>
      </c>
      <c r="B1756" s="9" t="s">
        <v>4011</v>
      </c>
      <c r="C1756" s="3" t="s">
        <v>8120</v>
      </c>
      <c r="D1756" s="5">
        <v>7000</v>
      </c>
      <c r="E1756" s="7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37"/>
        <v>0</v>
      </c>
      <c r="P1756">
        <f t="shared" si="138"/>
        <v>1</v>
      </c>
      <c r="Q1756" s="11" t="s">
        <v>8309</v>
      </c>
      <c r="R1756" s="15">
        <f t="shared" si="139"/>
        <v>42174.780821759254</v>
      </c>
      <c r="S1756" s="15">
        <f t="shared" si="140"/>
        <v>42204.780821759254</v>
      </c>
      <c r="U1756" t="str">
        <f t="shared" si="141"/>
        <v>plays</v>
      </c>
    </row>
    <row r="1757" spans="1:21" ht="30" x14ac:dyDescent="0.25">
      <c r="A1757">
        <v>147</v>
      </c>
      <c r="B1757" s="9" t="s">
        <v>149</v>
      </c>
      <c r="C1757" s="3" t="s">
        <v>4257</v>
      </c>
      <c r="D1757" s="5">
        <v>7000</v>
      </c>
      <c r="E1757" s="7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37"/>
        <v>0</v>
      </c>
      <c r="P1757">
        <f t="shared" si="138"/>
        <v>0</v>
      </c>
      <c r="Q1757" s="11" t="s">
        <v>8308</v>
      </c>
      <c r="R1757" s="15">
        <f t="shared" si="139"/>
        <v>41969.767824074079</v>
      </c>
      <c r="S1757" s="15">
        <f t="shared" si="140"/>
        <v>42012.762499999997</v>
      </c>
      <c r="U1757" t="str">
        <f t="shared" si="141"/>
        <v>science fiction</v>
      </c>
    </row>
    <row r="1758" spans="1:21" ht="45" x14ac:dyDescent="0.25">
      <c r="A1758">
        <v>437</v>
      </c>
      <c r="B1758" s="9" t="s">
        <v>438</v>
      </c>
      <c r="C1758" s="3" t="s">
        <v>4547</v>
      </c>
      <c r="D1758" s="5">
        <v>7000</v>
      </c>
      <c r="E1758" s="7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37"/>
        <v>0</v>
      </c>
      <c r="P1758">
        <f t="shared" si="138"/>
        <v>0</v>
      </c>
      <c r="Q1758" s="11" t="s">
        <v>8308</v>
      </c>
      <c r="R1758" s="15">
        <f t="shared" si="139"/>
        <v>42591.31858796296</v>
      </c>
      <c r="S1758" s="15">
        <f t="shared" si="140"/>
        <v>42651.31858796296</v>
      </c>
      <c r="U1758" t="str">
        <f t="shared" si="141"/>
        <v>animation</v>
      </c>
    </row>
    <row r="1759" spans="1:21" ht="45" x14ac:dyDescent="0.25">
      <c r="A1759">
        <v>495</v>
      </c>
      <c r="B1759" s="9" t="s">
        <v>496</v>
      </c>
      <c r="C1759" s="3" t="s">
        <v>4605</v>
      </c>
      <c r="D1759" s="5">
        <v>7000</v>
      </c>
      <c r="E1759" s="7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37"/>
        <v>0</v>
      </c>
      <c r="P1759">
        <f t="shared" si="138"/>
        <v>0</v>
      </c>
      <c r="Q1759" s="11" t="s">
        <v>8308</v>
      </c>
      <c r="R1759" s="15">
        <f t="shared" si="139"/>
        <v>42171.827604166669</v>
      </c>
      <c r="S1759" s="15">
        <f t="shared" si="140"/>
        <v>42201.827604166669</v>
      </c>
      <c r="U1759" t="str">
        <f t="shared" si="141"/>
        <v>animation</v>
      </c>
    </row>
    <row r="1760" spans="1:21" ht="60" x14ac:dyDescent="0.25">
      <c r="A1760">
        <v>926</v>
      </c>
      <c r="B1760" s="9" t="s">
        <v>927</v>
      </c>
      <c r="C1760" s="3" t="s">
        <v>5036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37"/>
        <v>0</v>
      </c>
      <c r="P1760">
        <f t="shared" si="138"/>
        <v>0</v>
      </c>
      <c r="Q1760" s="11" t="s">
        <v>8313</v>
      </c>
      <c r="R1760" s="15">
        <f t="shared" si="139"/>
        <v>40338.02002314815</v>
      </c>
      <c r="S1760" s="15">
        <f t="shared" si="140"/>
        <v>40367.944444444445</v>
      </c>
      <c r="U1760" t="str">
        <f t="shared" si="141"/>
        <v>jazz</v>
      </c>
    </row>
    <row r="1761" spans="1:21" ht="60" x14ac:dyDescent="0.25">
      <c r="A1761">
        <v>1708</v>
      </c>
      <c r="B1761" s="9" t="s">
        <v>1709</v>
      </c>
      <c r="C1761" s="3" t="s">
        <v>5818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37"/>
        <v>0</v>
      </c>
      <c r="P1761">
        <f t="shared" si="138"/>
        <v>0</v>
      </c>
      <c r="Q1761" s="11" t="s">
        <v>8313</v>
      </c>
      <c r="R1761" s="15">
        <f t="shared" si="139"/>
        <v>42451.866967592592</v>
      </c>
      <c r="S1761" s="15">
        <f t="shared" si="140"/>
        <v>42491.866967592592</v>
      </c>
      <c r="U1761" t="str">
        <f t="shared" si="141"/>
        <v>faith</v>
      </c>
    </row>
    <row r="1762" spans="1:21" ht="60" x14ac:dyDescent="0.25">
      <c r="A1762">
        <v>2505</v>
      </c>
      <c r="B1762" s="9" t="s">
        <v>2505</v>
      </c>
      <c r="C1762" s="3" t="s">
        <v>6615</v>
      </c>
      <c r="D1762" s="5">
        <v>7000</v>
      </c>
      <c r="E1762" s="7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37"/>
        <v>0</v>
      </c>
      <c r="P1762">
        <f t="shared" si="138"/>
        <v>0</v>
      </c>
      <c r="Q1762" s="11" t="s">
        <v>8315</v>
      </c>
      <c r="R1762" s="15">
        <f t="shared" si="139"/>
        <v>42047.05574074074</v>
      </c>
      <c r="S1762" s="15">
        <f t="shared" si="140"/>
        <v>42077.014074074075</v>
      </c>
      <c r="U1762" t="str">
        <f t="shared" si="141"/>
        <v>restaurants</v>
      </c>
    </row>
    <row r="1763" spans="1:21" ht="45" x14ac:dyDescent="0.25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7"/>
        <v>0</v>
      </c>
      <c r="P1763">
        <f t="shared" si="138"/>
        <v>0</v>
      </c>
      <c r="Q1763" s="11" t="s">
        <v>8309</v>
      </c>
      <c r="R1763" s="15">
        <f t="shared" si="139"/>
        <v>42408.999571759254</v>
      </c>
      <c r="S1763" s="15">
        <f t="shared" si="140"/>
        <v>42453.957905092597</v>
      </c>
      <c r="U1763" t="str">
        <f t="shared" si="141"/>
        <v>plays</v>
      </c>
    </row>
    <row r="1764" spans="1:21" ht="60" x14ac:dyDescent="0.25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7"/>
        <v>107</v>
      </c>
      <c r="P1764">
        <f t="shared" si="138"/>
        <v>107.07</v>
      </c>
      <c r="Q1764" s="11" t="s">
        <v>8313</v>
      </c>
      <c r="R1764" s="15">
        <f t="shared" si="139"/>
        <v>42101.758587962962</v>
      </c>
      <c r="S1764" s="15">
        <f t="shared" si="140"/>
        <v>42131.758587962962</v>
      </c>
      <c r="U1764" t="str">
        <f t="shared" si="141"/>
        <v>rock</v>
      </c>
    </row>
    <row r="1765" spans="1:21" ht="45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7"/>
        <v>102</v>
      </c>
      <c r="P1765">
        <f t="shared" si="138"/>
        <v>107.98</v>
      </c>
      <c r="Q1765" s="11" t="s">
        <v>8313</v>
      </c>
      <c r="R1765" s="15">
        <f t="shared" si="139"/>
        <v>41950.29483796296</v>
      </c>
      <c r="S1765" s="15">
        <f t="shared" si="140"/>
        <v>41990.332638888889</v>
      </c>
      <c r="U1765" t="str">
        <f t="shared" si="141"/>
        <v>rock</v>
      </c>
    </row>
    <row r="1766" spans="1:21" ht="60" x14ac:dyDescent="0.25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7"/>
        <v>0</v>
      </c>
      <c r="P1766">
        <f t="shared" si="138"/>
        <v>0</v>
      </c>
      <c r="Q1766" s="11" t="s">
        <v>8315</v>
      </c>
      <c r="R1766" s="15">
        <f t="shared" si="139"/>
        <v>42154.726446759261</v>
      </c>
      <c r="S1766" s="15">
        <f t="shared" si="140"/>
        <v>42185.65625</v>
      </c>
      <c r="U1766" t="str">
        <f t="shared" si="141"/>
        <v>food trucks</v>
      </c>
    </row>
    <row r="1767" spans="1:21" ht="60" x14ac:dyDescent="0.25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7"/>
        <v>199</v>
      </c>
      <c r="P1767">
        <f t="shared" si="138"/>
        <v>94.49</v>
      </c>
      <c r="Q1767" s="11" t="s">
        <v>8313</v>
      </c>
      <c r="R1767" s="15">
        <f t="shared" si="139"/>
        <v>40487.621365740742</v>
      </c>
      <c r="S1767" s="15">
        <f t="shared" si="140"/>
        <v>40544.207638888889</v>
      </c>
      <c r="U1767" t="str">
        <f t="shared" si="141"/>
        <v>rock</v>
      </c>
    </row>
    <row r="1768" spans="1:21" ht="60" x14ac:dyDescent="0.25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7"/>
        <v>2</v>
      </c>
      <c r="P1768">
        <f t="shared" si="138"/>
        <v>50</v>
      </c>
      <c r="Q1768" s="11" t="s">
        <v>8310</v>
      </c>
      <c r="R1768" s="15">
        <f t="shared" si="139"/>
        <v>42130.795983796299</v>
      </c>
      <c r="S1768" s="15">
        <f t="shared" si="140"/>
        <v>42175.795983796299</v>
      </c>
      <c r="U1768" t="str">
        <f t="shared" si="141"/>
        <v>fiction</v>
      </c>
    </row>
    <row r="1769" spans="1:21" ht="45" x14ac:dyDescent="0.25">
      <c r="A1769">
        <v>1504</v>
      </c>
      <c r="B1769" s="9" t="s">
        <v>1505</v>
      </c>
      <c r="C1769" s="3" t="s">
        <v>5614</v>
      </c>
      <c r="D1769" s="5">
        <v>6500</v>
      </c>
      <c r="E1769" s="7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37"/>
        <v>278</v>
      </c>
      <c r="P1769">
        <f t="shared" si="138"/>
        <v>67.16</v>
      </c>
      <c r="Q1769" s="11" t="s">
        <v>8314</v>
      </c>
      <c r="R1769" s="15">
        <f t="shared" si="139"/>
        <v>41772.657685185186</v>
      </c>
      <c r="S1769" s="15">
        <f t="shared" si="140"/>
        <v>41800.356249999997</v>
      </c>
      <c r="U1769" t="str">
        <f t="shared" si="141"/>
        <v>photobooks</v>
      </c>
    </row>
    <row r="1770" spans="1:21" ht="60" x14ac:dyDescent="0.25">
      <c r="A1770">
        <v>1278</v>
      </c>
      <c r="B1770" s="9" t="s">
        <v>1279</v>
      </c>
      <c r="C1770" s="3" t="s">
        <v>5388</v>
      </c>
      <c r="D1770" s="5">
        <v>6500</v>
      </c>
      <c r="E1770" s="7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37"/>
        <v>155</v>
      </c>
      <c r="P1770">
        <f t="shared" si="138"/>
        <v>53.01</v>
      </c>
      <c r="Q1770" s="11" t="s">
        <v>8313</v>
      </c>
      <c r="R1770" s="15">
        <f t="shared" si="139"/>
        <v>41786.555162037039</v>
      </c>
      <c r="S1770" s="15">
        <f t="shared" si="140"/>
        <v>41815.083333333336</v>
      </c>
      <c r="U1770" t="str">
        <f t="shared" si="141"/>
        <v>rock</v>
      </c>
    </row>
    <row r="1771" spans="1:21" ht="60" x14ac:dyDescent="0.25">
      <c r="A1771">
        <v>1262</v>
      </c>
      <c r="B1771" s="9" t="s">
        <v>1263</v>
      </c>
      <c r="C1771" s="3" t="s">
        <v>5372</v>
      </c>
      <c r="D1771" s="5">
        <v>6500</v>
      </c>
      <c r="E1771" s="7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37"/>
        <v>125</v>
      </c>
      <c r="P1771">
        <f t="shared" si="138"/>
        <v>77.64</v>
      </c>
      <c r="Q1771" s="11" t="s">
        <v>8313</v>
      </c>
      <c r="R1771" s="15">
        <f t="shared" si="139"/>
        <v>41656.762638888889</v>
      </c>
      <c r="S1771" s="15">
        <f t="shared" si="140"/>
        <v>41686.762638888889</v>
      </c>
      <c r="U1771" t="str">
        <f t="shared" si="141"/>
        <v>rock</v>
      </c>
    </row>
    <row r="1772" spans="1:21" ht="60" x14ac:dyDescent="0.25">
      <c r="A1772">
        <v>369</v>
      </c>
      <c r="B1772" s="9" t="s">
        <v>370</v>
      </c>
      <c r="C1772" s="3" t="s">
        <v>4479</v>
      </c>
      <c r="D1772" s="5">
        <v>6500</v>
      </c>
      <c r="E1772" s="7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37"/>
        <v>110</v>
      </c>
      <c r="P1772">
        <f t="shared" si="138"/>
        <v>42.87</v>
      </c>
      <c r="Q1772" s="11" t="s">
        <v>8308</v>
      </c>
      <c r="R1772" s="15">
        <f t="shared" si="139"/>
        <v>40893.551724537036</v>
      </c>
      <c r="S1772" s="15">
        <f t="shared" si="140"/>
        <v>40923.551724537036</v>
      </c>
      <c r="U1772" t="str">
        <f t="shared" si="141"/>
        <v>documentary</v>
      </c>
    </row>
    <row r="1773" spans="1:21" ht="60" x14ac:dyDescent="0.25">
      <c r="A1773">
        <v>1213</v>
      </c>
      <c r="B1773" s="9" t="s">
        <v>1214</v>
      </c>
      <c r="C1773" s="3" t="s">
        <v>5323</v>
      </c>
      <c r="D1773" s="5">
        <v>6500</v>
      </c>
      <c r="E1773" s="7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37"/>
        <v>102</v>
      </c>
      <c r="P1773">
        <f t="shared" si="138"/>
        <v>61.53</v>
      </c>
      <c r="Q1773" s="11" t="s">
        <v>8314</v>
      </c>
      <c r="R1773" s="15">
        <f t="shared" si="139"/>
        <v>42731.755787037036</v>
      </c>
      <c r="S1773" s="15">
        <f t="shared" si="140"/>
        <v>42766.755787037036</v>
      </c>
      <c r="U1773" t="str">
        <f t="shared" si="141"/>
        <v>photobooks</v>
      </c>
    </row>
    <row r="1774" spans="1:21" ht="60" x14ac:dyDescent="0.25">
      <c r="A1774">
        <v>2550</v>
      </c>
      <c r="B1774" s="9" t="s">
        <v>2550</v>
      </c>
      <c r="C1774" s="3" t="s">
        <v>6660</v>
      </c>
      <c r="D1774" s="5">
        <v>6500</v>
      </c>
      <c r="E1774" s="7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37"/>
        <v>101</v>
      </c>
      <c r="P1774">
        <f t="shared" si="138"/>
        <v>43.7</v>
      </c>
      <c r="Q1774" s="11" t="s">
        <v>8313</v>
      </c>
      <c r="R1774" s="15">
        <f t="shared" si="139"/>
        <v>42228.634328703702</v>
      </c>
      <c r="S1774" s="15">
        <f t="shared" si="140"/>
        <v>42285.165972222225</v>
      </c>
      <c r="U1774" t="str">
        <f t="shared" si="141"/>
        <v>classical music</v>
      </c>
    </row>
    <row r="1775" spans="1:21" ht="45" x14ac:dyDescent="0.25">
      <c r="A1775">
        <v>3310</v>
      </c>
      <c r="B1775" s="9" t="s">
        <v>3310</v>
      </c>
      <c r="C1775" s="3" t="s">
        <v>7420</v>
      </c>
      <c r="D1775" s="5">
        <v>6500</v>
      </c>
      <c r="E1775" s="7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37"/>
        <v>100</v>
      </c>
      <c r="P1775">
        <f t="shared" si="138"/>
        <v>209.84</v>
      </c>
      <c r="Q1775" s="11" t="s">
        <v>8309</v>
      </c>
      <c r="R1775" s="15">
        <f t="shared" si="139"/>
        <v>42253.928530092591</v>
      </c>
      <c r="S1775" s="15">
        <f t="shared" si="140"/>
        <v>42283.928530092591</v>
      </c>
      <c r="U1775" t="str">
        <f t="shared" si="141"/>
        <v>plays</v>
      </c>
    </row>
    <row r="1776" spans="1:21" ht="45" x14ac:dyDescent="0.25">
      <c r="A1776">
        <v>2530</v>
      </c>
      <c r="B1776" s="9" t="s">
        <v>2530</v>
      </c>
      <c r="C1776" s="3" t="s">
        <v>6640</v>
      </c>
      <c r="D1776" s="5">
        <v>6500</v>
      </c>
      <c r="E1776" s="7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37"/>
        <v>100</v>
      </c>
      <c r="P1776">
        <f t="shared" si="138"/>
        <v>135.41999999999999</v>
      </c>
      <c r="Q1776" s="11" t="s">
        <v>8313</v>
      </c>
      <c r="R1776" s="15">
        <f t="shared" si="139"/>
        <v>42081.864641203705</v>
      </c>
      <c r="S1776" s="15">
        <f t="shared" si="140"/>
        <v>42114.201388888891</v>
      </c>
      <c r="U1776" t="str">
        <f t="shared" si="141"/>
        <v>classical music</v>
      </c>
    </row>
    <row r="1777" spans="1:21" ht="60" x14ac:dyDescent="0.25">
      <c r="A1777">
        <v>1871</v>
      </c>
      <c r="B1777" s="9" t="s">
        <v>1872</v>
      </c>
      <c r="C1777" s="3" t="s">
        <v>5981</v>
      </c>
      <c r="D1777" s="5">
        <v>6500</v>
      </c>
      <c r="E1777" s="7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37"/>
        <v>72</v>
      </c>
      <c r="P1777">
        <f t="shared" si="138"/>
        <v>49.12</v>
      </c>
      <c r="Q1777" s="11" t="s">
        <v>8312</v>
      </c>
      <c r="R1777" s="15">
        <f t="shared" si="139"/>
        <v>41923.783576388887</v>
      </c>
      <c r="S1777" s="15">
        <f t="shared" si="140"/>
        <v>41963.825243055559</v>
      </c>
      <c r="U1777" t="str">
        <f t="shared" si="141"/>
        <v>mobile games</v>
      </c>
    </row>
    <row r="1778" spans="1:21" ht="60" x14ac:dyDescent="0.25">
      <c r="A1778">
        <v>1864</v>
      </c>
      <c r="B1778" s="9" t="s">
        <v>1865</v>
      </c>
      <c r="C1778" s="3" t="s">
        <v>5974</v>
      </c>
      <c r="D1778" s="5">
        <v>6500</v>
      </c>
      <c r="E1778" s="7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37"/>
        <v>43</v>
      </c>
      <c r="P1778">
        <f t="shared" si="138"/>
        <v>58.08</v>
      </c>
      <c r="Q1778" s="11" t="s">
        <v>8312</v>
      </c>
      <c r="R1778" s="15">
        <f t="shared" si="139"/>
        <v>41733.716435185182</v>
      </c>
      <c r="S1778" s="15">
        <f t="shared" si="140"/>
        <v>41763.716435185182</v>
      </c>
      <c r="U1778" t="str">
        <f t="shared" si="141"/>
        <v>mobile games</v>
      </c>
    </row>
    <row r="1779" spans="1:21" ht="45" x14ac:dyDescent="0.25">
      <c r="A1779">
        <v>864</v>
      </c>
      <c r="B1779" s="9" t="s">
        <v>865</v>
      </c>
      <c r="C1779" s="3" t="s">
        <v>4974</v>
      </c>
      <c r="D1779" s="5">
        <v>6500</v>
      </c>
      <c r="E1779" s="7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37"/>
        <v>42</v>
      </c>
      <c r="P1779">
        <f t="shared" si="138"/>
        <v>34.18</v>
      </c>
      <c r="Q1779" s="11" t="s">
        <v>8313</v>
      </c>
      <c r="R1779" s="15">
        <f t="shared" si="139"/>
        <v>41541.106921296298</v>
      </c>
      <c r="S1779" s="15">
        <f t="shared" si="140"/>
        <v>41563.415972222225</v>
      </c>
      <c r="U1779" t="str">
        <f t="shared" si="141"/>
        <v>jazz</v>
      </c>
    </row>
    <row r="1780" spans="1:21" ht="30" x14ac:dyDescent="0.25">
      <c r="A1780">
        <v>1726</v>
      </c>
      <c r="B1780" s="9" t="s">
        <v>1727</v>
      </c>
      <c r="C1780" s="3" t="s">
        <v>5836</v>
      </c>
      <c r="D1780" s="5">
        <v>6500</v>
      </c>
      <c r="E1780" s="7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37"/>
        <v>34</v>
      </c>
      <c r="P1780">
        <f t="shared" si="138"/>
        <v>137.25</v>
      </c>
      <c r="Q1780" s="11" t="s">
        <v>8313</v>
      </c>
      <c r="R1780" s="15">
        <f t="shared" si="139"/>
        <v>41788.919722222221</v>
      </c>
      <c r="S1780" s="15">
        <f t="shared" si="140"/>
        <v>41817.919722222221</v>
      </c>
      <c r="U1780" t="str">
        <f t="shared" si="141"/>
        <v>faith</v>
      </c>
    </row>
    <row r="1781" spans="1:21" ht="60" x14ac:dyDescent="0.25">
      <c r="A1781">
        <v>1812</v>
      </c>
      <c r="B1781" s="9" t="s">
        <v>1813</v>
      </c>
      <c r="C1781" s="3" t="s">
        <v>5922</v>
      </c>
      <c r="D1781" s="5">
        <v>6500</v>
      </c>
      <c r="E1781" s="7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37"/>
        <v>13</v>
      </c>
      <c r="P1781">
        <f t="shared" si="138"/>
        <v>37.61</v>
      </c>
      <c r="Q1781" s="11" t="s">
        <v>8314</v>
      </c>
      <c r="R1781" s="15">
        <f t="shared" si="139"/>
        <v>42524.318703703699</v>
      </c>
      <c r="S1781" s="15">
        <f t="shared" si="140"/>
        <v>42554.318703703699</v>
      </c>
      <c r="U1781" t="str">
        <f t="shared" si="141"/>
        <v>photobooks</v>
      </c>
    </row>
    <row r="1782" spans="1:21" ht="45" x14ac:dyDescent="0.25">
      <c r="A1782">
        <v>915</v>
      </c>
      <c r="B1782" s="9" t="s">
        <v>916</v>
      </c>
      <c r="C1782" s="3" t="s">
        <v>5025</v>
      </c>
      <c r="D1782" s="5">
        <v>6500</v>
      </c>
      <c r="E1782" s="7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37"/>
        <v>6</v>
      </c>
      <c r="P1782">
        <f t="shared" si="138"/>
        <v>41.67</v>
      </c>
      <c r="Q1782" s="11" t="s">
        <v>8313</v>
      </c>
      <c r="R1782" s="15">
        <f t="shared" si="139"/>
        <v>40937.679560185185</v>
      </c>
      <c r="S1782" s="15">
        <f t="shared" si="140"/>
        <v>40969.207638888889</v>
      </c>
      <c r="U1782" t="str">
        <f t="shared" si="141"/>
        <v>jazz</v>
      </c>
    </row>
    <row r="1783" spans="1:21" ht="60" x14ac:dyDescent="0.25">
      <c r="A1783">
        <v>500</v>
      </c>
      <c r="B1783" s="9" t="s">
        <v>501</v>
      </c>
      <c r="C1783" s="3" t="s">
        <v>4610</v>
      </c>
      <c r="D1783" s="5">
        <v>6500</v>
      </c>
      <c r="E1783" s="7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37"/>
        <v>3</v>
      </c>
      <c r="P1783">
        <f t="shared" si="138"/>
        <v>53.75</v>
      </c>
      <c r="Q1783" s="11" t="s">
        <v>8308</v>
      </c>
      <c r="R1783" s="15">
        <f t="shared" si="139"/>
        <v>40247.886006944449</v>
      </c>
      <c r="S1783" s="15">
        <f t="shared" si="140"/>
        <v>40306.927777777775</v>
      </c>
      <c r="U1783" t="str">
        <f t="shared" si="141"/>
        <v>animation</v>
      </c>
    </row>
    <row r="1784" spans="1:21" ht="45" x14ac:dyDescent="0.25">
      <c r="A1784">
        <v>905</v>
      </c>
      <c r="B1784" s="9" t="s">
        <v>906</v>
      </c>
      <c r="C1784" s="3" t="s">
        <v>5015</v>
      </c>
      <c r="D1784" s="5">
        <v>6500</v>
      </c>
      <c r="E1784" s="7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37"/>
        <v>3</v>
      </c>
      <c r="P1784">
        <f t="shared" si="138"/>
        <v>32.67</v>
      </c>
      <c r="Q1784" s="11" t="s">
        <v>8313</v>
      </c>
      <c r="R1784" s="15">
        <f t="shared" si="139"/>
        <v>40507.239884259259</v>
      </c>
      <c r="S1784" s="15">
        <f t="shared" si="140"/>
        <v>40567.239884259259</v>
      </c>
      <c r="U1784" t="str">
        <f t="shared" si="141"/>
        <v>jazz</v>
      </c>
    </row>
    <row r="1785" spans="1:21" ht="45" x14ac:dyDescent="0.25">
      <c r="A1785">
        <v>2569</v>
      </c>
      <c r="B1785" s="9" t="s">
        <v>2569</v>
      </c>
      <c r="C1785" s="3" t="s">
        <v>6679</v>
      </c>
      <c r="D1785" s="5">
        <v>6500</v>
      </c>
      <c r="E1785" s="7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37"/>
        <v>2</v>
      </c>
      <c r="P1785">
        <f t="shared" si="138"/>
        <v>72.5</v>
      </c>
      <c r="Q1785" s="11" t="s">
        <v>8315</v>
      </c>
      <c r="R1785" s="15">
        <f t="shared" si="139"/>
        <v>42234.105462962965</v>
      </c>
      <c r="S1785" s="15">
        <f t="shared" si="140"/>
        <v>42264.105462962965</v>
      </c>
      <c r="U1785" t="str">
        <f t="shared" si="141"/>
        <v>food trucks</v>
      </c>
    </row>
    <row r="1786" spans="1:21" ht="60" x14ac:dyDescent="0.25">
      <c r="A1786">
        <v>503</v>
      </c>
      <c r="B1786" s="9" t="s">
        <v>504</v>
      </c>
      <c r="C1786" s="3" t="s">
        <v>4613</v>
      </c>
      <c r="D1786" s="5">
        <v>6500</v>
      </c>
      <c r="E1786" s="7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37"/>
        <v>2</v>
      </c>
      <c r="P1786">
        <f t="shared" si="138"/>
        <v>12.67</v>
      </c>
      <c r="Q1786" s="11" t="s">
        <v>8308</v>
      </c>
      <c r="R1786" s="15">
        <f t="shared" si="139"/>
        <v>41991.526655092588</v>
      </c>
      <c r="S1786" s="15">
        <f t="shared" si="140"/>
        <v>42021.526655092588</v>
      </c>
      <c r="U1786" t="str">
        <f t="shared" si="141"/>
        <v>animation</v>
      </c>
    </row>
    <row r="1787" spans="1:21" ht="60" x14ac:dyDescent="0.25">
      <c r="A1787">
        <v>427</v>
      </c>
      <c r="B1787" s="9" t="s">
        <v>428</v>
      </c>
      <c r="C1787" s="3" t="s">
        <v>4537</v>
      </c>
      <c r="D1787" s="5">
        <v>6500</v>
      </c>
      <c r="E1787" s="7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37"/>
        <v>0</v>
      </c>
      <c r="P1787">
        <f t="shared" si="138"/>
        <v>0</v>
      </c>
      <c r="Q1787" s="11" t="s">
        <v>8308</v>
      </c>
      <c r="R1787" s="15">
        <f t="shared" si="139"/>
        <v>42285.909027777772</v>
      </c>
      <c r="S1787" s="15">
        <f t="shared" si="140"/>
        <v>42299.790972222225</v>
      </c>
      <c r="U1787" t="str">
        <f t="shared" si="141"/>
        <v>animation</v>
      </c>
    </row>
    <row r="1788" spans="1:21" ht="60" x14ac:dyDescent="0.25">
      <c r="A1788">
        <v>901</v>
      </c>
      <c r="B1788" s="9" t="s">
        <v>902</v>
      </c>
      <c r="C1788" s="3" t="s">
        <v>5011</v>
      </c>
      <c r="D1788" s="5">
        <v>6500</v>
      </c>
      <c r="E1788" s="7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37"/>
        <v>0</v>
      </c>
      <c r="P1788">
        <f t="shared" si="138"/>
        <v>0</v>
      </c>
      <c r="Q1788" s="11" t="s">
        <v>8313</v>
      </c>
      <c r="R1788" s="15">
        <f t="shared" si="139"/>
        <v>40291.81150462963</v>
      </c>
      <c r="S1788" s="15">
        <f t="shared" si="140"/>
        <v>40337.799305555556</v>
      </c>
      <c r="U1788" t="str">
        <f t="shared" si="141"/>
        <v>jazz</v>
      </c>
    </row>
    <row r="1789" spans="1:21" ht="45" x14ac:dyDescent="0.25">
      <c r="A1789">
        <v>1156</v>
      </c>
      <c r="B1789" s="9" t="s">
        <v>1157</v>
      </c>
      <c r="C1789" s="3" t="s">
        <v>5266</v>
      </c>
      <c r="D1789" s="5">
        <v>6500</v>
      </c>
      <c r="E1789" s="7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37"/>
        <v>0</v>
      </c>
      <c r="P1789">
        <f t="shared" si="138"/>
        <v>0</v>
      </c>
      <c r="Q1789" s="11" t="s">
        <v>8315</v>
      </c>
      <c r="R1789" s="15">
        <f t="shared" si="139"/>
        <v>42029.07131944444</v>
      </c>
      <c r="S1789" s="15">
        <f t="shared" si="140"/>
        <v>42059.07131944444</v>
      </c>
      <c r="U1789" t="str">
        <f t="shared" si="141"/>
        <v>food trucks</v>
      </c>
    </row>
    <row r="1790" spans="1:21" ht="60" x14ac:dyDescent="0.25">
      <c r="A1790">
        <v>1997</v>
      </c>
      <c r="B1790" s="9" t="s">
        <v>1998</v>
      </c>
      <c r="C1790" s="3" t="s">
        <v>6107</v>
      </c>
      <c r="D1790" s="5">
        <v>6500</v>
      </c>
      <c r="E1790" s="7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37"/>
        <v>0</v>
      </c>
      <c r="P1790">
        <f t="shared" si="138"/>
        <v>0</v>
      </c>
      <c r="Q1790" s="11" t="s">
        <v>8314</v>
      </c>
      <c r="R1790" s="15">
        <f t="shared" si="139"/>
        <v>41847.930694444447</v>
      </c>
      <c r="S1790" s="15">
        <f t="shared" si="140"/>
        <v>41877.930694444447</v>
      </c>
      <c r="U1790" t="str">
        <f t="shared" si="141"/>
        <v>people</v>
      </c>
    </row>
    <row r="1791" spans="1:21" ht="60" x14ac:dyDescent="0.25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7"/>
        <v>109</v>
      </c>
      <c r="P1791">
        <f t="shared" si="138"/>
        <v>68.48</v>
      </c>
      <c r="Q1791" s="11" t="s">
        <v>8313</v>
      </c>
      <c r="R1791" s="15">
        <f t="shared" si="139"/>
        <v>40850.111064814817</v>
      </c>
      <c r="S1791" s="15">
        <f t="shared" si="140"/>
        <v>40890.152731481481</v>
      </c>
      <c r="U1791" t="str">
        <f t="shared" si="141"/>
        <v>indie rock</v>
      </c>
    </row>
    <row r="1792" spans="1:21" ht="60" x14ac:dyDescent="0.25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7"/>
        <v>102</v>
      </c>
      <c r="P1792">
        <f t="shared" si="138"/>
        <v>35.549999999999997</v>
      </c>
      <c r="Q1792" s="11" t="s">
        <v>8313</v>
      </c>
      <c r="R1792" s="15">
        <f t="shared" si="139"/>
        <v>41680.583402777782</v>
      </c>
      <c r="S1792" s="15">
        <f t="shared" si="140"/>
        <v>41702.875</v>
      </c>
      <c r="U1792" t="str">
        <f t="shared" si="141"/>
        <v>indie rock</v>
      </c>
    </row>
    <row r="1793" spans="1:21" ht="60" x14ac:dyDescent="0.25">
      <c r="A1793">
        <v>1419</v>
      </c>
      <c r="B1793" s="9" t="s">
        <v>1420</v>
      </c>
      <c r="C1793" s="3" t="s">
        <v>5529</v>
      </c>
      <c r="D1793" s="5">
        <v>6300</v>
      </c>
      <c r="E1793" s="7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37"/>
        <v>7</v>
      </c>
      <c r="P1793">
        <f t="shared" si="138"/>
        <v>44.5</v>
      </c>
      <c r="Q1793" s="11" t="s">
        <v>8310</v>
      </c>
      <c r="R1793" s="15">
        <f t="shared" si="139"/>
        <v>42622.456238425926</v>
      </c>
      <c r="S1793" s="15">
        <f t="shared" si="140"/>
        <v>42652.456238425926</v>
      </c>
      <c r="U1793" t="str">
        <f t="shared" si="141"/>
        <v>translations</v>
      </c>
    </row>
    <row r="1794" spans="1:21" ht="45" x14ac:dyDescent="0.25">
      <c r="A1794">
        <v>212</v>
      </c>
      <c r="B1794" s="9" t="s">
        <v>214</v>
      </c>
      <c r="C1794" s="3" t="s">
        <v>4322</v>
      </c>
      <c r="D1794" s="5">
        <v>6300</v>
      </c>
      <c r="E1794" s="7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37"/>
        <v>0</v>
      </c>
      <c r="P1794">
        <f t="shared" si="138"/>
        <v>1</v>
      </c>
      <c r="Q1794" s="11" t="s">
        <v>8308</v>
      </c>
      <c r="R1794" s="15">
        <f t="shared" si="139"/>
        <v>42416.881018518514</v>
      </c>
      <c r="S1794" s="15">
        <f t="shared" si="140"/>
        <v>42476.839351851857</v>
      </c>
      <c r="U1794" t="str">
        <f t="shared" si="141"/>
        <v>drama</v>
      </c>
    </row>
    <row r="1795" spans="1:21" ht="60" x14ac:dyDescent="0.25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42">ROUND(E1795/D1795*100,0)</f>
        <v>7</v>
      </c>
      <c r="P1795">
        <f t="shared" ref="P1795:P1858" si="143">IFERROR(ROUND(E1795/L1795,2),0)</f>
        <v>59</v>
      </c>
      <c r="Q1795" s="11" t="s">
        <v>8309</v>
      </c>
      <c r="R1795" s="15">
        <f t="shared" ref="R1795:R1858" si="144">(((J1795/60)/60)/24)+DATE(1970,1,1)</f>
        <v>42293.809212962966</v>
      </c>
      <c r="S1795" s="15">
        <f t="shared" ref="S1795:S1858" si="145">(((I1795/60)/60)/24)+DATE(1970,1,1)</f>
        <v>42353.85087962963</v>
      </c>
      <c r="U1795" t="str">
        <f t="shared" ref="U1795:U1858" si="146">RIGHT(N1795,LEN(N1795)-SEARCH("/",N1795))</f>
        <v>plays</v>
      </c>
    </row>
    <row r="1796" spans="1:21" ht="45" x14ac:dyDescent="0.25">
      <c r="A1796">
        <v>1476</v>
      </c>
      <c r="B1796" s="9" t="s">
        <v>1477</v>
      </c>
      <c r="C1796" s="3" t="s">
        <v>5586</v>
      </c>
      <c r="D1796" s="5">
        <v>6000</v>
      </c>
      <c r="E1796" s="7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42"/>
        <v>662</v>
      </c>
      <c r="P1796">
        <f t="shared" si="143"/>
        <v>43.33</v>
      </c>
      <c r="Q1796" s="11" t="s">
        <v>8310</v>
      </c>
      <c r="R1796" s="15">
        <f t="shared" si="144"/>
        <v>40766.041921296295</v>
      </c>
      <c r="S1796" s="15">
        <f t="shared" si="145"/>
        <v>40796.041921296295</v>
      </c>
      <c r="U1796" t="str">
        <f t="shared" si="146"/>
        <v>radio &amp; podcasts</v>
      </c>
    </row>
    <row r="1797" spans="1:21" ht="60" x14ac:dyDescent="0.25">
      <c r="A1797">
        <v>2264</v>
      </c>
      <c r="B1797" s="9" t="s">
        <v>2265</v>
      </c>
      <c r="C1797" s="3" t="s">
        <v>6374</v>
      </c>
      <c r="D1797" s="5">
        <v>6000</v>
      </c>
      <c r="E1797" s="7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42"/>
        <v>180</v>
      </c>
      <c r="P1797">
        <f t="shared" si="143"/>
        <v>24.27</v>
      </c>
      <c r="Q1797" s="11" t="s">
        <v>8312</v>
      </c>
      <c r="R1797" s="15">
        <f t="shared" si="144"/>
        <v>42496.582337962958</v>
      </c>
      <c r="S1797" s="15">
        <f t="shared" si="145"/>
        <v>42513.125</v>
      </c>
      <c r="U1797" t="str">
        <f t="shared" si="146"/>
        <v>tabletop games</v>
      </c>
    </row>
    <row r="1798" spans="1:21" ht="60" x14ac:dyDescent="0.25">
      <c r="A1798">
        <v>1933</v>
      </c>
      <c r="B1798" s="9" t="s">
        <v>1934</v>
      </c>
      <c r="C1798" s="3" t="s">
        <v>6043</v>
      </c>
      <c r="D1798" s="5">
        <v>6000</v>
      </c>
      <c r="E1798" s="7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42"/>
        <v>172</v>
      </c>
      <c r="P1798">
        <f t="shared" si="143"/>
        <v>94.05</v>
      </c>
      <c r="Q1798" s="11" t="s">
        <v>8313</v>
      </c>
      <c r="R1798" s="15">
        <f t="shared" si="144"/>
        <v>41879.130868055552</v>
      </c>
      <c r="S1798" s="15">
        <f t="shared" si="145"/>
        <v>41909.130868055552</v>
      </c>
      <c r="U1798" t="str">
        <f t="shared" si="146"/>
        <v>indie rock</v>
      </c>
    </row>
    <row r="1799" spans="1:21" ht="60" x14ac:dyDescent="0.25">
      <c r="A1799">
        <v>2055</v>
      </c>
      <c r="B1799" s="9" t="s">
        <v>2056</v>
      </c>
      <c r="C1799" s="3" t="s">
        <v>6165</v>
      </c>
      <c r="D1799" s="5">
        <v>6000</v>
      </c>
      <c r="E1799" s="7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42"/>
        <v>167</v>
      </c>
      <c r="P1799">
        <f t="shared" si="143"/>
        <v>99.46</v>
      </c>
      <c r="Q1799" s="11" t="s">
        <v>8311</v>
      </c>
      <c r="R1799" s="15">
        <f t="shared" si="144"/>
        <v>41946.674108796295</v>
      </c>
      <c r="S1799" s="15">
        <f t="shared" si="145"/>
        <v>41976.166666666672</v>
      </c>
      <c r="U1799" t="str">
        <f t="shared" si="146"/>
        <v>hardware</v>
      </c>
    </row>
    <row r="1800" spans="1:21" ht="60" x14ac:dyDescent="0.25">
      <c r="A1800">
        <v>739</v>
      </c>
      <c r="B1800" s="9" t="s">
        <v>740</v>
      </c>
      <c r="C1800" s="3" t="s">
        <v>4849</v>
      </c>
      <c r="D1800" s="5">
        <v>6000</v>
      </c>
      <c r="E1800" s="7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42"/>
        <v>158</v>
      </c>
      <c r="P1800">
        <f t="shared" si="143"/>
        <v>68.349999999999994</v>
      </c>
      <c r="Q1800" s="11" t="s">
        <v>8310</v>
      </c>
      <c r="R1800" s="15">
        <f t="shared" si="144"/>
        <v>41829.502650462964</v>
      </c>
      <c r="S1800" s="15">
        <f t="shared" si="145"/>
        <v>41862.502650462964</v>
      </c>
      <c r="U1800" t="str">
        <f t="shared" si="146"/>
        <v>nonfiction</v>
      </c>
    </row>
    <row r="1801" spans="1:21" ht="30" x14ac:dyDescent="0.25">
      <c r="A1801">
        <v>36</v>
      </c>
      <c r="B1801" s="9" t="s">
        <v>38</v>
      </c>
      <c r="C1801" s="3" t="s">
        <v>4147</v>
      </c>
      <c r="D1801" s="5">
        <v>6000</v>
      </c>
      <c r="E1801" s="7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42"/>
        <v>142</v>
      </c>
      <c r="P1801">
        <f t="shared" si="143"/>
        <v>193.84</v>
      </c>
      <c r="Q1801" s="11" t="s">
        <v>8308</v>
      </c>
      <c r="R1801" s="15">
        <f t="shared" si="144"/>
        <v>42068.307002314818</v>
      </c>
      <c r="S1801" s="15">
        <f t="shared" si="145"/>
        <v>42098.265335648146</v>
      </c>
      <c r="U1801" t="str">
        <f t="shared" si="146"/>
        <v>television</v>
      </c>
    </row>
    <row r="1802" spans="1:21" ht="60" x14ac:dyDescent="0.25">
      <c r="A1802">
        <v>1942</v>
      </c>
      <c r="B1802" s="9" t="s">
        <v>1943</v>
      </c>
      <c r="C1802" s="3" t="s">
        <v>6052</v>
      </c>
      <c r="D1802" s="5">
        <v>6000</v>
      </c>
      <c r="E1802" s="7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42"/>
        <v>138</v>
      </c>
      <c r="P1802">
        <f t="shared" si="143"/>
        <v>87.44</v>
      </c>
      <c r="Q1802" s="11" t="s">
        <v>8311</v>
      </c>
      <c r="R1802" s="15">
        <f t="shared" si="144"/>
        <v>40638.828009259261</v>
      </c>
      <c r="S1802" s="15">
        <f t="shared" si="145"/>
        <v>40728.828009259261</v>
      </c>
      <c r="U1802" t="str">
        <f t="shared" si="146"/>
        <v>hardware</v>
      </c>
    </row>
    <row r="1803" spans="1:21" ht="60" x14ac:dyDescent="0.25">
      <c r="A1803">
        <v>1658</v>
      </c>
      <c r="B1803" s="9" t="s">
        <v>1659</v>
      </c>
      <c r="C1803" s="3" t="s">
        <v>5768</v>
      </c>
      <c r="D1803" s="5">
        <v>6000</v>
      </c>
      <c r="E1803" s="7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42"/>
        <v>132</v>
      </c>
      <c r="P1803">
        <f t="shared" si="143"/>
        <v>74.150000000000006</v>
      </c>
      <c r="Q1803" s="11" t="s">
        <v>8313</v>
      </c>
      <c r="R1803" s="15">
        <f t="shared" si="144"/>
        <v>41223.22184027778</v>
      </c>
      <c r="S1803" s="15">
        <f t="shared" si="145"/>
        <v>41261.597222222219</v>
      </c>
      <c r="U1803" t="str">
        <f t="shared" si="146"/>
        <v>pop</v>
      </c>
    </row>
    <row r="1804" spans="1:21" ht="45" x14ac:dyDescent="0.25">
      <c r="A1804">
        <v>3266</v>
      </c>
      <c r="B1804" s="9" t="s">
        <v>3266</v>
      </c>
      <c r="C1804" s="3" t="s">
        <v>7376</v>
      </c>
      <c r="D1804" s="5">
        <v>6000</v>
      </c>
      <c r="E1804" s="7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42"/>
        <v>131</v>
      </c>
      <c r="P1804">
        <f t="shared" si="143"/>
        <v>48.33</v>
      </c>
      <c r="Q1804" s="11" t="s">
        <v>8309</v>
      </c>
      <c r="R1804" s="15">
        <f t="shared" si="144"/>
        <v>42136.536134259266</v>
      </c>
      <c r="S1804" s="15">
        <f t="shared" si="145"/>
        <v>42167.875</v>
      </c>
      <c r="U1804" t="str">
        <f t="shared" si="146"/>
        <v>plays</v>
      </c>
    </row>
    <row r="1805" spans="1:21" ht="60" x14ac:dyDescent="0.25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2"/>
        <v>131</v>
      </c>
      <c r="P1805">
        <f t="shared" si="143"/>
        <v>45.05</v>
      </c>
      <c r="Q1805" s="11" t="s">
        <v>8308</v>
      </c>
      <c r="R1805" s="15">
        <f t="shared" si="144"/>
        <v>40757.889247685183</v>
      </c>
      <c r="S1805" s="15">
        <f t="shared" si="145"/>
        <v>40802.889247685183</v>
      </c>
      <c r="U1805" t="str">
        <f t="shared" si="146"/>
        <v>documentary</v>
      </c>
    </row>
    <row r="1806" spans="1:21" ht="60" x14ac:dyDescent="0.25">
      <c r="A1806">
        <v>102</v>
      </c>
      <c r="B1806" s="9" t="s">
        <v>104</v>
      </c>
      <c r="C1806" s="3" t="s">
        <v>4213</v>
      </c>
      <c r="D1806" s="5">
        <v>6000</v>
      </c>
      <c r="E1806" s="7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42"/>
        <v>128</v>
      </c>
      <c r="P1806">
        <f t="shared" si="143"/>
        <v>117.92</v>
      </c>
      <c r="Q1806" s="11" t="s">
        <v>8308</v>
      </c>
      <c r="R1806" s="15">
        <f t="shared" si="144"/>
        <v>40505.131168981483</v>
      </c>
      <c r="S1806" s="15">
        <f t="shared" si="145"/>
        <v>40535.131168981483</v>
      </c>
      <c r="U1806" t="str">
        <f t="shared" si="146"/>
        <v>shorts</v>
      </c>
    </row>
    <row r="1807" spans="1:21" ht="45" x14ac:dyDescent="0.25">
      <c r="A1807">
        <v>1361</v>
      </c>
      <c r="B1807" s="9" t="s">
        <v>1362</v>
      </c>
      <c r="C1807" s="3" t="s">
        <v>5471</v>
      </c>
      <c r="D1807" s="5">
        <v>6000</v>
      </c>
      <c r="E1807" s="7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42"/>
        <v>126</v>
      </c>
      <c r="P1807">
        <f t="shared" si="143"/>
        <v>28.63</v>
      </c>
      <c r="Q1807" s="11" t="s">
        <v>8310</v>
      </c>
      <c r="R1807" s="15">
        <f t="shared" si="144"/>
        <v>41781.717268518521</v>
      </c>
      <c r="S1807" s="15">
        <f t="shared" si="145"/>
        <v>41811.717268518521</v>
      </c>
      <c r="U1807" t="str">
        <f t="shared" si="146"/>
        <v>nonfiction</v>
      </c>
    </row>
    <row r="1808" spans="1:21" ht="60" x14ac:dyDescent="0.25">
      <c r="A1808">
        <v>2085</v>
      </c>
      <c r="B1808" s="9" t="s">
        <v>2086</v>
      </c>
      <c r="C1808" s="3" t="s">
        <v>6195</v>
      </c>
      <c r="D1808" s="5">
        <v>6000</v>
      </c>
      <c r="E1808" s="7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42"/>
        <v>124</v>
      </c>
      <c r="P1808">
        <f t="shared" si="143"/>
        <v>89.3</v>
      </c>
      <c r="Q1808" s="11" t="s">
        <v>8313</v>
      </c>
      <c r="R1808" s="15">
        <f t="shared" si="144"/>
        <v>41075.835497685184</v>
      </c>
      <c r="S1808" s="15">
        <f t="shared" si="145"/>
        <v>41105.835497685184</v>
      </c>
      <c r="U1808" t="str">
        <f t="shared" si="146"/>
        <v>indie rock</v>
      </c>
    </row>
    <row r="1809" spans="1:21" ht="45" x14ac:dyDescent="0.25">
      <c r="A1809">
        <v>2784</v>
      </c>
      <c r="B1809" s="9" t="s">
        <v>2784</v>
      </c>
      <c r="C1809" s="3" t="s">
        <v>6894</v>
      </c>
      <c r="D1809" s="5">
        <v>6000</v>
      </c>
      <c r="E1809" s="7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42"/>
        <v>119</v>
      </c>
      <c r="P1809">
        <f t="shared" si="143"/>
        <v>66.11</v>
      </c>
      <c r="Q1809" s="11" t="s">
        <v>8309</v>
      </c>
      <c r="R1809" s="15">
        <f t="shared" si="144"/>
        <v>41920.787534722222</v>
      </c>
      <c r="S1809" s="15">
        <f t="shared" si="145"/>
        <v>41941.787534722222</v>
      </c>
      <c r="U1809" t="str">
        <f t="shared" si="146"/>
        <v>plays</v>
      </c>
    </row>
    <row r="1810" spans="1:21" ht="60" x14ac:dyDescent="0.25">
      <c r="A1810">
        <v>3527</v>
      </c>
      <c r="B1810" s="9" t="s">
        <v>3526</v>
      </c>
      <c r="C1810" s="3" t="s">
        <v>7637</v>
      </c>
      <c r="D1810" s="5">
        <v>6000</v>
      </c>
      <c r="E1810" s="7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42"/>
        <v>117</v>
      </c>
      <c r="P1810">
        <f t="shared" si="143"/>
        <v>81.569999999999993</v>
      </c>
      <c r="Q1810" s="11" t="s">
        <v>8309</v>
      </c>
      <c r="R1810" s="15">
        <f t="shared" si="144"/>
        <v>42167.023206018523</v>
      </c>
      <c r="S1810" s="15">
        <f t="shared" si="145"/>
        <v>42196.165972222225</v>
      </c>
      <c r="U1810" t="str">
        <f t="shared" si="146"/>
        <v>plays</v>
      </c>
    </row>
    <row r="1811" spans="1:21" ht="45" x14ac:dyDescent="0.25">
      <c r="A1811">
        <v>89</v>
      </c>
      <c r="B1811" s="9" t="s">
        <v>91</v>
      </c>
      <c r="C1811" s="3" t="s">
        <v>4200</v>
      </c>
      <c r="D1811" s="5">
        <v>6000</v>
      </c>
      <c r="E1811" s="7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42"/>
        <v>115</v>
      </c>
      <c r="P1811">
        <f t="shared" si="143"/>
        <v>123.29</v>
      </c>
      <c r="Q1811" s="11" t="s">
        <v>8308</v>
      </c>
      <c r="R1811" s="15">
        <f t="shared" si="144"/>
        <v>41402.752222222225</v>
      </c>
      <c r="S1811" s="15">
        <f t="shared" si="145"/>
        <v>41427.752222222225</v>
      </c>
      <c r="U1811" t="str">
        <f t="shared" si="146"/>
        <v>shorts</v>
      </c>
    </row>
    <row r="1812" spans="1:21" ht="60" x14ac:dyDescent="0.25">
      <c r="A1812">
        <v>2212</v>
      </c>
      <c r="B1812" s="9" t="s">
        <v>2213</v>
      </c>
      <c r="C1812" s="3" t="s">
        <v>6322</v>
      </c>
      <c r="D1812" s="5">
        <v>6000</v>
      </c>
      <c r="E1812" s="7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42"/>
        <v>114</v>
      </c>
      <c r="P1812">
        <f t="shared" si="143"/>
        <v>55.8</v>
      </c>
      <c r="Q1812" s="11" t="s">
        <v>8313</v>
      </c>
      <c r="R1812" s="15">
        <f t="shared" si="144"/>
        <v>41548.747418981482</v>
      </c>
      <c r="S1812" s="15">
        <f t="shared" si="145"/>
        <v>41582.041666666664</v>
      </c>
      <c r="U1812" t="str">
        <f t="shared" si="146"/>
        <v>electronic music</v>
      </c>
    </row>
    <row r="1813" spans="1:21" ht="45" x14ac:dyDescent="0.25">
      <c r="A1813">
        <v>1677</v>
      </c>
      <c r="B1813" s="9" t="s">
        <v>1678</v>
      </c>
      <c r="C1813" s="3" t="s">
        <v>5787</v>
      </c>
      <c r="D1813" s="5">
        <v>6000</v>
      </c>
      <c r="E1813" s="7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42"/>
        <v>112</v>
      </c>
      <c r="P1813">
        <f t="shared" si="143"/>
        <v>159.52000000000001</v>
      </c>
      <c r="Q1813" s="11" t="s">
        <v>8313</v>
      </c>
      <c r="R1813" s="15">
        <f t="shared" si="144"/>
        <v>42416.407129629632</v>
      </c>
      <c r="S1813" s="15">
        <f t="shared" si="145"/>
        <v>42476.249305555553</v>
      </c>
      <c r="U1813" t="str">
        <f t="shared" si="146"/>
        <v>pop</v>
      </c>
    </row>
    <row r="1814" spans="1:21" ht="45" x14ac:dyDescent="0.25">
      <c r="A1814">
        <v>3786</v>
      </c>
      <c r="B1814" s="9" t="s">
        <v>3783</v>
      </c>
      <c r="C1814" s="3" t="s">
        <v>7896</v>
      </c>
      <c r="D1814" s="5">
        <v>6000</v>
      </c>
      <c r="E1814" s="7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42"/>
        <v>111</v>
      </c>
      <c r="P1814">
        <f t="shared" si="143"/>
        <v>93.77</v>
      </c>
      <c r="Q1814" s="11" t="s">
        <v>8309</v>
      </c>
      <c r="R1814" s="15">
        <f t="shared" si="144"/>
        <v>42487.037905092591</v>
      </c>
      <c r="S1814" s="15">
        <f t="shared" si="145"/>
        <v>42517.037905092591</v>
      </c>
      <c r="U1814" t="str">
        <f t="shared" si="146"/>
        <v>musical</v>
      </c>
    </row>
    <row r="1815" spans="1:21" ht="60" x14ac:dyDescent="0.25">
      <c r="A1815">
        <v>2719</v>
      </c>
      <c r="B1815" s="9" t="s">
        <v>2719</v>
      </c>
      <c r="C1815" s="3" t="s">
        <v>6829</v>
      </c>
      <c r="D1815" s="5">
        <v>6000</v>
      </c>
      <c r="E1815" s="7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42"/>
        <v>109</v>
      </c>
      <c r="P1815">
        <f t="shared" si="143"/>
        <v>94.64</v>
      </c>
      <c r="Q1815" s="11" t="s">
        <v>8309</v>
      </c>
      <c r="R1815" s="15">
        <f t="shared" si="144"/>
        <v>42418.031180555554</v>
      </c>
      <c r="S1815" s="15">
        <f t="shared" si="145"/>
        <v>42477.989513888882</v>
      </c>
      <c r="U1815" t="str">
        <f t="shared" si="146"/>
        <v>spaces</v>
      </c>
    </row>
    <row r="1816" spans="1:21" ht="45" x14ac:dyDescent="0.25">
      <c r="A1816">
        <v>339</v>
      </c>
      <c r="B1816" s="9" t="s">
        <v>340</v>
      </c>
      <c r="C1816" s="3" t="s">
        <v>4449</v>
      </c>
      <c r="D1816" s="5">
        <v>6000</v>
      </c>
      <c r="E1816" s="7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42"/>
        <v>108</v>
      </c>
      <c r="P1816">
        <f t="shared" si="143"/>
        <v>72.87</v>
      </c>
      <c r="Q1816" s="11" t="s">
        <v>8308</v>
      </c>
      <c r="R1816" s="15">
        <f t="shared" si="144"/>
        <v>42093.760046296295</v>
      </c>
      <c r="S1816" s="15">
        <f t="shared" si="145"/>
        <v>42123.760046296295</v>
      </c>
      <c r="U1816" t="str">
        <f t="shared" si="146"/>
        <v>documentary</v>
      </c>
    </row>
    <row r="1817" spans="1:21" ht="60" x14ac:dyDescent="0.25">
      <c r="A1817">
        <v>1396</v>
      </c>
      <c r="B1817" s="9" t="s">
        <v>1397</v>
      </c>
      <c r="C1817" s="3" t="s">
        <v>5506</v>
      </c>
      <c r="D1817" s="5">
        <v>6000</v>
      </c>
      <c r="E1817" s="7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42"/>
        <v>107</v>
      </c>
      <c r="P1817">
        <f t="shared" si="143"/>
        <v>88.19</v>
      </c>
      <c r="Q1817" s="11" t="s">
        <v>8313</v>
      </c>
      <c r="R1817" s="15">
        <f t="shared" si="144"/>
        <v>42018.99863425926</v>
      </c>
      <c r="S1817" s="15">
        <f t="shared" si="145"/>
        <v>42048.99863425926</v>
      </c>
      <c r="U1817" t="str">
        <f t="shared" si="146"/>
        <v>rock</v>
      </c>
    </row>
    <row r="1818" spans="1:21" ht="45" x14ac:dyDescent="0.25">
      <c r="A1818">
        <v>2309</v>
      </c>
      <c r="B1818" s="9" t="s">
        <v>2310</v>
      </c>
      <c r="C1818" s="3" t="s">
        <v>6419</v>
      </c>
      <c r="D1818" s="5">
        <v>6000</v>
      </c>
      <c r="E1818" s="7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42"/>
        <v>107</v>
      </c>
      <c r="P1818">
        <f t="shared" si="143"/>
        <v>59.82</v>
      </c>
      <c r="Q1818" s="11" t="s">
        <v>8313</v>
      </c>
      <c r="R1818" s="15">
        <f t="shared" si="144"/>
        <v>41307.987696759257</v>
      </c>
      <c r="S1818" s="15">
        <f t="shared" si="145"/>
        <v>41342.987696759257</v>
      </c>
      <c r="U1818" t="str">
        <f t="shared" si="146"/>
        <v>indie rock</v>
      </c>
    </row>
    <row r="1819" spans="1:21" ht="75" x14ac:dyDescent="0.25">
      <c r="A1819">
        <v>86</v>
      </c>
      <c r="B1819" s="9" t="s">
        <v>88</v>
      </c>
      <c r="C1819" s="3" t="s">
        <v>4197</v>
      </c>
      <c r="D1819" s="5">
        <v>6000</v>
      </c>
      <c r="E1819" s="7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42"/>
        <v>106</v>
      </c>
      <c r="P1819">
        <f t="shared" si="143"/>
        <v>375.76</v>
      </c>
      <c r="Q1819" s="11" t="s">
        <v>8308</v>
      </c>
      <c r="R1819" s="15">
        <f t="shared" si="144"/>
        <v>42291.556076388893</v>
      </c>
      <c r="S1819" s="15">
        <f t="shared" si="145"/>
        <v>42365.59774305555</v>
      </c>
      <c r="U1819" t="str">
        <f t="shared" si="146"/>
        <v>shorts</v>
      </c>
    </row>
    <row r="1820" spans="1:21" ht="30" x14ac:dyDescent="0.25">
      <c r="A1820">
        <v>2284</v>
      </c>
      <c r="B1820" s="9" t="s">
        <v>2285</v>
      </c>
      <c r="C1820" s="3" t="s">
        <v>6394</v>
      </c>
      <c r="D1820" s="5">
        <v>6000</v>
      </c>
      <c r="E1820" s="7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42"/>
        <v>106</v>
      </c>
      <c r="P1820">
        <f t="shared" si="143"/>
        <v>108.02</v>
      </c>
      <c r="Q1820" s="11" t="s">
        <v>8313</v>
      </c>
      <c r="R1820" s="15">
        <f t="shared" si="144"/>
        <v>40585.796817129631</v>
      </c>
      <c r="S1820" s="15">
        <f t="shared" si="145"/>
        <v>40614.166666666664</v>
      </c>
      <c r="U1820" t="str">
        <f t="shared" si="146"/>
        <v>rock</v>
      </c>
    </row>
    <row r="1821" spans="1:21" ht="60" x14ac:dyDescent="0.25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2"/>
        <v>106</v>
      </c>
      <c r="P1821">
        <f t="shared" si="143"/>
        <v>138.26</v>
      </c>
      <c r="Q1821" s="11" t="s">
        <v>8314</v>
      </c>
      <c r="R1821" s="15">
        <f t="shared" si="144"/>
        <v>42761.846122685187</v>
      </c>
      <c r="S1821" s="15">
        <f t="shared" si="145"/>
        <v>42791.846122685187</v>
      </c>
      <c r="U1821" t="str">
        <f t="shared" si="146"/>
        <v>photobooks</v>
      </c>
    </row>
    <row r="1822" spans="1:21" ht="45" x14ac:dyDescent="0.25">
      <c r="A1822">
        <v>2970</v>
      </c>
      <c r="B1822" s="9" t="s">
        <v>2970</v>
      </c>
      <c r="C1822" s="3" t="s">
        <v>7080</v>
      </c>
      <c r="D1822" s="5">
        <v>6000</v>
      </c>
      <c r="E1822" s="7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42"/>
        <v>106</v>
      </c>
      <c r="P1822">
        <f t="shared" si="143"/>
        <v>69.89</v>
      </c>
      <c r="Q1822" s="11" t="s">
        <v>8309</v>
      </c>
      <c r="R1822" s="15">
        <f t="shared" si="144"/>
        <v>41808.669571759259</v>
      </c>
      <c r="S1822" s="15">
        <f t="shared" si="145"/>
        <v>41838.669571759259</v>
      </c>
      <c r="U1822" t="str">
        <f t="shared" si="146"/>
        <v>plays</v>
      </c>
    </row>
    <row r="1823" spans="1:21" ht="30" x14ac:dyDescent="0.25">
      <c r="A1823">
        <v>2529</v>
      </c>
      <c r="B1823" s="9" t="s">
        <v>2529</v>
      </c>
      <c r="C1823" s="3" t="s">
        <v>6639</v>
      </c>
      <c r="D1823" s="5">
        <v>6000</v>
      </c>
      <c r="E1823" s="7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42"/>
        <v>104</v>
      </c>
      <c r="P1823">
        <f t="shared" si="143"/>
        <v>82.33</v>
      </c>
      <c r="Q1823" s="11" t="s">
        <v>8313</v>
      </c>
      <c r="R1823" s="15">
        <f t="shared" si="144"/>
        <v>40948.080729166664</v>
      </c>
      <c r="S1823" s="15">
        <f t="shared" si="145"/>
        <v>40993.0390625</v>
      </c>
      <c r="U1823" t="str">
        <f t="shared" si="146"/>
        <v>classical music</v>
      </c>
    </row>
    <row r="1824" spans="1:21" ht="30" x14ac:dyDescent="0.25">
      <c r="A1824">
        <v>1629</v>
      </c>
      <c r="B1824" s="9" t="s">
        <v>1630</v>
      </c>
      <c r="C1824" s="3" t="s">
        <v>5739</v>
      </c>
      <c r="D1824" s="5">
        <v>6000</v>
      </c>
      <c r="E1824" s="7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42"/>
        <v>104</v>
      </c>
      <c r="P1824">
        <f t="shared" si="143"/>
        <v>75.849999999999994</v>
      </c>
      <c r="Q1824" s="11" t="s">
        <v>8313</v>
      </c>
      <c r="R1824" s="15">
        <f t="shared" si="144"/>
        <v>41645.867280092592</v>
      </c>
      <c r="S1824" s="15">
        <f t="shared" si="145"/>
        <v>41690.867280092592</v>
      </c>
      <c r="U1824" t="str">
        <f t="shared" si="146"/>
        <v>rock</v>
      </c>
    </row>
    <row r="1825" spans="1:21" ht="60" x14ac:dyDescent="0.25">
      <c r="A1825">
        <v>3424</v>
      </c>
      <c r="B1825" s="9" t="s">
        <v>3423</v>
      </c>
      <c r="C1825" s="3" t="s">
        <v>7534</v>
      </c>
      <c r="D1825" s="5">
        <v>6000</v>
      </c>
      <c r="E1825" s="7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42"/>
        <v>104</v>
      </c>
      <c r="P1825">
        <f t="shared" si="143"/>
        <v>81.78</v>
      </c>
      <c r="Q1825" s="11" t="s">
        <v>8309</v>
      </c>
      <c r="R1825" s="15">
        <f t="shared" si="144"/>
        <v>42018.676898148144</v>
      </c>
      <c r="S1825" s="15">
        <f t="shared" si="145"/>
        <v>42040.290972222225</v>
      </c>
      <c r="U1825" t="str">
        <f t="shared" si="146"/>
        <v>plays</v>
      </c>
    </row>
    <row r="1826" spans="1:21" ht="60" x14ac:dyDescent="0.25">
      <c r="A1826">
        <v>1201</v>
      </c>
      <c r="B1826" s="9" t="s">
        <v>1202</v>
      </c>
      <c r="C1826" s="3" t="s">
        <v>5311</v>
      </c>
      <c r="D1826" s="5">
        <v>6000</v>
      </c>
      <c r="E1826" s="7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42"/>
        <v>102</v>
      </c>
      <c r="P1826">
        <f t="shared" si="143"/>
        <v>55.37</v>
      </c>
      <c r="Q1826" s="11" t="s">
        <v>8314</v>
      </c>
      <c r="R1826" s="15">
        <f t="shared" si="144"/>
        <v>42536.60701388889</v>
      </c>
      <c r="S1826" s="15">
        <f t="shared" si="145"/>
        <v>42566.60701388889</v>
      </c>
      <c r="U1826" t="str">
        <f t="shared" si="146"/>
        <v>photobooks</v>
      </c>
    </row>
    <row r="1827" spans="1:21" ht="60" x14ac:dyDescent="0.25">
      <c r="A1827">
        <v>2548</v>
      </c>
      <c r="B1827" s="9" t="s">
        <v>2548</v>
      </c>
      <c r="C1827" s="3" t="s">
        <v>6658</v>
      </c>
      <c r="D1827" s="5">
        <v>6000</v>
      </c>
      <c r="E1827" s="7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42"/>
        <v>102</v>
      </c>
      <c r="P1827">
        <f t="shared" si="143"/>
        <v>165.16</v>
      </c>
      <c r="Q1827" s="11" t="s">
        <v>8313</v>
      </c>
      <c r="R1827" s="15">
        <f t="shared" si="144"/>
        <v>42618.625428240746</v>
      </c>
      <c r="S1827" s="15">
        <f t="shared" si="145"/>
        <v>42643.185416666667</v>
      </c>
      <c r="U1827" t="str">
        <f t="shared" si="146"/>
        <v>classical music</v>
      </c>
    </row>
    <row r="1828" spans="1:21" ht="45" x14ac:dyDescent="0.25">
      <c r="A1828">
        <v>1251</v>
      </c>
      <c r="B1828" s="9" t="s">
        <v>1252</v>
      </c>
      <c r="C1828" s="3" t="s">
        <v>5361</v>
      </c>
      <c r="D1828" s="5">
        <v>6000</v>
      </c>
      <c r="E1828" s="7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42"/>
        <v>102</v>
      </c>
      <c r="P1828">
        <f t="shared" si="143"/>
        <v>82.54</v>
      </c>
      <c r="Q1828" s="11" t="s">
        <v>8313</v>
      </c>
      <c r="R1828" s="15">
        <f t="shared" si="144"/>
        <v>40751.814432870371</v>
      </c>
      <c r="S1828" s="15">
        <f t="shared" si="145"/>
        <v>40811.814432870371</v>
      </c>
      <c r="U1828" t="str">
        <f t="shared" si="146"/>
        <v>rock</v>
      </c>
    </row>
    <row r="1829" spans="1:21" x14ac:dyDescent="0.25">
      <c r="A1829">
        <v>833</v>
      </c>
      <c r="B1829" s="9" t="s">
        <v>834</v>
      </c>
      <c r="C1829" s="3" t="s">
        <v>4943</v>
      </c>
      <c r="D1829" s="5">
        <v>6000</v>
      </c>
      <c r="E1829" s="7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42"/>
        <v>102</v>
      </c>
      <c r="P1829">
        <f t="shared" si="143"/>
        <v>148.78</v>
      </c>
      <c r="Q1829" s="11" t="s">
        <v>8313</v>
      </c>
      <c r="R1829" s="15">
        <f t="shared" si="144"/>
        <v>41718.878182870372</v>
      </c>
      <c r="S1829" s="15">
        <f t="shared" si="145"/>
        <v>41748.878182870372</v>
      </c>
      <c r="U1829" t="str">
        <f t="shared" si="146"/>
        <v>rock</v>
      </c>
    </row>
    <row r="1830" spans="1:21" ht="45" x14ac:dyDescent="0.25">
      <c r="A1830">
        <v>3342</v>
      </c>
      <c r="B1830" s="9" t="s">
        <v>3342</v>
      </c>
      <c r="C1830" s="3" t="s">
        <v>7452</v>
      </c>
      <c r="D1830" s="5">
        <v>6000</v>
      </c>
      <c r="E1830" s="7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42"/>
        <v>102</v>
      </c>
      <c r="P1830">
        <f t="shared" si="143"/>
        <v>78.209999999999994</v>
      </c>
      <c r="Q1830" s="11" t="s">
        <v>8309</v>
      </c>
      <c r="R1830" s="15">
        <f t="shared" si="144"/>
        <v>42062.296412037031</v>
      </c>
      <c r="S1830" s="15">
        <f t="shared" si="145"/>
        <v>42095.207638888889</v>
      </c>
      <c r="U1830" t="str">
        <f t="shared" si="146"/>
        <v>plays</v>
      </c>
    </row>
    <row r="1831" spans="1:21" ht="45" x14ac:dyDescent="0.25">
      <c r="A1831">
        <v>408</v>
      </c>
      <c r="B1831" s="9" t="s">
        <v>409</v>
      </c>
      <c r="C1831" s="3" t="s">
        <v>4518</v>
      </c>
      <c r="D1831" s="5">
        <v>6000</v>
      </c>
      <c r="E1831" s="7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42"/>
        <v>101</v>
      </c>
      <c r="P1831">
        <f t="shared" si="143"/>
        <v>160.16</v>
      </c>
      <c r="Q1831" s="11" t="s">
        <v>8308</v>
      </c>
      <c r="R1831" s="15">
        <f t="shared" si="144"/>
        <v>41543.735995370371</v>
      </c>
      <c r="S1831" s="15">
        <f t="shared" si="145"/>
        <v>41583.777662037035</v>
      </c>
      <c r="U1831" t="str">
        <f t="shared" si="146"/>
        <v>documentary</v>
      </c>
    </row>
    <row r="1832" spans="1:21" ht="60" x14ac:dyDescent="0.25">
      <c r="A1832">
        <v>802</v>
      </c>
      <c r="B1832" s="9" t="s">
        <v>803</v>
      </c>
      <c r="C1832" s="3" t="s">
        <v>4912</v>
      </c>
      <c r="D1832" s="5">
        <v>6000</v>
      </c>
      <c r="E1832" s="7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42"/>
        <v>101</v>
      </c>
      <c r="P1832">
        <f t="shared" si="143"/>
        <v>81.069999999999993</v>
      </c>
      <c r="Q1832" s="11" t="s">
        <v>8313</v>
      </c>
      <c r="R1832" s="15">
        <f t="shared" si="144"/>
        <v>41123.022268518522</v>
      </c>
      <c r="S1832" s="15">
        <f t="shared" si="145"/>
        <v>41169.170138888891</v>
      </c>
      <c r="U1832" t="str">
        <f t="shared" si="146"/>
        <v>rock</v>
      </c>
    </row>
    <row r="1833" spans="1:21" ht="45" x14ac:dyDescent="0.25">
      <c r="A1833">
        <v>2092</v>
      </c>
      <c r="B1833" s="9" t="s">
        <v>2093</v>
      </c>
      <c r="C1833" s="3" t="s">
        <v>6202</v>
      </c>
      <c r="D1833" s="5">
        <v>6000</v>
      </c>
      <c r="E1833" s="7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42"/>
        <v>101</v>
      </c>
      <c r="P1833">
        <f t="shared" si="143"/>
        <v>110.49</v>
      </c>
      <c r="Q1833" s="11" t="s">
        <v>8313</v>
      </c>
      <c r="R1833" s="15">
        <f t="shared" si="144"/>
        <v>40763.707546296297</v>
      </c>
      <c r="S1833" s="15">
        <f t="shared" si="145"/>
        <v>40823.707546296297</v>
      </c>
      <c r="U1833" t="str">
        <f t="shared" si="146"/>
        <v>indie rock</v>
      </c>
    </row>
    <row r="1834" spans="1:21" ht="30" x14ac:dyDescent="0.25">
      <c r="A1834">
        <v>14</v>
      </c>
      <c r="B1834" s="9" t="s">
        <v>16</v>
      </c>
      <c r="C1834" s="3" t="s">
        <v>4125</v>
      </c>
      <c r="D1834" s="5">
        <v>6000</v>
      </c>
      <c r="E1834" s="7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42"/>
        <v>101</v>
      </c>
      <c r="P1834">
        <f t="shared" si="143"/>
        <v>147.71</v>
      </c>
      <c r="Q1834" s="11" t="s">
        <v>8308</v>
      </c>
      <c r="R1834" s="15">
        <f t="shared" si="144"/>
        <v>41808.02648148148</v>
      </c>
      <c r="S1834" s="15">
        <f t="shared" si="145"/>
        <v>41833.582638888889</v>
      </c>
      <c r="U1834" t="str">
        <f t="shared" si="146"/>
        <v>television</v>
      </c>
    </row>
    <row r="1835" spans="1:21" ht="45" x14ac:dyDescent="0.25">
      <c r="A1835">
        <v>2304</v>
      </c>
      <c r="B1835" s="9" t="s">
        <v>2305</v>
      </c>
      <c r="C1835" s="3" t="s">
        <v>6414</v>
      </c>
      <c r="D1835" s="5">
        <v>6000</v>
      </c>
      <c r="E1835" s="7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42"/>
        <v>101</v>
      </c>
      <c r="P1835">
        <f t="shared" si="143"/>
        <v>53.47</v>
      </c>
      <c r="Q1835" s="11" t="s">
        <v>8313</v>
      </c>
      <c r="R1835" s="15">
        <f t="shared" si="144"/>
        <v>40502.815868055557</v>
      </c>
      <c r="S1835" s="15">
        <f t="shared" si="145"/>
        <v>40544.207638888889</v>
      </c>
      <c r="U1835" t="str">
        <f t="shared" si="146"/>
        <v>indie rock</v>
      </c>
    </row>
    <row r="1836" spans="1:21" ht="60" x14ac:dyDescent="0.25">
      <c r="A1836">
        <v>1605</v>
      </c>
      <c r="B1836" s="9" t="s">
        <v>1606</v>
      </c>
      <c r="C1836" s="3" t="s">
        <v>5715</v>
      </c>
      <c r="D1836" s="5">
        <v>6000</v>
      </c>
      <c r="E1836" s="7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42"/>
        <v>101</v>
      </c>
      <c r="P1836">
        <f t="shared" si="143"/>
        <v>137.31</v>
      </c>
      <c r="Q1836" s="11" t="s">
        <v>8313</v>
      </c>
      <c r="R1836" s="15">
        <f t="shared" si="144"/>
        <v>40747.012881944444</v>
      </c>
      <c r="S1836" s="15">
        <f t="shared" si="145"/>
        <v>40756.291666666664</v>
      </c>
      <c r="U1836" t="str">
        <f t="shared" si="146"/>
        <v>rock</v>
      </c>
    </row>
    <row r="1837" spans="1:21" ht="105" x14ac:dyDescent="0.25">
      <c r="A1837">
        <v>3750</v>
      </c>
      <c r="B1837" s="9" t="s">
        <v>3747</v>
      </c>
      <c r="C1837" s="3" t="s">
        <v>7860</v>
      </c>
      <c r="D1837" s="5">
        <v>6000</v>
      </c>
      <c r="E1837" s="7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42"/>
        <v>100</v>
      </c>
      <c r="P1837">
        <f t="shared" si="143"/>
        <v>215.25</v>
      </c>
      <c r="Q1837" s="11" t="s">
        <v>8309</v>
      </c>
      <c r="R1837" s="15">
        <f t="shared" si="144"/>
        <v>42016.981574074074</v>
      </c>
      <c r="S1837" s="15">
        <f t="shared" si="145"/>
        <v>42045.332638888889</v>
      </c>
      <c r="U1837" t="str">
        <f t="shared" si="146"/>
        <v>musical</v>
      </c>
    </row>
    <row r="1838" spans="1:21" ht="45" x14ac:dyDescent="0.25">
      <c r="A1838">
        <v>1743</v>
      </c>
      <c r="B1838" s="9" t="s">
        <v>1744</v>
      </c>
      <c r="C1838" s="3" t="s">
        <v>5853</v>
      </c>
      <c r="D1838" s="5">
        <v>6000</v>
      </c>
      <c r="E1838" s="7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42"/>
        <v>100</v>
      </c>
      <c r="P1838">
        <f t="shared" si="143"/>
        <v>89.93</v>
      </c>
      <c r="Q1838" s="11" t="s">
        <v>8314</v>
      </c>
      <c r="R1838" s="15">
        <f t="shared" si="144"/>
        <v>42586.925636574073</v>
      </c>
      <c r="S1838" s="15">
        <f t="shared" si="145"/>
        <v>42609.165972222225</v>
      </c>
      <c r="U1838" t="str">
        <f t="shared" si="146"/>
        <v>photobooks</v>
      </c>
    </row>
    <row r="1839" spans="1:21" ht="45" x14ac:dyDescent="0.25">
      <c r="A1839">
        <v>2098</v>
      </c>
      <c r="B1839" s="9" t="s">
        <v>2099</v>
      </c>
      <c r="C1839" s="3" t="s">
        <v>6208</v>
      </c>
      <c r="D1839" s="5">
        <v>6000</v>
      </c>
      <c r="E1839" s="7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42"/>
        <v>100</v>
      </c>
      <c r="P1839">
        <f t="shared" si="143"/>
        <v>188.13</v>
      </c>
      <c r="Q1839" s="11" t="s">
        <v>8313</v>
      </c>
      <c r="R1839" s="15">
        <f t="shared" si="144"/>
        <v>40946.11383101852</v>
      </c>
      <c r="S1839" s="15">
        <f t="shared" si="145"/>
        <v>40976.11383101852</v>
      </c>
      <c r="U1839" t="str">
        <f t="shared" si="146"/>
        <v>indie rock</v>
      </c>
    </row>
    <row r="1840" spans="1:21" ht="60" x14ac:dyDescent="0.25">
      <c r="A1840">
        <v>3213</v>
      </c>
      <c r="B1840" s="9" t="s">
        <v>3213</v>
      </c>
      <c r="C1840" s="3" t="s">
        <v>7323</v>
      </c>
      <c r="D1840" s="5">
        <v>6000</v>
      </c>
      <c r="E1840" s="7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42"/>
        <v>100</v>
      </c>
      <c r="P1840">
        <f t="shared" si="143"/>
        <v>127.81</v>
      </c>
      <c r="Q1840" s="11" t="s">
        <v>8309</v>
      </c>
      <c r="R1840" s="15">
        <f t="shared" si="144"/>
        <v>42171.763414351852</v>
      </c>
      <c r="S1840" s="15">
        <f t="shared" si="145"/>
        <v>42211.763414351852</v>
      </c>
      <c r="U1840" t="str">
        <f t="shared" si="146"/>
        <v>plays</v>
      </c>
    </row>
    <row r="1841" spans="1:21" ht="60" x14ac:dyDescent="0.25">
      <c r="A1841">
        <v>3384</v>
      </c>
      <c r="B1841" s="9" t="s">
        <v>3383</v>
      </c>
      <c r="C1841" s="3" t="s">
        <v>7494</v>
      </c>
      <c r="D1841" s="5">
        <v>6000</v>
      </c>
      <c r="E1841" s="7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42"/>
        <v>100</v>
      </c>
      <c r="P1841">
        <f t="shared" si="143"/>
        <v>93.76</v>
      </c>
      <c r="Q1841" s="11" t="s">
        <v>8309</v>
      </c>
      <c r="R1841" s="15">
        <f t="shared" si="144"/>
        <v>42292.087592592594</v>
      </c>
      <c r="S1841" s="15">
        <f t="shared" si="145"/>
        <v>42329.125</v>
      </c>
      <c r="U1841" t="str">
        <f t="shared" si="146"/>
        <v>plays</v>
      </c>
    </row>
    <row r="1842" spans="1:21" ht="30" x14ac:dyDescent="0.25">
      <c r="A1842">
        <v>2496</v>
      </c>
      <c r="B1842" s="9" t="s">
        <v>2496</v>
      </c>
      <c r="C1842" s="3" t="s">
        <v>6606</v>
      </c>
      <c r="D1842" s="5">
        <v>6000</v>
      </c>
      <c r="E1842" s="7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42"/>
        <v>100</v>
      </c>
      <c r="P1842">
        <f t="shared" si="143"/>
        <v>600</v>
      </c>
      <c r="Q1842" s="11" t="s">
        <v>8313</v>
      </c>
      <c r="R1842" s="15">
        <f t="shared" si="144"/>
        <v>41327.996435185189</v>
      </c>
      <c r="S1842" s="15">
        <f t="shared" si="145"/>
        <v>41362.954768518517</v>
      </c>
      <c r="U1842" t="str">
        <f t="shared" si="146"/>
        <v>indie rock</v>
      </c>
    </row>
    <row r="1843" spans="1:21" ht="60" x14ac:dyDescent="0.25">
      <c r="A1843">
        <v>2822</v>
      </c>
      <c r="B1843" s="9" t="s">
        <v>2822</v>
      </c>
      <c r="C1843" s="3" t="s">
        <v>6932</v>
      </c>
      <c r="D1843" s="5">
        <v>6000</v>
      </c>
      <c r="E1843" s="7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42"/>
        <v>100</v>
      </c>
      <c r="P1843">
        <f t="shared" si="143"/>
        <v>63.83</v>
      </c>
      <c r="Q1843" s="11" t="s">
        <v>8309</v>
      </c>
      <c r="R1843" s="15">
        <f t="shared" si="144"/>
        <v>42060.683935185181</v>
      </c>
      <c r="S1843" s="15">
        <f t="shared" si="145"/>
        <v>42090.642268518524</v>
      </c>
      <c r="U1843" t="str">
        <f t="shared" si="146"/>
        <v>plays</v>
      </c>
    </row>
    <row r="1844" spans="1:21" ht="45" x14ac:dyDescent="0.25">
      <c r="A1844">
        <v>3332</v>
      </c>
      <c r="B1844" s="9" t="s">
        <v>3332</v>
      </c>
      <c r="C1844" s="3" t="s">
        <v>7442</v>
      </c>
      <c r="D1844" s="5">
        <v>6000</v>
      </c>
      <c r="E1844" s="7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42"/>
        <v>100</v>
      </c>
      <c r="P1844">
        <f t="shared" si="143"/>
        <v>72.290000000000006</v>
      </c>
      <c r="Q1844" s="11" t="s">
        <v>8309</v>
      </c>
      <c r="R1844" s="15">
        <f t="shared" si="144"/>
        <v>41809.860300925924</v>
      </c>
      <c r="S1844" s="15">
        <f t="shared" si="145"/>
        <v>41839.860300925924</v>
      </c>
      <c r="U1844" t="str">
        <f t="shared" si="146"/>
        <v>plays</v>
      </c>
    </row>
    <row r="1845" spans="1:21" ht="60" x14ac:dyDescent="0.25">
      <c r="A1845">
        <v>3797</v>
      </c>
      <c r="B1845" s="9" t="s">
        <v>3794</v>
      </c>
      <c r="C1845" s="3" t="s">
        <v>7907</v>
      </c>
      <c r="D1845" s="5">
        <v>6000</v>
      </c>
      <c r="E1845" s="7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42"/>
        <v>90</v>
      </c>
      <c r="P1845">
        <f t="shared" si="143"/>
        <v>145.41</v>
      </c>
      <c r="Q1845" s="11" t="s">
        <v>8309</v>
      </c>
      <c r="R1845" s="15">
        <f t="shared" si="144"/>
        <v>42084.881539351853</v>
      </c>
      <c r="S1845" s="15">
        <f t="shared" si="145"/>
        <v>42114.881539351853</v>
      </c>
      <c r="U1845" t="str">
        <f t="shared" si="146"/>
        <v>musical</v>
      </c>
    </row>
    <row r="1846" spans="1:21" ht="45" x14ac:dyDescent="0.25">
      <c r="A1846">
        <v>4036</v>
      </c>
      <c r="B1846" s="9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42"/>
        <v>47</v>
      </c>
      <c r="P1846">
        <f t="shared" si="143"/>
        <v>166.06</v>
      </c>
      <c r="Q1846" s="11" t="s">
        <v>8309</v>
      </c>
      <c r="R1846" s="15">
        <f t="shared" si="144"/>
        <v>41804.937083333331</v>
      </c>
      <c r="S1846" s="15">
        <f t="shared" si="145"/>
        <v>41821.9375</v>
      </c>
      <c r="U1846" t="str">
        <f t="shared" si="146"/>
        <v>plays</v>
      </c>
    </row>
    <row r="1847" spans="1:21" ht="30" x14ac:dyDescent="0.25">
      <c r="A1847">
        <v>1570</v>
      </c>
      <c r="B1847" s="9" t="s">
        <v>1571</v>
      </c>
      <c r="C1847" s="3" t="s">
        <v>5680</v>
      </c>
      <c r="D1847" s="5">
        <v>6000</v>
      </c>
      <c r="E1847" s="7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42"/>
        <v>41</v>
      </c>
      <c r="P1847">
        <f t="shared" si="143"/>
        <v>47.77</v>
      </c>
      <c r="Q1847" s="11" t="s">
        <v>8310</v>
      </c>
      <c r="R1847" s="15">
        <f t="shared" si="144"/>
        <v>42438.813449074078</v>
      </c>
      <c r="S1847" s="15">
        <f t="shared" si="145"/>
        <v>42468.771782407406</v>
      </c>
      <c r="U1847" t="str">
        <f t="shared" si="146"/>
        <v>art books</v>
      </c>
    </row>
    <row r="1848" spans="1:21" ht="60" x14ac:dyDescent="0.25">
      <c r="A1848">
        <v>892</v>
      </c>
      <c r="B1848" s="9" t="s">
        <v>893</v>
      </c>
      <c r="C1848" s="3" t="s">
        <v>5002</v>
      </c>
      <c r="D1848" s="5">
        <v>6000</v>
      </c>
      <c r="E1848" s="7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42"/>
        <v>41</v>
      </c>
      <c r="P1848">
        <f t="shared" si="143"/>
        <v>143.82</v>
      </c>
      <c r="Q1848" s="11" t="s">
        <v>8313</v>
      </c>
      <c r="R1848" s="15">
        <f t="shared" si="144"/>
        <v>40304.20003472222</v>
      </c>
      <c r="S1848" s="15">
        <f t="shared" si="145"/>
        <v>40391.166666666664</v>
      </c>
      <c r="U1848" t="str">
        <f t="shared" si="146"/>
        <v>indie rock</v>
      </c>
    </row>
    <row r="1849" spans="1:21" ht="45" x14ac:dyDescent="0.25">
      <c r="A1849">
        <v>2682</v>
      </c>
      <c r="B1849" s="9" t="s">
        <v>2682</v>
      </c>
      <c r="C1849" s="3" t="s">
        <v>6792</v>
      </c>
      <c r="D1849" s="5">
        <v>6000</v>
      </c>
      <c r="E1849" s="7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42"/>
        <v>28</v>
      </c>
      <c r="P1849">
        <f t="shared" si="143"/>
        <v>84.9</v>
      </c>
      <c r="Q1849" s="11" t="s">
        <v>8315</v>
      </c>
      <c r="R1849" s="15">
        <f t="shared" si="144"/>
        <v>41932.871990740743</v>
      </c>
      <c r="S1849" s="15">
        <f t="shared" si="145"/>
        <v>41965.249305555553</v>
      </c>
      <c r="U1849" t="str">
        <f t="shared" si="146"/>
        <v>food trucks</v>
      </c>
    </row>
    <row r="1850" spans="1:21" ht="45" x14ac:dyDescent="0.25">
      <c r="A1850">
        <v>200</v>
      </c>
      <c r="B1850" s="9" t="s">
        <v>202</v>
      </c>
      <c r="C1850" s="3" t="s">
        <v>4310</v>
      </c>
      <c r="D1850" s="5">
        <v>6000</v>
      </c>
      <c r="E1850" s="7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42"/>
        <v>26</v>
      </c>
      <c r="P1850">
        <f t="shared" si="143"/>
        <v>87.31</v>
      </c>
      <c r="Q1850" s="11" t="s">
        <v>8308</v>
      </c>
      <c r="R1850" s="15">
        <f t="shared" si="144"/>
        <v>41867.083368055559</v>
      </c>
      <c r="S1850" s="15">
        <f t="shared" si="145"/>
        <v>41897.083368055559</v>
      </c>
      <c r="U1850" t="str">
        <f t="shared" si="146"/>
        <v>drama</v>
      </c>
    </row>
    <row r="1851" spans="1:21" ht="60" x14ac:dyDescent="0.25">
      <c r="A1851">
        <v>3860</v>
      </c>
      <c r="B1851" s="9" t="s">
        <v>3857</v>
      </c>
      <c r="C1851" s="3" t="s">
        <v>7969</v>
      </c>
      <c r="D1851" s="5">
        <v>6000</v>
      </c>
      <c r="E1851" s="7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42"/>
        <v>18</v>
      </c>
      <c r="P1851">
        <f t="shared" si="143"/>
        <v>81.540000000000006</v>
      </c>
      <c r="Q1851" s="11" t="s">
        <v>8309</v>
      </c>
      <c r="R1851" s="15">
        <f t="shared" si="144"/>
        <v>41833.660995370366</v>
      </c>
      <c r="S1851" s="15">
        <f t="shared" si="145"/>
        <v>41863.660995370366</v>
      </c>
      <c r="U1851" t="str">
        <f t="shared" si="146"/>
        <v>plays</v>
      </c>
    </row>
    <row r="1852" spans="1:21" ht="60" x14ac:dyDescent="0.25">
      <c r="A1852">
        <v>675</v>
      </c>
      <c r="B1852" s="9" t="s">
        <v>676</v>
      </c>
      <c r="C1852" s="3" t="s">
        <v>4785</v>
      </c>
      <c r="D1852" s="5">
        <v>6000</v>
      </c>
      <c r="E1852" s="7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42"/>
        <v>15</v>
      </c>
      <c r="P1852">
        <f t="shared" si="143"/>
        <v>34.270000000000003</v>
      </c>
      <c r="Q1852" s="11" t="s">
        <v>8311</v>
      </c>
      <c r="R1852" s="15">
        <f t="shared" si="144"/>
        <v>41975.930601851855</v>
      </c>
      <c r="S1852" s="15">
        <f t="shared" si="145"/>
        <v>42005.290972222225</v>
      </c>
      <c r="U1852" t="str">
        <f t="shared" si="146"/>
        <v>wearables</v>
      </c>
    </row>
    <row r="1853" spans="1:21" ht="60" x14ac:dyDescent="0.25">
      <c r="A1853">
        <v>2877</v>
      </c>
      <c r="B1853" s="9" t="s">
        <v>2877</v>
      </c>
      <c r="C1853" s="3" t="s">
        <v>6987</v>
      </c>
      <c r="D1853" s="5">
        <v>6000</v>
      </c>
      <c r="E1853" s="7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42"/>
        <v>11</v>
      </c>
      <c r="P1853">
        <f t="shared" si="143"/>
        <v>108.33</v>
      </c>
      <c r="Q1853" s="11" t="s">
        <v>8309</v>
      </c>
      <c r="R1853" s="15">
        <f t="shared" si="144"/>
        <v>42672.955138888887</v>
      </c>
      <c r="S1853" s="15">
        <f t="shared" si="145"/>
        <v>42704.708333333328</v>
      </c>
      <c r="U1853" t="str">
        <f t="shared" si="146"/>
        <v>plays</v>
      </c>
    </row>
    <row r="1854" spans="1:21" ht="60" x14ac:dyDescent="0.25">
      <c r="A1854">
        <v>432</v>
      </c>
      <c r="B1854" s="9" t="s">
        <v>433</v>
      </c>
      <c r="C1854" s="3" t="s">
        <v>4542</v>
      </c>
      <c r="D1854" s="5">
        <v>6000</v>
      </c>
      <c r="E1854" s="7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42"/>
        <v>10</v>
      </c>
      <c r="P1854">
        <f t="shared" si="143"/>
        <v>71.25</v>
      </c>
      <c r="Q1854" s="11" t="s">
        <v>8308</v>
      </c>
      <c r="R1854" s="15">
        <f t="shared" si="144"/>
        <v>42238.726631944446</v>
      </c>
      <c r="S1854" s="15">
        <f t="shared" si="145"/>
        <v>42298.726631944446</v>
      </c>
      <c r="U1854" t="str">
        <f t="shared" si="146"/>
        <v>animation</v>
      </c>
    </row>
    <row r="1855" spans="1:21" ht="60" x14ac:dyDescent="0.25">
      <c r="A1855">
        <v>2906</v>
      </c>
      <c r="B1855" s="9" t="s">
        <v>2906</v>
      </c>
      <c r="C1855" s="3" t="s">
        <v>7016</v>
      </c>
      <c r="D1855" s="5">
        <v>6000</v>
      </c>
      <c r="E1855" s="7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42"/>
        <v>9</v>
      </c>
      <c r="P1855">
        <f t="shared" si="143"/>
        <v>80.709999999999994</v>
      </c>
      <c r="Q1855" s="11" t="s">
        <v>8309</v>
      </c>
      <c r="R1855" s="15">
        <f t="shared" si="144"/>
        <v>42199.648912037039</v>
      </c>
      <c r="S1855" s="15">
        <f t="shared" si="145"/>
        <v>42217.041666666672</v>
      </c>
      <c r="U1855" t="str">
        <f t="shared" si="146"/>
        <v>plays</v>
      </c>
    </row>
    <row r="1856" spans="1:21" ht="45" x14ac:dyDescent="0.25">
      <c r="A1856">
        <v>1146</v>
      </c>
      <c r="B1856" s="9" t="s">
        <v>1147</v>
      </c>
      <c r="C1856" s="3" t="s">
        <v>5256</v>
      </c>
      <c r="D1856" s="5">
        <v>6000</v>
      </c>
      <c r="E1856" s="7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42"/>
        <v>9</v>
      </c>
      <c r="P1856">
        <f t="shared" si="143"/>
        <v>44.17</v>
      </c>
      <c r="Q1856" s="11" t="s">
        <v>8315</v>
      </c>
      <c r="R1856" s="15">
        <f t="shared" si="144"/>
        <v>41723.9533912037</v>
      </c>
      <c r="S1856" s="15">
        <f t="shared" si="145"/>
        <v>41761.9533912037</v>
      </c>
      <c r="U1856" t="str">
        <f t="shared" si="146"/>
        <v>food trucks</v>
      </c>
    </row>
    <row r="1857" spans="1:21" ht="60" x14ac:dyDescent="0.25">
      <c r="A1857">
        <v>622</v>
      </c>
      <c r="B1857" s="9" t="s">
        <v>623</v>
      </c>
      <c r="C1857" s="3" t="s">
        <v>4732</v>
      </c>
      <c r="D1857" s="5">
        <v>6000</v>
      </c>
      <c r="E1857" s="7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42"/>
        <v>6</v>
      </c>
      <c r="P1857">
        <f t="shared" si="143"/>
        <v>37.89</v>
      </c>
      <c r="Q1857" s="11" t="s">
        <v>8311</v>
      </c>
      <c r="R1857" s="15">
        <f t="shared" si="144"/>
        <v>42532.774745370371</v>
      </c>
      <c r="S1857" s="15">
        <f t="shared" si="145"/>
        <v>42552.774745370371</v>
      </c>
      <c r="U1857" t="str">
        <f t="shared" si="146"/>
        <v>web</v>
      </c>
    </row>
    <row r="1858" spans="1:21" ht="60" x14ac:dyDescent="0.25">
      <c r="A1858">
        <v>871</v>
      </c>
      <c r="B1858" s="9" t="s">
        <v>872</v>
      </c>
      <c r="C1858" s="3" t="s">
        <v>4981</v>
      </c>
      <c r="D1858" s="5">
        <v>6000</v>
      </c>
      <c r="E1858" s="7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42"/>
        <v>5</v>
      </c>
      <c r="P1858">
        <f t="shared" si="143"/>
        <v>27.08</v>
      </c>
      <c r="Q1858" s="11" t="s">
        <v>8313</v>
      </c>
      <c r="R1858" s="15">
        <f t="shared" si="144"/>
        <v>41577.561284722222</v>
      </c>
      <c r="S1858" s="15">
        <f t="shared" si="145"/>
        <v>41607.602951388886</v>
      </c>
      <c r="U1858" t="str">
        <f t="shared" si="146"/>
        <v>jazz</v>
      </c>
    </row>
    <row r="1859" spans="1:21" ht="60" x14ac:dyDescent="0.25">
      <c r="A1859">
        <v>2588</v>
      </c>
      <c r="B1859" s="9" t="s">
        <v>2588</v>
      </c>
      <c r="C1859" s="3" t="s">
        <v>6698</v>
      </c>
      <c r="D1859" s="5">
        <v>6000</v>
      </c>
      <c r="E1859" s="7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ref="O1859:O1922" si="147">ROUND(E1859/D1859*100,0)</f>
        <v>4</v>
      </c>
      <c r="P1859">
        <f t="shared" ref="P1859:P1922" si="148">IFERROR(ROUND(E1859/L1859,2),0)</f>
        <v>29.13</v>
      </c>
      <c r="Q1859" s="11" t="s">
        <v>8315</v>
      </c>
      <c r="R1859" s="15">
        <f t="shared" ref="R1859:R1922" si="149">(((J1859/60)/60)/24)+DATE(1970,1,1)</f>
        <v>42042.676226851851</v>
      </c>
      <c r="S1859" s="15">
        <f t="shared" ref="S1859:S1922" si="150">(((I1859/60)/60)/24)+DATE(1970,1,1)</f>
        <v>42094.551388888889</v>
      </c>
      <c r="U1859" t="str">
        <f t="shared" ref="U1859:U1922" si="151">RIGHT(N1859,LEN(N1859)-SEARCH("/",N1859))</f>
        <v>food trucks</v>
      </c>
    </row>
    <row r="1860" spans="1:21" ht="30" x14ac:dyDescent="0.25">
      <c r="A1860">
        <v>3946</v>
      </c>
      <c r="B1860" s="9" t="s">
        <v>3943</v>
      </c>
      <c r="C1860" s="3" t="s">
        <v>8054</v>
      </c>
      <c r="D1860" s="5">
        <v>6000</v>
      </c>
      <c r="E1860" s="7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47"/>
        <v>3</v>
      </c>
      <c r="P1860">
        <f t="shared" si="148"/>
        <v>39</v>
      </c>
      <c r="Q1860" s="11" t="s">
        <v>8309</v>
      </c>
      <c r="R1860" s="15">
        <f t="shared" si="149"/>
        <v>42031.833587962959</v>
      </c>
      <c r="S1860" s="15">
        <f t="shared" si="150"/>
        <v>42063.333333333328</v>
      </c>
      <c r="U1860" t="str">
        <f t="shared" si="151"/>
        <v>plays</v>
      </c>
    </row>
    <row r="1861" spans="1:21" ht="45" x14ac:dyDescent="0.25">
      <c r="A1861">
        <v>3910</v>
      </c>
      <c r="B1861" s="9" t="s">
        <v>3907</v>
      </c>
      <c r="C1861" s="3" t="s">
        <v>8018</v>
      </c>
      <c r="D1861" s="5">
        <v>6000</v>
      </c>
      <c r="E1861" s="7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47"/>
        <v>3</v>
      </c>
      <c r="P1861">
        <f t="shared" si="148"/>
        <v>61.67</v>
      </c>
      <c r="Q1861" s="11" t="s">
        <v>8309</v>
      </c>
      <c r="R1861" s="15">
        <f t="shared" si="149"/>
        <v>42224.756909722222</v>
      </c>
      <c r="S1861" s="15">
        <f t="shared" si="150"/>
        <v>42254.756909722222</v>
      </c>
      <c r="U1861" t="str">
        <f t="shared" si="151"/>
        <v>plays</v>
      </c>
    </row>
    <row r="1862" spans="1:21" ht="45" x14ac:dyDescent="0.25">
      <c r="A1862">
        <v>925</v>
      </c>
      <c r="B1862" s="9" t="s">
        <v>926</v>
      </c>
      <c r="C1862" s="3" t="s">
        <v>5035</v>
      </c>
      <c r="D1862" s="5">
        <v>6000</v>
      </c>
      <c r="E1862" s="7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47"/>
        <v>3</v>
      </c>
      <c r="P1862">
        <f t="shared" si="148"/>
        <v>32</v>
      </c>
      <c r="Q1862" s="11" t="s">
        <v>8313</v>
      </c>
      <c r="R1862" s="15">
        <f t="shared" si="149"/>
        <v>41575.880914351852</v>
      </c>
      <c r="S1862" s="15">
        <f t="shared" si="150"/>
        <v>41605.922581018516</v>
      </c>
      <c r="U1862" t="str">
        <f t="shared" si="151"/>
        <v>jazz</v>
      </c>
    </row>
    <row r="1863" spans="1:21" ht="60" x14ac:dyDescent="0.25">
      <c r="A1863">
        <v>3979</v>
      </c>
      <c r="B1863" s="9" t="s">
        <v>3976</v>
      </c>
      <c r="C1863" s="3" t="s">
        <v>8086</v>
      </c>
      <c r="D1863" s="5">
        <v>6000</v>
      </c>
      <c r="E1863" s="7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47"/>
        <v>2</v>
      </c>
      <c r="P1863">
        <f t="shared" si="148"/>
        <v>18.329999999999998</v>
      </c>
      <c r="Q1863" s="11" t="s">
        <v>8309</v>
      </c>
      <c r="R1863" s="15">
        <f t="shared" si="149"/>
        <v>42069.903437500005</v>
      </c>
      <c r="S1863" s="15">
        <f t="shared" si="150"/>
        <v>42092.833333333328</v>
      </c>
      <c r="U1863" t="str">
        <f t="shared" si="151"/>
        <v>plays</v>
      </c>
    </row>
    <row r="1864" spans="1:21" ht="45" x14ac:dyDescent="0.25">
      <c r="A1864">
        <v>2134</v>
      </c>
      <c r="B1864" s="9" t="s">
        <v>2135</v>
      </c>
      <c r="C1864" s="3" t="s">
        <v>6244</v>
      </c>
      <c r="D1864" s="5">
        <v>6000</v>
      </c>
      <c r="E1864" s="7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47"/>
        <v>2</v>
      </c>
      <c r="P1864">
        <f t="shared" si="148"/>
        <v>34.67</v>
      </c>
      <c r="Q1864" s="11" t="s">
        <v>8312</v>
      </c>
      <c r="R1864" s="15">
        <f t="shared" si="149"/>
        <v>41361.886469907404</v>
      </c>
      <c r="S1864" s="15">
        <f t="shared" si="150"/>
        <v>41391.886469907404</v>
      </c>
      <c r="U1864" t="str">
        <f t="shared" si="151"/>
        <v>video games</v>
      </c>
    </row>
    <row r="1865" spans="1:21" ht="45" x14ac:dyDescent="0.25">
      <c r="A1865">
        <v>1563</v>
      </c>
      <c r="B1865" s="9" t="s">
        <v>1564</v>
      </c>
      <c r="C1865" s="3" t="s">
        <v>5673</v>
      </c>
      <c r="D1865" s="5">
        <v>6000</v>
      </c>
      <c r="E1865" s="7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47"/>
        <v>1</v>
      </c>
      <c r="P1865">
        <f t="shared" si="148"/>
        <v>42.5</v>
      </c>
      <c r="Q1865" s="11" t="s">
        <v>8310</v>
      </c>
      <c r="R1865" s="15">
        <f t="shared" si="149"/>
        <v>41652.742488425924</v>
      </c>
      <c r="S1865" s="15">
        <f t="shared" si="150"/>
        <v>41712.700821759259</v>
      </c>
      <c r="U1865" t="str">
        <f t="shared" si="151"/>
        <v>art books</v>
      </c>
    </row>
    <row r="1866" spans="1:21" ht="60" x14ac:dyDescent="0.25">
      <c r="A1866">
        <v>1724</v>
      </c>
      <c r="B1866" s="9" t="s">
        <v>1725</v>
      </c>
      <c r="C1866" s="3" t="s">
        <v>5834</v>
      </c>
      <c r="D1866" s="5">
        <v>6000</v>
      </c>
      <c r="E1866" s="7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47"/>
        <v>1</v>
      </c>
      <c r="P1866">
        <f t="shared" si="148"/>
        <v>8.75</v>
      </c>
      <c r="Q1866" s="11" t="s">
        <v>8313</v>
      </c>
      <c r="R1866" s="15">
        <f t="shared" si="149"/>
        <v>41912.932430555556</v>
      </c>
      <c r="S1866" s="15">
        <f t="shared" si="150"/>
        <v>41942.932430555556</v>
      </c>
      <c r="U1866" t="str">
        <f t="shared" si="151"/>
        <v>faith</v>
      </c>
    </row>
    <row r="1867" spans="1:21" x14ac:dyDescent="0.25">
      <c r="A1867">
        <v>1988</v>
      </c>
      <c r="B1867" s="9" t="s">
        <v>1989</v>
      </c>
      <c r="C1867" s="3" t="s">
        <v>6098</v>
      </c>
      <c r="D1867" s="5">
        <v>6000</v>
      </c>
      <c r="E1867" s="7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47"/>
        <v>0</v>
      </c>
      <c r="P1867">
        <f t="shared" si="148"/>
        <v>25</v>
      </c>
      <c r="Q1867" s="11" t="s">
        <v>8314</v>
      </c>
      <c r="R1867" s="15">
        <f t="shared" si="149"/>
        <v>42206.763217592597</v>
      </c>
      <c r="S1867" s="15">
        <f t="shared" si="150"/>
        <v>42236.763217592597</v>
      </c>
      <c r="U1867" t="str">
        <f t="shared" si="151"/>
        <v>people</v>
      </c>
    </row>
    <row r="1868" spans="1:21" ht="60" x14ac:dyDescent="0.25">
      <c r="A1868">
        <v>1114</v>
      </c>
      <c r="B1868" s="9" t="s">
        <v>1115</v>
      </c>
      <c r="C1868" s="3" t="s">
        <v>5224</v>
      </c>
      <c r="D1868" s="5">
        <v>6000</v>
      </c>
      <c r="E1868" s="7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47"/>
        <v>0</v>
      </c>
      <c r="P1868">
        <f t="shared" si="148"/>
        <v>3.33</v>
      </c>
      <c r="Q1868" s="11" t="s">
        <v>8312</v>
      </c>
      <c r="R1868" s="15">
        <f t="shared" si="149"/>
        <v>41526.345914351856</v>
      </c>
      <c r="S1868" s="15">
        <f t="shared" si="150"/>
        <v>41556.345914351856</v>
      </c>
      <c r="U1868" t="str">
        <f t="shared" si="151"/>
        <v>video games</v>
      </c>
    </row>
    <row r="1869" spans="1:21" ht="60" x14ac:dyDescent="0.25">
      <c r="A1869">
        <v>1410</v>
      </c>
      <c r="B1869" s="9" t="s">
        <v>1411</v>
      </c>
      <c r="C1869" s="3" t="s">
        <v>5520</v>
      </c>
      <c r="D1869" s="5">
        <v>6000</v>
      </c>
      <c r="E1869" s="7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47"/>
        <v>0</v>
      </c>
      <c r="P1869">
        <f t="shared" si="148"/>
        <v>1</v>
      </c>
      <c r="Q1869" s="11" t="s">
        <v>8310</v>
      </c>
      <c r="R1869" s="15">
        <f t="shared" si="149"/>
        <v>42479.318518518514</v>
      </c>
      <c r="S1869" s="15">
        <f t="shared" si="150"/>
        <v>42524.318518518514</v>
      </c>
      <c r="U1869" t="str">
        <f t="shared" si="151"/>
        <v>translations</v>
      </c>
    </row>
    <row r="1870" spans="1:21" ht="30" x14ac:dyDescent="0.25">
      <c r="A1870">
        <v>2421</v>
      </c>
      <c r="B1870" s="9" t="s">
        <v>2422</v>
      </c>
      <c r="C1870" s="3" t="s">
        <v>6531</v>
      </c>
      <c r="D1870" s="5">
        <v>6000</v>
      </c>
      <c r="E1870" s="7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47"/>
        <v>0</v>
      </c>
      <c r="P1870">
        <f t="shared" si="148"/>
        <v>1</v>
      </c>
      <c r="Q1870" s="11" t="s">
        <v>8315</v>
      </c>
      <c r="R1870" s="15">
        <f t="shared" si="149"/>
        <v>42026.687453703707</v>
      </c>
      <c r="S1870" s="15">
        <f t="shared" si="150"/>
        <v>42056.687453703707</v>
      </c>
      <c r="U1870" t="str">
        <f t="shared" si="151"/>
        <v>food trucks</v>
      </c>
    </row>
    <row r="1871" spans="1:21" ht="60" x14ac:dyDescent="0.25">
      <c r="A1871">
        <v>174</v>
      </c>
      <c r="B1871" s="9" t="s">
        <v>176</v>
      </c>
      <c r="C1871" s="3" t="s">
        <v>4284</v>
      </c>
      <c r="D1871" s="5">
        <v>6000</v>
      </c>
      <c r="E1871" s="7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47"/>
        <v>0</v>
      </c>
      <c r="P1871">
        <f t="shared" si="148"/>
        <v>0</v>
      </c>
      <c r="Q1871" s="11" t="s">
        <v>8308</v>
      </c>
      <c r="R1871" s="15">
        <f t="shared" si="149"/>
        <v>42072.758981481486</v>
      </c>
      <c r="S1871" s="15">
        <f t="shared" si="150"/>
        <v>42132.758981481486</v>
      </c>
      <c r="U1871" t="str">
        <f t="shared" si="151"/>
        <v>drama</v>
      </c>
    </row>
    <row r="1872" spans="1:21" x14ac:dyDescent="0.25">
      <c r="A1872">
        <v>202</v>
      </c>
      <c r="B1872" s="9" t="s">
        <v>204</v>
      </c>
      <c r="C1872" s="3" t="s">
        <v>4312</v>
      </c>
      <c r="D1872" s="5">
        <v>6000</v>
      </c>
      <c r="E1872" s="7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47"/>
        <v>0</v>
      </c>
      <c r="P1872">
        <f t="shared" si="148"/>
        <v>0</v>
      </c>
      <c r="Q1872" s="11" t="s">
        <v>8308</v>
      </c>
      <c r="R1872" s="15">
        <f t="shared" si="149"/>
        <v>42255.927824074075</v>
      </c>
      <c r="S1872" s="15">
        <f t="shared" si="150"/>
        <v>42285.874305555553</v>
      </c>
      <c r="U1872" t="str">
        <f t="shared" si="151"/>
        <v>drama</v>
      </c>
    </row>
    <row r="1873" spans="1:21" ht="30" x14ac:dyDescent="0.25">
      <c r="A1873">
        <v>469</v>
      </c>
      <c r="B1873" s="9" t="s">
        <v>470</v>
      </c>
      <c r="C1873" s="3" t="s">
        <v>4579</v>
      </c>
      <c r="D1873" s="5">
        <v>6000</v>
      </c>
      <c r="E1873" s="7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47"/>
        <v>0</v>
      </c>
      <c r="P1873">
        <f t="shared" si="148"/>
        <v>0</v>
      </c>
      <c r="Q1873" s="11" t="s">
        <v>8308</v>
      </c>
      <c r="R1873" s="15">
        <f t="shared" si="149"/>
        <v>41827.989861111113</v>
      </c>
      <c r="S1873" s="15">
        <f t="shared" si="150"/>
        <v>41887.989861111113</v>
      </c>
      <c r="U1873" t="str">
        <f t="shared" si="151"/>
        <v>animation</v>
      </c>
    </row>
    <row r="1874" spans="1:21" ht="60" x14ac:dyDescent="0.25">
      <c r="A1874">
        <v>1177</v>
      </c>
      <c r="B1874" s="9" t="s">
        <v>1178</v>
      </c>
      <c r="C1874" s="3" t="s">
        <v>5287</v>
      </c>
      <c r="D1874" s="5">
        <v>6000</v>
      </c>
      <c r="E1874" s="7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47"/>
        <v>0</v>
      </c>
      <c r="P1874">
        <f t="shared" si="148"/>
        <v>0</v>
      </c>
      <c r="Q1874" s="11" t="s">
        <v>8315</v>
      </c>
      <c r="R1874" s="15">
        <f t="shared" si="149"/>
        <v>41897.660833333335</v>
      </c>
      <c r="S1874" s="15">
        <f t="shared" si="150"/>
        <v>41927.660833333335</v>
      </c>
      <c r="U1874" t="str">
        <f t="shared" si="151"/>
        <v>food trucks</v>
      </c>
    </row>
    <row r="1875" spans="1:21" ht="30" x14ac:dyDescent="0.25">
      <c r="A1875">
        <v>1457</v>
      </c>
      <c r="B1875" s="9" t="s">
        <v>1458</v>
      </c>
      <c r="C1875" s="3" t="s">
        <v>5567</v>
      </c>
      <c r="D1875" s="5">
        <v>6000</v>
      </c>
      <c r="E1875" s="7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47"/>
        <v>0</v>
      </c>
      <c r="P1875">
        <f t="shared" si="148"/>
        <v>0</v>
      </c>
      <c r="Q1875" s="11" t="s">
        <v>8310</v>
      </c>
      <c r="R1875" s="15">
        <f t="shared" si="149"/>
        <v>42289.89634259259</v>
      </c>
      <c r="S1875" s="15">
        <f t="shared" si="150"/>
        <v>42319.938009259262</v>
      </c>
      <c r="U1875" t="str">
        <f t="shared" si="151"/>
        <v>translations</v>
      </c>
    </row>
    <row r="1876" spans="1:21" ht="45" x14ac:dyDescent="0.25">
      <c r="A1876">
        <v>1553</v>
      </c>
      <c r="B1876" s="9" t="s">
        <v>1554</v>
      </c>
      <c r="C1876" s="3" t="s">
        <v>5663</v>
      </c>
      <c r="D1876" s="5">
        <v>6000</v>
      </c>
      <c r="E1876" s="7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47"/>
        <v>0</v>
      </c>
      <c r="P1876">
        <f t="shared" si="148"/>
        <v>0</v>
      </c>
      <c r="Q1876" s="11" t="s">
        <v>8314</v>
      </c>
      <c r="R1876" s="15">
        <f t="shared" si="149"/>
        <v>42219.282951388886</v>
      </c>
      <c r="S1876" s="15">
        <f t="shared" si="150"/>
        <v>42249.282951388886</v>
      </c>
      <c r="U1876" t="str">
        <f t="shared" si="151"/>
        <v>nature</v>
      </c>
    </row>
    <row r="1877" spans="1:21" ht="45" x14ac:dyDescent="0.25">
      <c r="A1877">
        <v>1682</v>
      </c>
      <c r="B1877" s="9" t="s">
        <v>1683</v>
      </c>
      <c r="C1877" s="3" t="s">
        <v>5792</v>
      </c>
      <c r="D1877" s="5">
        <v>6000</v>
      </c>
      <c r="E1877" s="7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47"/>
        <v>0</v>
      </c>
      <c r="P1877">
        <f t="shared" si="148"/>
        <v>0</v>
      </c>
      <c r="Q1877" s="11" t="s">
        <v>8313</v>
      </c>
      <c r="R1877" s="15">
        <f t="shared" si="149"/>
        <v>42779.21365740741</v>
      </c>
      <c r="S1877" s="15">
        <f t="shared" si="150"/>
        <v>42839.171990740739</v>
      </c>
      <c r="U1877" t="str">
        <f t="shared" si="151"/>
        <v>faith</v>
      </c>
    </row>
    <row r="1878" spans="1:21" ht="60" x14ac:dyDescent="0.25">
      <c r="A1878">
        <v>2578</v>
      </c>
      <c r="B1878" s="9" t="s">
        <v>2578</v>
      </c>
      <c r="C1878" s="3" t="s">
        <v>6688</v>
      </c>
      <c r="D1878" s="5">
        <v>6000</v>
      </c>
      <c r="E1878" s="7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47"/>
        <v>0</v>
      </c>
      <c r="P1878">
        <f t="shared" si="148"/>
        <v>0</v>
      </c>
      <c r="Q1878" s="11" t="s">
        <v>8315</v>
      </c>
      <c r="R1878" s="15">
        <f t="shared" si="149"/>
        <v>42238.022905092599</v>
      </c>
      <c r="S1878" s="15">
        <f t="shared" si="150"/>
        <v>42286.708333333328</v>
      </c>
      <c r="U1878" t="str">
        <f t="shared" si="151"/>
        <v>food trucks</v>
      </c>
    </row>
    <row r="1879" spans="1:21" ht="60" x14ac:dyDescent="0.25">
      <c r="A1879">
        <v>3863</v>
      </c>
      <c r="B1879" s="9" t="s">
        <v>3860</v>
      </c>
      <c r="C1879" s="3" t="s">
        <v>7972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47"/>
        <v>0</v>
      </c>
      <c r="P1879">
        <f t="shared" si="148"/>
        <v>0</v>
      </c>
      <c r="Q1879" s="11" t="s">
        <v>8309</v>
      </c>
      <c r="R1879" s="15">
        <f t="shared" si="149"/>
        <v>42253.633159722223</v>
      </c>
      <c r="S1879" s="15">
        <f t="shared" si="150"/>
        <v>42313.674826388888</v>
      </c>
      <c r="U1879" t="str">
        <f t="shared" si="151"/>
        <v>plays</v>
      </c>
    </row>
    <row r="1880" spans="1:21" ht="60" x14ac:dyDescent="0.25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7"/>
        <v>0</v>
      </c>
      <c r="P1880">
        <f t="shared" si="148"/>
        <v>0</v>
      </c>
      <c r="Q1880" s="11" t="s">
        <v>8310</v>
      </c>
      <c r="R1880" s="15">
        <f t="shared" si="149"/>
        <v>42632.328784722224</v>
      </c>
      <c r="S1880" s="15">
        <f t="shared" si="150"/>
        <v>42662.328784722224</v>
      </c>
      <c r="U1880" t="str">
        <f t="shared" si="151"/>
        <v>children's books</v>
      </c>
    </row>
    <row r="1881" spans="1:21" ht="60" x14ac:dyDescent="0.25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7"/>
        <v>102</v>
      </c>
      <c r="P1881">
        <f t="shared" si="148"/>
        <v>230.19</v>
      </c>
      <c r="Q1881" s="11" t="s">
        <v>8310</v>
      </c>
      <c r="R1881" s="15">
        <f t="shared" si="149"/>
        <v>41963.506168981476</v>
      </c>
      <c r="S1881" s="15">
        <f t="shared" si="150"/>
        <v>41991.506168981476</v>
      </c>
      <c r="U1881" t="str">
        <f t="shared" si="151"/>
        <v>nonfiction</v>
      </c>
    </row>
    <row r="1882" spans="1:21" ht="60" x14ac:dyDescent="0.25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7"/>
        <v>106</v>
      </c>
      <c r="P1882">
        <f t="shared" si="148"/>
        <v>59.7</v>
      </c>
      <c r="Q1882" s="11" t="s">
        <v>8309</v>
      </c>
      <c r="R1882" s="15">
        <f t="shared" si="149"/>
        <v>42278.089039351849</v>
      </c>
      <c r="S1882" s="15">
        <f t="shared" si="150"/>
        <v>42302.999305555553</v>
      </c>
      <c r="U1882" t="str">
        <f t="shared" si="151"/>
        <v>plays</v>
      </c>
    </row>
    <row r="1883" spans="1:21" ht="45" x14ac:dyDescent="0.25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7"/>
        <v>42</v>
      </c>
      <c r="P1883">
        <f t="shared" si="148"/>
        <v>79.87</v>
      </c>
      <c r="Q1883" s="11" t="s">
        <v>8309</v>
      </c>
      <c r="R1883" s="15">
        <f t="shared" si="149"/>
        <v>41876.718935185185</v>
      </c>
      <c r="S1883" s="15">
        <f t="shared" si="150"/>
        <v>41931.208333333336</v>
      </c>
      <c r="U1883" t="str">
        <f t="shared" si="151"/>
        <v>spaces</v>
      </c>
    </row>
    <row r="1884" spans="1:21" ht="60" x14ac:dyDescent="0.25">
      <c r="A1884">
        <v>3279</v>
      </c>
      <c r="B1884" s="9" t="s">
        <v>3279</v>
      </c>
      <c r="C1884" s="3" t="s">
        <v>7389</v>
      </c>
      <c r="D1884" s="5">
        <v>5800</v>
      </c>
      <c r="E1884" s="7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47"/>
        <v>114</v>
      </c>
      <c r="P1884">
        <f t="shared" si="148"/>
        <v>105.21</v>
      </c>
      <c r="Q1884" s="11" t="s">
        <v>8309</v>
      </c>
      <c r="R1884" s="15">
        <f t="shared" si="149"/>
        <v>42431.102534722217</v>
      </c>
      <c r="S1884" s="15">
        <f t="shared" si="150"/>
        <v>42461.06086805556</v>
      </c>
      <c r="U1884" t="str">
        <f t="shared" si="151"/>
        <v>plays</v>
      </c>
    </row>
    <row r="1885" spans="1:21" ht="60" x14ac:dyDescent="0.25">
      <c r="A1885">
        <v>3574</v>
      </c>
      <c r="B1885" s="9" t="s">
        <v>3573</v>
      </c>
      <c r="C1885" s="3" t="s">
        <v>7684</v>
      </c>
      <c r="D1885" s="5">
        <v>5800</v>
      </c>
      <c r="E1885" s="7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7"/>
        <v>106</v>
      </c>
      <c r="P1885">
        <f t="shared" si="148"/>
        <v>136.78</v>
      </c>
      <c r="Q1885" s="11" t="s">
        <v>8309</v>
      </c>
      <c r="R1885" s="15">
        <f t="shared" si="149"/>
        <v>41926.942685185182</v>
      </c>
      <c r="S1885" s="15">
        <f t="shared" si="150"/>
        <v>41956.984351851846</v>
      </c>
      <c r="U1885" t="str">
        <f t="shared" si="151"/>
        <v>plays</v>
      </c>
    </row>
    <row r="1886" spans="1:21" ht="60" x14ac:dyDescent="0.25">
      <c r="A1886">
        <v>1319</v>
      </c>
      <c r="B1886" s="9" t="s">
        <v>1320</v>
      </c>
      <c r="C1886" s="3" t="s">
        <v>5429</v>
      </c>
      <c r="D1886" s="5">
        <v>5800</v>
      </c>
      <c r="E1886" s="7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47"/>
        <v>15</v>
      </c>
      <c r="P1886">
        <f t="shared" si="148"/>
        <v>97.33</v>
      </c>
      <c r="Q1886" s="11" t="s">
        <v>8311</v>
      </c>
      <c r="R1886" s="15">
        <f t="shared" si="149"/>
        <v>41816.812094907407</v>
      </c>
      <c r="S1886" s="15">
        <f t="shared" si="150"/>
        <v>41831.666666666664</v>
      </c>
      <c r="U1886" t="str">
        <f t="shared" si="151"/>
        <v>wearables</v>
      </c>
    </row>
    <row r="1887" spans="1:21" ht="60" x14ac:dyDescent="0.25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7"/>
        <v>8</v>
      </c>
      <c r="P1887">
        <f t="shared" si="148"/>
        <v>38.33</v>
      </c>
      <c r="Q1887" s="11" t="s">
        <v>8309</v>
      </c>
      <c r="R1887" s="15">
        <f t="shared" si="149"/>
        <v>41904.650578703702</v>
      </c>
      <c r="S1887" s="15">
        <f t="shared" si="150"/>
        <v>41934.650578703702</v>
      </c>
      <c r="U1887" t="str">
        <f t="shared" si="151"/>
        <v>plays</v>
      </c>
    </row>
    <row r="1888" spans="1:21" ht="60" x14ac:dyDescent="0.25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7"/>
        <v>109</v>
      </c>
      <c r="P1888">
        <f t="shared" si="148"/>
        <v>40.549999999999997</v>
      </c>
      <c r="Q1888" s="11" t="s">
        <v>8313</v>
      </c>
      <c r="R1888" s="15">
        <f t="shared" si="149"/>
        <v>40833.200474537036</v>
      </c>
      <c r="S1888" s="15">
        <f t="shared" si="150"/>
        <v>40893.242141203707</v>
      </c>
      <c r="U1888" t="str">
        <f t="shared" si="151"/>
        <v>rock</v>
      </c>
    </row>
    <row r="1889" spans="1:21" ht="60" x14ac:dyDescent="0.25">
      <c r="A1889">
        <v>1257</v>
      </c>
      <c r="B1889" s="9" t="s">
        <v>1258</v>
      </c>
      <c r="C1889" s="3" t="s">
        <v>5367</v>
      </c>
      <c r="D1889" s="5">
        <v>5500</v>
      </c>
      <c r="E1889" s="7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47"/>
        <v>295</v>
      </c>
      <c r="P1889">
        <f t="shared" si="148"/>
        <v>92.1</v>
      </c>
      <c r="Q1889" s="11" t="s">
        <v>8313</v>
      </c>
      <c r="R1889" s="15">
        <f t="shared" si="149"/>
        <v>40587.085532407407</v>
      </c>
      <c r="S1889" s="15">
        <f t="shared" si="150"/>
        <v>40636.043865740743</v>
      </c>
      <c r="U1889" t="str">
        <f t="shared" si="151"/>
        <v>rock</v>
      </c>
    </row>
    <row r="1890" spans="1:21" ht="60" x14ac:dyDescent="0.25">
      <c r="A1890">
        <v>2712</v>
      </c>
      <c r="B1890" s="9" t="s">
        <v>2712</v>
      </c>
      <c r="C1890" s="3" t="s">
        <v>6822</v>
      </c>
      <c r="D1890" s="5">
        <v>5500</v>
      </c>
      <c r="E1890" s="7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47"/>
        <v>131</v>
      </c>
      <c r="P1890">
        <f t="shared" si="148"/>
        <v>50.53</v>
      </c>
      <c r="Q1890" s="11" t="s">
        <v>8309</v>
      </c>
      <c r="R1890" s="15">
        <f t="shared" si="149"/>
        <v>41432.062037037038</v>
      </c>
      <c r="S1890" s="15">
        <f t="shared" si="150"/>
        <v>41468.75</v>
      </c>
      <c r="U1890" t="str">
        <f t="shared" si="151"/>
        <v>spaces</v>
      </c>
    </row>
    <row r="1891" spans="1:21" ht="60" x14ac:dyDescent="0.25">
      <c r="A1891">
        <v>834</v>
      </c>
      <c r="B1891" s="9" t="s">
        <v>835</v>
      </c>
      <c r="C1891" s="3" t="s">
        <v>4944</v>
      </c>
      <c r="D1891" s="5">
        <v>5500</v>
      </c>
      <c r="E1891" s="7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47"/>
        <v>131</v>
      </c>
      <c r="P1891">
        <f t="shared" si="148"/>
        <v>96.08</v>
      </c>
      <c r="Q1891" s="11" t="s">
        <v>8313</v>
      </c>
      <c r="R1891" s="15">
        <f t="shared" si="149"/>
        <v>41422.822824074072</v>
      </c>
      <c r="S1891" s="15">
        <f t="shared" si="150"/>
        <v>41456.165972222225</v>
      </c>
      <c r="U1891" t="str">
        <f t="shared" si="151"/>
        <v>rock</v>
      </c>
    </row>
    <row r="1892" spans="1:21" ht="60" x14ac:dyDescent="0.25">
      <c r="A1892">
        <v>281</v>
      </c>
      <c r="B1892" s="9" t="s">
        <v>282</v>
      </c>
      <c r="C1892" s="3" t="s">
        <v>4391</v>
      </c>
      <c r="D1892" s="5">
        <v>5500</v>
      </c>
      <c r="E1892" s="7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47"/>
        <v>121</v>
      </c>
      <c r="P1892">
        <f t="shared" si="148"/>
        <v>83.95</v>
      </c>
      <c r="Q1892" s="11" t="s">
        <v>8308</v>
      </c>
      <c r="R1892" s="15">
        <f t="shared" si="149"/>
        <v>39950.163344907407</v>
      </c>
      <c r="S1892" s="15">
        <f t="shared" si="150"/>
        <v>40035.80972222222</v>
      </c>
      <c r="U1892" t="str">
        <f t="shared" si="151"/>
        <v>documentary</v>
      </c>
    </row>
    <row r="1893" spans="1:21" ht="60" x14ac:dyDescent="0.25">
      <c r="A1893">
        <v>2547</v>
      </c>
      <c r="B1893" s="9" t="s">
        <v>2547</v>
      </c>
      <c r="C1893" s="3" t="s">
        <v>6657</v>
      </c>
      <c r="D1893" s="5">
        <v>5500</v>
      </c>
      <c r="E1893" s="7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47"/>
        <v>120</v>
      </c>
      <c r="P1893">
        <f t="shared" si="148"/>
        <v>49.19</v>
      </c>
      <c r="Q1893" s="11" t="s">
        <v>8313</v>
      </c>
      <c r="R1893" s="15">
        <f t="shared" si="149"/>
        <v>40973.773182870369</v>
      </c>
      <c r="S1893" s="15">
        <f t="shared" si="150"/>
        <v>41003.731516203705</v>
      </c>
      <c r="U1893" t="str">
        <f t="shared" si="151"/>
        <v>classical music</v>
      </c>
    </row>
    <row r="1894" spans="1:21" ht="60" x14ac:dyDescent="0.25">
      <c r="A1894">
        <v>1744</v>
      </c>
      <c r="B1894" s="9" t="s">
        <v>1745</v>
      </c>
      <c r="C1894" s="3" t="s">
        <v>5854</v>
      </c>
      <c r="D1894" s="5">
        <v>5500</v>
      </c>
      <c r="E1894" s="7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47"/>
        <v>118</v>
      </c>
      <c r="P1894">
        <f t="shared" si="148"/>
        <v>93.07</v>
      </c>
      <c r="Q1894" s="11" t="s">
        <v>8314</v>
      </c>
      <c r="R1894" s="15">
        <f t="shared" si="149"/>
        <v>42026.605057870373</v>
      </c>
      <c r="S1894" s="15">
        <f t="shared" si="150"/>
        <v>42071.563391203701</v>
      </c>
      <c r="U1894" t="str">
        <f t="shared" si="151"/>
        <v>photobooks</v>
      </c>
    </row>
    <row r="1895" spans="1:21" ht="60" x14ac:dyDescent="0.25">
      <c r="A1895">
        <v>3553</v>
      </c>
      <c r="B1895" s="9" t="s">
        <v>3552</v>
      </c>
      <c r="C1895" s="3" t="s">
        <v>7663</v>
      </c>
      <c r="D1895" s="5">
        <v>5500</v>
      </c>
      <c r="E1895" s="7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47"/>
        <v>106</v>
      </c>
      <c r="P1895">
        <f t="shared" si="148"/>
        <v>56.2</v>
      </c>
      <c r="Q1895" s="11" t="s">
        <v>8309</v>
      </c>
      <c r="R1895" s="15">
        <f t="shared" si="149"/>
        <v>42196.028703703705</v>
      </c>
      <c r="S1895" s="15">
        <f t="shared" si="150"/>
        <v>42228</v>
      </c>
      <c r="U1895" t="str">
        <f t="shared" si="151"/>
        <v>plays</v>
      </c>
    </row>
    <row r="1896" spans="1:21" ht="60" x14ac:dyDescent="0.25">
      <c r="A1896">
        <v>3249</v>
      </c>
      <c r="B1896" s="9" t="s">
        <v>3249</v>
      </c>
      <c r="C1896" s="3" t="s">
        <v>7359</v>
      </c>
      <c r="D1896" s="5">
        <v>5500</v>
      </c>
      <c r="E1896" s="7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47"/>
        <v>105</v>
      </c>
      <c r="P1896">
        <f t="shared" si="148"/>
        <v>65.58</v>
      </c>
      <c r="Q1896" s="11" t="s">
        <v>8309</v>
      </c>
      <c r="R1896" s="15">
        <f t="shared" si="149"/>
        <v>42145.746689814812</v>
      </c>
      <c r="S1896" s="15">
        <f t="shared" si="150"/>
        <v>42175.746689814812</v>
      </c>
      <c r="U1896" t="str">
        <f t="shared" si="151"/>
        <v>plays</v>
      </c>
    </row>
    <row r="1897" spans="1:21" ht="45" x14ac:dyDescent="0.25">
      <c r="A1897">
        <v>1756</v>
      </c>
      <c r="B1897" s="9" t="s">
        <v>1757</v>
      </c>
      <c r="C1897" s="3" t="s">
        <v>5866</v>
      </c>
      <c r="D1897" s="5">
        <v>5500</v>
      </c>
      <c r="E1897" s="7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47"/>
        <v>103</v>
      </c>
      <c r="P1897">
        <f t="shared" si="148"/>
        <v>47.13</v>
      </c>
      <c r="Q1897" s="11" t="s">
        <v>8314</v>
      </c>
      <c r="R1897" s="15">
        <f t="shared" si="149"/>
        <v>42571.167465277773</v>
      </c>
      <c r="S1897" s="15">
        <f t="shared" si="150"/>
        <v>42611.167465277773</v>
      </c>
      <c r="U1897" t="str">
        <f t="shared" si="151"/>
        <v>photobooks</v>
      </c>
    </row>
    <row r="1898" spans="1:21" ht="30" x14ac:dyDescent="0.25">
      <c r="A1898">
        <v>2164</v>
      </c>
      <c r="B1898" s="9" t="s">
        <v>2165</v>
      </c>
      <c r="C1898" s="3" t="s">
        <v>6274</v>
      </c>
      <c r="D1898" s="5">
        <v>5500</v>
      </c>
      <c r="E1898" s="7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47"/>
        <v>103</v>
      </c>
      <c r="P1898">
        <f t="shared" si="148"/>
        <v>68.010000000000005</v>
      </c>
      <c r="Q1898" s="11" t="s">
        <v>8313</v>
      </c>
      <c r="R1898" s="15">
        <f t="shared" si="149"/>
        <v>42515.71775462963</v>
      </c>
      <c r="S1898" s="15">
        <f t="shared" si="150"/>
        <v>42546.165972222225</v>
      </c>
      <c r="U1898" t="str">
        <f t="shared" si="151"/>
        <v>rock</v>
      </c>
    </row>
    <row r="1899" spans="1:21" ht="60" x14ac:dyDescent="0.25">
      <c r="A1899">
        <v>3542</v>
      </c>
      <c r="B1899" s="9" t="s">
        <v>3541</v>
      </c>
      <c r="C1899" s="3" t="s">
        <v>7652</v>
      </c>
      <c r="D1899" s="5">
        <v>5500</v>
      </c>
      <c r="E1899" s="7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47"/>
        <v>102</v>
      </c>
      <c r="P1899">
        <f t="shared" si="148"/>
        <v>66.150000000000006</v>
      </c>
      <c r="Q1899" s="11" t="s">
        <v>8309</v>
      </c>
      <c r="R1899" s="15">
        <f t="shared" si="149"/>
        <v>41829.599791666667</v>
      </c>
      <c r="S1899" s="15">
        <f t="shared" si="150"/>
        <v>41889.599791666667</v>
      </c>
      <c r="U1899" t="str">
        <f t="shared" si="151"/>
        <v>plays</v>
      </c>
    </row>
    <row r="1900" spans="1:21" ht="60" x14ac:dyDescent="0.25">
      <c r="A1900">
        <v>3156</v>
      </c>
      <c r="B1900" s="9" t="s">
        <v>3156</v>
      </c>
      <c r="C1900" s="3" t="s">
        <v>7266</v>
      </c>
      <c r="D1900" s="5">
        <v>5500</v>
      </c>
      <c r="E1900" s="7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47"/>
        <v>102</v>
      </c>
      <c r="P1900">
        <f t="shared" si="148"/>
        <v>62.92</v>
      </c>
      <c r="Q1900" s="11" t="s">
        <v>8309</v>
      </c>
      <c r="R1900" s="15">
        <f t="shared" si="149"/>
        <v>41026.953055555554</v>
      </c>
      <c r="S1900" s="15">
        <f t="shared" si="150"/>
        <v>41061.953055555554</v>
      </c>
      <c r="U1900" t="str">
        <f t="shared" si="151"/>
        <v>plays</v>
      </c>
    </row>
    <row r="1901" spans="1:21" ht="45" x14ac:dyDescent="0.25">
      <c r="A1901">
        <v>826</v>
      </c>
      <c r="B1901" s="9" t="s">
        <v>827</v>
      </c>
      <c r="C1901" s="3" t="s">
        <v>4936</v>
      </c>
      <c r="D1901" s="5">
        <v>5500</v>
      </c>
      <c r="E1901" s="7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47"/>
        <v>101</v>
      </c>
      <c r="P1901">
        <f t="shared" si="148"/>
        <v>113.88</v>
      </c>
      <c r="Q1901" s="11" t="s">
        <v>8313</v>
      </c>
      <c r="R1901" s="15">
        <f t="shared" si="149"/>
        <v>40973.038541666669</v>
      </c>
      <c r="S1901" s="15">
        <f t="shared" si="150"/>
        <v>40993.996874999997</v>
      </c>
      <c r="U1901" t="str">
        <f t="shared" si="151"/>
        <v>rock</v>
      </c>
    </row>
    <row r="1902" spans="1:21" ht="60" x14ac:dyDescent="0.25">
      <c r="A1902">
        <v>3348</v>
      </c>
      <c r="B1902" s="9" t="s">
        <v>3266</v>
      </c>
      <c r="C1902" s="3" t="s">
        <v>7458</v>
      </c>
      <c r="D1902" s="5">
        <v>5500</v>
      </c>
      <c r="E1902" s="7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47"/>
        <v>100</v>
      </c>
      <c r="P1902">
        <f t="shared" si="148"/>
        <v>69.819999999999993</v>
      </c>
      <c r="Q1902" s="11" t="s">
        <v>8309</v>
      </c>
      <c r="R1902" s="15">
        <f t="shared" si="149"/>
        <v>42466.558796296296</v>
      </c>
      <c r="S1902" s="15">
        <f t="shared" si="150"/>
        <v>42490.165972222225</v>
      </c>
      <c r="U1902" t="str">
        <f t="shared" si="151"/>
        <v>plays</v>
      </c>
    </row>
    <row r="1903" spans="1:21" ht="45" x14ac:dyDescent="0.25">
      <c r="A1903">
        <v>3297</v>
      </c>
      <c r="B1903" s="9" t="s">
        <v>3297</v>
      </c>
      <c r="C1903" s="3" t="s">
        <v>7407</v>
      </c>
      <c r="D1903" s="5">
        <v>5500</v>
      </c>
      <c r="E1903" s="7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47"/>
        <v>100</v>
      </c>
      <c r="P1903">
        <f t="shared" si="148"/>
        <v>125.09</v>
      </c>
      <c r="Q1903" s="11" t="s">
        <v>8309</v>
      </c>
      <c r="R1903" s="15">
        <f t="shared" si="149"/>
        <v>42193.771481481483</v>
      </c>
      <c r="S1903" s="15">
        <f t="shared" si="150"/>
        <v>42212.957638888889</v>
      </c>
      <c r="U1903" t="str">
        <f t="shared" si="151"/>
        <v>plays</v>
      </c>
    </row>
    <row r="1904" spans="1:21" ht="60" x14ac:dyDescent="0.25">
      <c r="A1904">
        <v>804</v>
      </c>
      <c r="B1904" s="9" t="s">
        <v>805</v>
      </c>
      <c r="C1904" s="3" t="s">
        <v>4914</v>
      </c>
      <c r="D1904" s="5">
        <v>5500</v>
      </c>
      <c r="E1904" s="7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47"/>
        <v>100</v>
      </c>
      <c r="P1904">
        <f t="shared" si="148"/>
        <v>305.56</v>
      </c>
      <c r="Q1904" s="11" t="s">
        <v>8313</v>
      </c>
      <c r="R1904" s="15">
        <f t="shared" si="149"/>
        <v>40730.105625000004</v>
      </c>
      <c r="S1904" s="15">
        <f t="shared" si="150"/>
        <v>40747.165972222225</v>
      </c>
      <c r="U1904" t="str">
        <f t="shared" si="151"/>
        <v>rock</v>
      </c>
    </row>
    <row r="1905" spans="1:21" ht="60" x14ac:dyDescent="0.25">
      <c r="A1905">
        <v>2900</v>
      </c>
      <c r="B1905" s="9" t="s">
        <v>2900</v>
      </c>
      <c r="C1905" s="3" t="s">
        <v>7010</v>
      </c>
      <c r="D1905" s="5">
        <v>5500</v>
      </c>
      <c r="E1905" s="7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47"/>
        <v>62</v>
      </c>
      <c r="P1905">
        <f t="shared" si="148"/>
        <v>486.43</v>
      </c>
      <c r="Q1905" s="11" t="s">
        <v>8309</v>
      </c>
      <c r="R1905" s="15">
        <f t="shared" si="149"/>
        <v>41830.234166666669</v>
      </c>
      <c r="S1905" s="15">
        <f t="shared" si="150"/>
        <v>41860.234166666669</v>
      </c>
      <c r="U1905" t="str">
        <f t="shared" si="151"/>
        <v>plays</v>
      </c>
    </row>
    <row r="1906" spans="1:21" ht="60" x14ac:dyDescent="0.25">
      <c r="A1906">
        <v>3207</v>
      </c>
      <c r="B1906" s="9" t="s">
        <v>3207</v>
      </c>
      <c r="C1906" s="3" t="s">
        <v>7317</v>
      </c>
      <c r="D1906" s="5">
        <v>5500</v>
      </c>
      <c r="E1906" s="7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7"/>
        <v>46</v>
      </c>
      <c r="P1906">
        <f t="shared" si="148"/>
        <v>70.83</v>
      </c>
      <c r="Q1906" s="11" t="s">
        <v>8309</v>
      </c>
      <c r="R1906" s="15">
        <f t="shared" si="149"/>
        <v>42057.277858796297</v>
      </c>
      <c r="S1906" s="15">
        <f t="shared" si="150"/>
        <v>42117.236192129625</v>
      </c>
      <c r="U1906" t="str">
        <f t="shared" si="151"/>
        <v>musical</v>
      </c>
    </row>
    <row r="1907" spans="1:21" ht="30" x14ac:dyDescent="0.25">
      <c r="A1907">
        <v>1987</v>
      </c>
      <c r="B1907" s="9" t="s">
        <v>1988</v>
      </c>
      <c r="C1907" s="3" t="s">
        <v>6097</v>
      </c>
      <c r="D1907" s="5">
        <v>5500</v>
      </c>
      <c r="E1907" s="7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47"/>
        <v>42</v>
      </c>
      <c r="P1907">
        <f t="shared" si="148"/>
        <v>83.43</v>
      </c>
      <c r="Q1907" s="11" t="s">
        <v>8314</v>
      </c>
      <c r="R1907" s="15">
        <f t="shared" si="149"/>
        <v>42034.639768518522</v>
      </c>
      <c r="S1907" s="15">
        <f t="shared" si="150"/>
        <v>42064.639768518522</v>
      </c>
      <c r="U1907" t="str">
        <f t="shared" si="151"/>
        <v>people</v>
      </c>
    </row>
    <row r="1908" spans="1:21" ht="60" x14ac:dyDescent="0.25">
      <c r="A1908">
        <v>1781</v>
      </c>
      <c r="B1908" s="9" t="s">
        <v>1782</v>
      </c>
      <c r="C1908" s="3" t="s">
        <v>5891</v>
      </c>
      <c r="D1908" s="5">
        <v>5500</v>
      </c>
      <c r="E1908" s="7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47"/>
        <v>26</v>
      </c>
      <c r="P1908">
        <f t="shared" si="148"/>
        <v>59.04</v>
      </c>
      <c r="Q1908" s="11" t="s">
        <v>8314</v>
      </c>
      <c r="R1908" s="15">
        <f t="shared" si="149"/>
        <v>42597.617418981477</v>
      </c>
      <c r="S1908" s="15">
        <f t="shared" si="150"/>
        <v>42628.617418981477</v>
      </c>
      <c r="U1908" t="str">
        <f t="shared" si="151"/>
        <v>photobooks</v>
      </c>
    </row>
    <row r="1909" spans="1:21" ht="60" x14ac:dyDescent="0.25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7"/>
        <v>26</v>
      </c>
      <c r="P1909">
        <f t="shared" si="148"/>
        <v>93.67</v>
      </c>
      <c r="Q1909" s="11" t="s">
        <v>8310</v>
      </c>
      <c r="R1909" s="15">
        <f t="shared" si="149"/>
        <v>41846.978078703702</v>
      </c>
      <c r="S1909" s="15">
        <f t="shared" si="150"/>
        <v>41876.978078703702</v>
      </c>
      <c r="U1909" t="str">
        <f t="shared" si="151"/>
        <v>children's books</v>
      </c>
    </row>
    <row r="1910" spans="1:21" ht="45" x14ac:dyDescent="0.25">
      <c r="A1910">
        <v>1772</v>
      </c>
      <c r="B1910" s="9" t="s">
        <v>1773</v>
      </c>
      <c r="C1910" s="3" t="s">
        <v>5882</v>
      </c>
      <c r="D1910" s="5">
        <v>5500</v>
      </c>
      <c r="E1910" s="7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47"/>
        <v>16</v>
      </c>
      <c r="P1910">
        <f t="shared" si="148"/>
        <v>45.16</v>
      </c>
      <c r="Q1910" s="11" t="s">
        <v>8314</v>
      </c>
      <c r="R1910" s="15">
        <f t="shared" si="149"/>
        <v>41766.718009259261</v>
      </c>
      <c r="S1910" s="15">
        <f t="shared" si="150"/>
        <v>41826.718009259261</v>
      </c>
      <c r="U1910" t="str">
        <f t="shared" si="151"/>
        <v>photobooks</v>
      </c>
    </row>
    <row r="1911" spans="1:21" ht="60" x14ac:dyDescent="0.25">
      <c r="A1911">
        <v>3731</v>
      </c>
      <c r="B1911" s="9" t="s">
        <v>3728</v>
      </c>
      <c r="C1911" s="3" t="s">
        <v>7841</v>
      </c>
      <c r="D1911" s="5">
        <v>5500</v>
      </c>
      <c r="E1911" s="7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47"/>
        <v>11</v>
      </c>
      <c r="P1911">
        <f t="shared" si="148"/>
        <v>51.67</v>
      </c>
      <c r="Q1911" s="11" t="s">
        <v>8309</v>
      </c>
      <c r="R1911" s="15">
        <f t="shared" si="149"/>
        <v>41983.752847222218</v>
      </c>
      <c r="S1911" s="15">
        <f t="shared" si="150"/>
        <v>42014.140972222223</v>
      </c>
      <c r="U1911" t="str">
        <f t="shared" si="151"/>
        <v>plays</v>
      </c>
    </row>
    <row r="1912" spans="1:21" ht="60" x14ac:dyDescent="0.25">
      <c r="A1912">
        <v>1725</v>
      </c>
      <c r="B1912" s="9" t="s">
        <v>1726</v>
      </c>
      <c r="C1912" s="3" t="s">
        <v>5835</v>
      </c>
      <c r="D1912" s="5">
        <v>5500</v>
      </c>
      <c r="E1912" s="7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47"/>
        <v>10</v>
      </c>
      <c r="P1912">
        <f t="shared" si="148"/>
        <v>62.22</v>
      </c>
      <c r="Q1912" s="11" t="s">
        <v>8313</v>
      </c>
      <c r="R1912" s="15">
        <f t="shared" si="149"/>
        <v>41845.968159722222</v>
      </c>
      <c r="S1912" s="15">
        <f t="shared" si="150"/>
        <v>41875.968159722222</v>
      </c>
      <c r="U1912" t="str">
        <f t="shared" si="151"/>
        <v>faith</v>
      </c>
    </row>
    <row r="1913" spans="1:21" ht="45" x14ac:dyDescent="0.25">
      <c r="A1913">
        <v>2892</v>
      </c>
      <c r="B1913" s="9" t="s">
        <v>2892</v>
      </c>
      <c r="C1913" s="3" t="s">
        <v>7002</v>
      </c>
      <c r="D1913" s="5">
        <v>5500</v>
      </c>
      <c r="E1913" s="7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47"/>
        <v>9</v>
      </c>
      <c r="P1913">
        <f t="shared" si="148"/>
        <v>29.41</v>
      </c>
      <c r="Q1913" s="11" t="s">
        <v>8309</v>
      </c>
      <c r="R1913" s="15">
        <f t="shared" si="149"/>
        <v>41869.714166666665</v>
      </c>
      <c r="S1913" s="15">
        <f t="shared" si="150"/>
        <v>41876.875</v>
      </c>
      <c r="U1913" t="str">
        <f t="shared" si="151"/>
        <v>plays</v>
      </c>
    </row>
    <row r="1914" spans="1:21" ht="60" x14ac:dyDescent="0.25">
      <c r="A1914">
        <v>2372</v>
      </c>
      <c r="B1914" s="9" t="s">
        <v>2373</v>
      </c>
      <c r="C1914" s="3" t="s">
        <v>6482</v>
      </c>
      <c r="D1914" s="5">
        <v>5500</v>
      </c>
      <c r="E1914" s="7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47"/>
        <v>3</v>
      </c>
      <c r="P1914">
        <f t="shared" si="148"/>
        <v>30</v>
      </c>
      <c r="Q1914" s="11" t="s">
        <v>8311</v>
      </c>
      <c r="R1914" s="15">
        <f t="shared" si="149"/>
        <v>42088.069108796291</v>
      </c>
      <c r="S1914" s="15">
        <f t="shared" si="150"/>
        <v>42118.069108796291</v>
      </c>
      <c r="U1914" t="str">
        <f t="shared" si="151"/>
        <v>web</v>
      </c>
    </row>
    <row r="1915" spans="1:21" ht="45" x14ac:dyDescent="0.25">
      <c r="A1915">
        <v>1788</v>
      </c>
      <c r="B1915" s="9" t="s">
        <v>1789</v>
      </c>
      <c r="C1915" s="3" t="s">
        <v>5898</v>
      </c>
      <c r="D1915" s="5">
        <v>5500</v>
      </c>
      <c r="E1915" s="7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47"/>
        <v>1</v>
      </c>
      <c r="P1915">
        <f t="shared" si="148"/>
        <v>19</v>
      </c>
      <c r="Q1915" s="11" t="s">
        <v>8314</v>
      </c>
      <c r="R1915" s="15">
        <f t="shared" si="149"/>
        <v>41913.94840277778</v>
      </c>
      <c r="S1915" s="15">
        <f t="shared" si="150"/>
        <v>41943.94840277778</v>
      </c>
      <c r="U1915" t="str">
        <f t="shared" si="151"/>
        <v>photobooks</v>
      </c>
    </row>
    <row r="1916" spans="1:21" ht="75" x14ac:dyDescent="0.25">
      <c r="A1916">
        <v>3941</v>
      </c>
      <c r="B1916" s="9" t="s">
        <v>3938</v>
      </c>
      <c r="C1916" s="3" t="s">
        <v>8049</v>
      </c>
      <c r="D1916" s="5">
        <v>5500</v>
      </c>
      <c r="E1916" s="7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47"/>
        <v>1</v>
      </c>
      <c r="P1916">
        <f t="shared" si="148"/>
        <v>25</v>
      </c>
      <c r="Q1916" s="11" t="s">
        <v>8309</v>
      </c>
      <c r="R1916" s="15">
        <f t="shared" si="149"/>
        <v>41940.587233796294</v>
      </c>
      <c r="S1916" s="15">
        <f t="shared" si="150"/>
        <v>41968.041666666672</v>
      </c>
      <c r="U1916" t="str">
        <f t="shared" si="151"/>
        <v>plays</v>
      </c>
    </row>
    <row r="1917" spans="1:21" ht="60" x14ac:dyDescent="0.25">
      <c r="A1917">
        <v>143</v>
      </c>
      <c r="B1917" s="9" t="s">
        <v>145</v>
      </c>
      <c r="C1917" s="3" t="s">
        <v>4253</v>
      </c>
      <c r="D1917" s="5">
        <v>5500</v>
      </c>
      <c r="E1917" s="7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47"/>
        <v>0</v>
      </c>
      <c r="P1917">
        <f t="shared" si="148"/>
        <v>0</v>
      </c>
      <c r="Q1917" s="11" t="s">
        <v>8308</v>
      </c>
      <c r="R1917" s="15">
        <f t="shared" si="149"/>
        <v>42559.064143518524</v>
      </c>
      <c r="S1917" s="15">
        <f t="shared" si="150"/>
        <v>42616.246527777781</v>
      </c>
      <c r="U1917" t="str">
        <f t="shared" si="151"/>
        <v>science fiction</v>
      </c>
    </row>
    <row r="1918" spans="1:21" ht="45" x14ac:dyDescent="0.25">
      <c r="A1918">
        <v>920</v>
      </c>
      <c r="B1918" s="9" t="s">
        <v>921</v>
      </c>
      <c r="C1918" s="3" t="s">
        <v>5030</v>
      </c>
      <c r="D1918" s="5">
        <v>5500</v>
      </c>
      <c r="E1918" s="7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47"/>
        <v>0</v>
      </c>
      <c r="P1918">
        <f t="shared" si="148"/>
        <v>0</v>
      </c>
      <c r="Q1918" s="11" t="s">
        <v>8313</v>
      </c>
      <c r="R1918" s="15">
        <f t="shared" si="149"/>
        <v>41562.67155092593</v>
      </c>
      <c r="S1918" s="15">
        <f t="shared" si="150"/>
        <v>41592.713217592594</v>
      </c>
      <c r="U1918" t="str">
        <f t="shared" si="151"/>
        <v>jazz</v>
      </c>
    </row>
    <row r="1919" spans="1:21" ht="45" x14ac:dyDescent="0.25">
      <c r="A1919">
        <v>1706</v>
      </c>
      <c r="B1919" s="9" t="s">
        <v>1707</v>
      </c>
      <c r="C1919" s="3" t="s">
        <v>5816</v>
      </c>
      <c r="D1919" s="5">
        <v>5500</v>
      </c>
      <c r="E1919" s="7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47"/>
        <v>0</v>
      </c>
      <c r="P1919">
        <f t="shared" si="148"/>
        <v>0</v>
      </c>
      <c r="Q1919" s="11" t="s">
        <v>8313</v>
      </c>
      <c r="R1919" s="15">
        <f t="shared" si="149"/>
        <v>42179.306388888886</v>
      </c>
      <c r="S1919" s="15">
        <f t="shared" si="150"/>
        <v>42239.306388888886</v>
      </c>
      <c r="U1919" t="str">
        <f t="shared" si="151"/>
        <v>faith</v>
      </c>
    </row>
    <row r="1920" spans="1:21" ht="60" x14ac:dyDescent="0.25">
      <c r="A1920">
        <v>2342</v>
      </c>
      <c r="B1920" s="9" t="s">
        <v>2343</v>
      </c>
      <c r="C1920" s="3" t="s">
        <v>6452</v>
      </c>
      <c r="D1920" s="5">
        <v>5500</v>
      </c>
      <c r="E1920" s="7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47"/>
        <v>0</v>
      </c>
      <c r="P1920">
        <f t="shared" si="148"/>
        <v>0</v>
      </c>
      <c r="Q1920" s="11" t="s">
        <v>8311</v>
      </c>
      <c r="R1920" s="15">
        <f t="shared" si="149"/>
        <v>41897.702199074076</v>
      </c>
      <c r="S1920" s="15">
        <f t="shared" si="150"/>
        <v>41918.208333333336</v>
      </c>
      <c r="U1920" t="str">
        <f t="shared" si="151"/>
        <v>web</v>
      </c>
    </row>
    <row r="1921" spans="1:21" ht="60" x14ac:dyDescent="0.25">
      <c r="A1921">
        <v>2881</v>
      </c>
      <c r="B1921" s="9" t="s">
        <v>2881</v>
      </c>
      <c r="C1921" s="3" t="s">
        <v>6991</v>
      </c>
      <c r="D1921" s="5">
        <v>5500</v>
      </c>
      <c r="E1921" s="7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47"/>
        <v>0</v>
      </c>
      <c r="P1921">
        <f t="shared" si="148"/>
        <v>0</v>
      </c>
      <c r="Q1921" s="11" t="s">
        <v>8309</v>
      </c>
      <c r="R1921" s="15">
        <f t="shared" si="149"/>
        <v>41916.597638888888</v>
      </c>
      <c r="S1921" s="15">
        <f t="shared" si="150"/>
        <v>41976.639305555553</v>
      </c>
      <c r="U1921" t="str">
        <f t="shared" si="151"/>
        <v>plays</v>
      </c>
    </row>
    <row r="1922" spans="1:21" ht="60" x14ac:dyDescent="0.25">
      <c r="A1922">
        <v>3873</v>
      </c>
      <c r="B1922" s="9" t="s">
        <v>3870</v>
      </c>
      <c r="C1922" s="3" t="s">
        <v>7982</v>
      </c>
      <c r="D1922" s="5">
        <v>5500</v>
      </c>
      <c r="E1922" s="7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47"/>
        <v>0</v>
      </c>
      <c r="P1922">
        <f t="shared" si="148"/>
        <v>0</v>
      </c>
      <c r="Q1922" s="11" t="s">
        <v>8309</v>
      </c>
      <c r="R1922" s="15">
        <f t="shared" si="149"/>
        <v>42255.696006944447</v>
      </c>
      <c r="S1922" s="15">
        <f t="shared" si="150"/>
        <v>42285.696006944447</v>
      </c>
      <c r="U1922" t="str">
        <f t="shared" si="151"/>
        <v>musical</v>
      </c>
    </row>
    <row r="1923" spans="1:21" ht="60" x14ac:dyDescent="0.25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52">ROUND(E1923/D1923*100,0)</f>
        <v>0</v>
      </c>
      <c r="P1923">
        <f t="shared" ref="P1923:P1986" si="153">IFERROR(ROUND(E1923/L1923,2),0)</f>
        <v>0</v>
      </c>
      <c r="Q1923" s="11" t="s">
        <v>8309</v>
      </c>
      <c r="R1923" s="15">
        <f t="shared" ref="R1923:R1986" si="154">(((J1923/60)/60)/24)+DATE(1970,1,1)</f>
        <v>42457.932025462964</v>
      </c>
      <c r="S1923" s="15">
        <f t="shared" ref="S1923:S1986" si="155">(((I1923/60)/60)/24)+DATE(1970,1,1)</f>
        <v>42485.013888888891</v>
      </c>
      <c r="U1923" t="str">
        <f t="shared" ref="U1923:U1986" si="156">RIGHT(N1923,LEN(N1923)-SEARCH("/",N1923))</f>
        <v>plays</v>
      </c>
    </row>
    <row r="1924" spans="1:21" ht="45" x14ac:dyDescent="0.25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2"/>
        <v>412</v>
      </c>
      <c r="P1924">
        <f t="shared" si="153"/>
        <v>44.06</v>
      </c>
      <c r="Q1924" s="11" t="s">
        <v>8312</v>
      </c>
      <c r="R1924" s="15">
        <f t="shared" si="154"/>
        <v>42633.586122685185</v>
      </c>
      <c r="S1924" s="15">
        <f t="shared" si="155"/>
        <v>42668.708333333328</v>
      </c>
      <c r="U1924" t="str">
        <f t="shared" si="156"/>
        <v>tabletop games</v>
      </c>
    </row>
    <row r="1925" spans="1:21" ht="60" x14ac:dyDescent="0.25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2"/>
        <v>123</v>
      </c>
      <c r="P1925">
        <f t="shared" si="153"/>
        <v>114.59</v>
      </c>
      <c r="Q1925" s="11" t="s">
        <v>8308</v>
      </c>
      <c r="R1925" s="15">
        <f t="shared" si="154"/>
        <v>42697.32136574074</v>
      </c>
      <c r="S1925" s="15">
        <f t="shared" si="155"/>
        <v>42725.332638888889</v>
      </c>
      <c r="U1925" t="str">
        <f t="shared" si="156"/>
        <v>documentary</v>
      </c>
    </row>
    <row r="1926" spans="1:21" x14ac:dyDescent="0.25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2"/>
        <v>108</v>
      </c>
      <c r="P1926">
        <f t="shared" si="153"/>
        <v>61.03</v>
      </c>
      <c r="Q1926" s="11" t="s">
        <v>8313</v>
      </c>
      <c r="R1926" s="15">
        <f t="shared" si="154"/>
        <v>42514.666956018518</v>
      </c>
      <c r="S1926" s="15">
        <f t="shared" si="155"/>
        <v>42544.666956018518</v>
      </c>
      <c r="U1926" t="str">
        <f t="shared" si="156"/>
        <v>electronic music</v>
      </c>
    </row>
    <row r="1927" spans="1:21" ht="60" x14ac:dyDescent="0.25">
      <c r="A1927">
        <v>1932</v>
      </c>
      <c r="B1927" s="9" t="s">
        <v>1933</v>
      </c>
      <c r="C1927" s="3" t="s">
        <v>6042</v>
      </c>
      <c r="D1927" s="5">
        <v>5250</v>
      </c>
      <c r="E1927" s="7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52"/>
        <v>107</v>
      </c>
      <c r="P1927">
        <f t="shared" si="153"/>
        <v>70.209999999999994</v>
      </c>
      <c r="Q1927" s="11" t="s">
        <v>8313</v>
      </c>
      <c r="R1927" s="15">
        <f t="shared" si="154"/>
        <v>40911.809872685182</v>
      </c>
      <c r="S1927" s="15">
        <f t="shared" si="155"/>
        <v>40932.809872685182</v>
      </c>
      <c r="U1927" t="str">
        <f t="shared" si="156"/>
        <v>indie rock</v>
      </c>
    </row>
    <row r="1928" spans="1:21" ht="60" x14ac:dyDescent="0.25">
      <c r="A1928">
        <v>33</v>
      </c>
      <c r="B1928" s="9" t="s">
        <v>35</v>
      </c>
      <c r="C1928" s="3" t="s">
        <v>4144</v>
      </c>
      <c r="D1928" s="5">
        <v>5250</v>
      </c>
      <c r="E1928" s="7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52"/>
        <v>102</v>
      </c>
      <c r="P1928">
        <f t="shared" si="153"/>
        <v>83.75</v>
      </c>
      <c r="Q1928" s="11" t="s">
        <v>8308</v>
      </c>
      <c r="R1928" s="15">
        <f t="shared" si="154"/>
        <v>42286.660891203705</v>
      </c>
      <c r="S1928" s="15">
        <f t="shared" si="155"/>
        <v>42316.702557870376</v>
      </c>
      <c r="U1928" t="str">
        <f t="shared" si="156"/>
        <v>television</v>
      </c>
    </row>
    <row r="1929" spans="1:21" ht="60" x14ac:dyDescent="0.25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2"/>
        <v>0</v>
      </c>
      <c r="P1929">
        <f t="shared" si="153"/>
        <v>0</v>
      </c>
      <c r="Q1929" s="11" t="s">
        <v>8315</v>
      </c>
      <c r="R1929" s="15">
        <f t="shared" si="154"/>
        <v>41830.723611111112</v>
      </c>
      <c r="S1929" s="15">
        <f t="shared" si="155"/>
        <v>41860.723611111112</v>
      </c>
      <c r="U1929" t="str">
        <f t="shared" si="156"/>
        <v>food trucks</v>
      </c>
    </row>
    <row r="1930" spans="1:21" ht="60" x14ac:dyDescent="0.25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2"/>
        <v>4</v>
      </c>
      <c r="P1930">
        <f t="shared" si="153"/>
        <v>54</v>
      </c>
      <c r="Q1930" s="11" t="s">
        <v>8313</v>
      </c>
      <c r="R1930" s="15">
        <f t="shared" si="154"/>
        <v>42806.863946759258</v>
      </c>
      <c r="S1930" s="15">
        <f t="shared" si="155"/>
        <v>42836.863946759258</v>
      </c>
      <c r="U1930" t="str">
        <f t="shared" si="156"/>
        <v>faith</v>
      </c>
    </row>
    <row r="1931" spans="1:21" ht="60" x14ac:dyDescent="0.25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2"/>
        <v>0</v>
      </c>
      <c r="P1931">
        <f t="shared" si="153"/>
        <v>5</v>
      </c>
      <c r="Q1931" s="11" t="s">
        <v>8313</v>
      </c>
      <c r="R1931" s="15">
        <f t="shared" si="154"/>
        <v>41989.664409722223</v>
      </c>
      <c r="S1931" s="15">
        <f t="shared" si="155"/>
        <v>42019.664409722223</v>
      </c>
      <c r="U1931" t="str">
        <f t="shared" si="156"/>
        <v>faith</v>
      </c>
    </row>
    <row r="1932" spans="1:21" ht="60" x14ac:dyDescent="0.25">
      <c r="A1932">
        <v>1012</v>
      </c>
      <c r="B1932" s="9" t="s">
        <v>1013</v>
      </c>
      <c r="C1932" s="3" t="s">
        <v>5122</v>
      </c>
      <c r="D1932" s="5">
        <v>5000</v>
      </c>
      <c r="E1932" s="7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52"/>
        <v>21535</v>
      </c>
      <c r="P1932">
        <f t="shared" si="153"/>
        <v>1389.36</v>
      </c>
      <c r="Q1932" s="11" t="s">
        <v>8311</v>
      </c>
      <c r="R1932" s="15">
        <f t="shared" si="154"/>
        <v>42714.440416666665</v>
      </c>
      <c r="S1932" s="15">
        <f t="shared" si="155"/>
        <v>42759.440416666665</v>
      </c>
      <c r="U1932" t="str">
        <f t="shared" si="156"/>
        <v>wearables</v>
      </c>
    </row>
    <row r="1933" spans="1:21" ht="60" x14ac:dyDescent="0.25">
      <c r="A1933">
        <v>2185</v>
      </c>
      <c r="B1933" s="9" t="s">
        <v>2186</v>
      </c>
      <c r="C1933" s="3" t="s">
        <v>6295</v>
      </c>
      <c r="D1933" s="5">
        <v>5000</v>
      </c>
      <c r="E1933" s="7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52"/>
        <v>1857</v>
      </c>
      <c r="P1933">
        <f t="shared" si="153"/>
        <v>149.03</v>
      </c>
      <c r="Q1933" s="11" t="s">
        <v>8312</v>
      </c>
      <c r="R1933" s="15">
        <f t="shared" si="154"/>
        <v>41319.349988425929</v>
      </c>
      <c r="S1933" s="15">
        <f t="shared" si="155"/>
        <v>41359.349988425929</v>
      </c>
      <c r="U1933" t="str">
        <f t="shared" si="156"/>
        <v>tabletop games</v>
      </c>
    </row>
    <row r="1934" spans="1:21" ht="45" x14ac:dyDescent="0.25">
      <c r="A1934">
        <v>1970</v>
      </c>
      <c r="B1934" s="9" t="s">
        <v>1971</v>
      </c>
      <c r="C1934" s="3" t="s">
        <v>6080</v>
      </c>
      <c r="D1934" s="5">
        <v>5000</v>
      </c>
      <c r="E1934" s="7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52"/>
        <v>1132</v>
      </c>
      <c r="P1934">
        <f t="shared" si="153"/>
        <v>80.73</v>
      </c>
      <c r="Q1934" s="11" t="s">
        <v>8311</v>
      </c>
      <c r="R1934" s="15">
        <f t="shared" si="154"/>
        <v>41324.193298611113</v>
      </c>
      <c r="S1934" s="15">
        <f t="shared" si="155"/>
        <v>41384.151631944449</v>
      </c>
      <c r="U1934" t="str">
        <f t="shared" si="156"/>
        <v>hardware</v>
      </c>
    </row>
    <row r="1935" spans="1:21" ht="60" x14ac:dyDescent="0.25">
      <c r="A1935">
        <v>1215</v>
      </c>
      <c r="B1935" s="9" t="s">
        <v>1216</v>
      </c>
      <c r="C1935" s="3" t="s">
        <v>5325</v>
      </c>
      <c r="D1935" s="5">
        <v>5000</v>
      </c>
      <c r="E1935" s="7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52"/>
        <v>786</v>
      </c>
      <c r="P1935">
        <f t="shared" si="153"/>
        <v>71.59</v>
      </c>
      <c r="Q1935" s="11" t="s">
        <v>8314</v>
      </c>
      <c r="R1935" s="15">
        <f t="shared" si="154"/>
        <v>41759.923101851848</v>
      </c>
      <c r="S1935" s="15">
        <f t="shared" si="155"/>
        <v>41789.923101851848</v>
      </c>
      <c r="U1935" t="str">
        <f t="shared" si="156"/>
        <v>photobooks</v>
      </c>
    </row>
    <row r="1936" spans="1:21" ht="45" x14ac:dyDescent="0.25">
      <c r="A1936">
        <v>2232</v>
      </c>
      <c r="B1936" s="9" t="s">
        <v>2233</v>
      </c>
      <c r="C1936" s="3" t="s">
        <v>6342</v>
      </c>
      <c r="D1936" s="5">
        <v>5000</v>
      </c>
      <c r="E1936" s="7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52"/>
        <v>496</v>
      </c>
      <c r="P1936">
        <f t="shared" si="153"/>
        <v>25.09</v>
      </c>
      <c r="Q1936" s="11" t="s">
        <v>8312</v>
      </c>
      <c r="R1936" s="15">
        <f t="shared" si="154"/>
        <v>41806.794074074074</v>
      </c>
      <c r="S1936" s="15">
        <f t="shared" si="155"/>
        <v>41839.125</v>
      </c>
      <c r="U1936" t="str">
        <f t="shared" si="156"/>
        <v>tabletop games</v>
      </c>
    </row>
    <row r="1937" spans="1:21" ht="60" x14ac:dyDescent="0.25">
      <c r="A1937">
        <v>1532</v>
      </c>
      <c r="B1937" s="9" t="s">
        <v>1533</v>
      </c>
      <c r="C1937" s="3" t="s">
        <v>5642</v>
      </c>
      <c r="D1937" s="5">
        <v>5000</v>
      </c>
      <c r="E1937" s="7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52"/>
        <v>484</v>
      </c>
      <c r="P1937">
        <f t="shared" si="153"/>
        <v>82.32</v>
      </c>
      <c r="Q1937" s="11" t="s">
        <v>8314</v>
      </c>
      <c r="R1937" s="15">
        <f t="shared" si="154"/>
        <v>42391.475289351853</v>
      </c>
      <c r="S1937" s="15">
        <f t="shared" si="155"/>
        <v>42415.625</v>
      </c>
      <c r="U1937" t="str">
        <f t="shared" si="156"/>
        <v>photobooks</v>
      </c>
    </row>
    <row r="1938" spans="1:21" ht="45" x14ac:dyDescent="0.25">
      <c r="A1938">
        <v>2244</v>
      </c>
      <c r="B1938" s="9" t="s">
        <v>2245</v>
      </c>
      <c r="C1938" s="3" t="s">
        <v>6354</v>
      </c>
      <c r="D1938" s="5">
        <v>5000</v>
      </c>
      <c r="E1938" s="7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52"/>
        <v>377</v>
      </c>
      <c r="P1938">
        <f t="shared" si="153"/>
        <v>65</v>
      </c>
      <c r="Q1938" s="11" t="s">
        <v>8312</v>
      </c>
      <c r="R1938" s="15">
        <f t="shared" si="154"/>
        <v>42647.818819444445</v>
      </c>
      <c r="S1938" s="15">
        <f t="shared" si="155"/>
        <v>42659.854166666672</v>
      </c>
      <c r="U1938" t="str">
        <f t="shared" si="156"/>
        <v>tabletop games</v>
      </c>
    </row>
    <row r="1939" spans="1:21" ht="60" x14ac:dyDescent="0.25">
      <c r="A1939">
        <v>2633</v>
      </c>
      <c r="B1939" s="9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52"/>
        <v>355</v>
      </c>
      <c r="P1939">
        <f t="shared" si="153"/>
        <v>89.1</v>
      </c>
      <c r="Q1939" s="11" t="s">
        <v>8311</v>
      </c>
      <c r="R1939" s="15">
        <f t="shared" si="154"/>
        <v>41667.823287037041</v>
      </c>
      <c r="S1939" s="15">
        <f t="shared" si="155"/>
        <v>41697.958333333336</v>
      </c>
      <c r="U1939" t="str">
        <f t="shared" si="156"/>
        <v>space exploration</v>
      </c>
    </row>
    <row r="1940" spans="1:21" ht="45" x14ac:dyDescent="0.25">
      <c r="A1940">
        <v>246</v>
      </c>
      <c r="B1940" s="9" t="s">
        <v>247</v>
      </c>
      <c r="C1940" s="3" t="s">
        <v>4356</v>
      </c>
      <c r="D1940" s="5">
        <v>5000</v>
      </c>
      <c r="E1940" s="7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52"/>
        <v>305</v>
      </c>
      <c r="P1940">
        <f t="shared" si="153"/>
        <v>68.489999999999995</v>
      </c>
      <c r="Q1940" s="11" t="s">
        <v>8308</v>
      </c>
      <c r="R1940" s="15">
        <f t="shared" si="154"/>
        <v>40480.363483796296</v>
      </c>
      <c r="S1940" s="15">
        <f t="shared" si="155"/>
        <v>40530.405150462961</v>
      </c>
      <c r="U1940" t="str">
        <f t="shared" si="156"/>
        <v>documentary</v>
      </c>
    </row>
    <row r="1941" spans="1:21" ht="60" x14ac:dyDescent="0.25">
      <c r="A1941">
        <v>538</v>
      </c>
      <c r="B1941" s="9" t="s">
        <v>539</v>
      </c>
      <c r="C1941" s="3" t="s">
        <v>4648</v>
      </c>
      <c r="D1941" s="5">
        <v>5000</v>
      </c>
      <c r="E1941" s="7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52"/>
        <v>302</v>
      </c>
      <c r="P1941">
        <f t="shared" si="153"/>
        <v>252.02</v>
      </c>
      <c r="Q1941" s="11" t="s">
        <v>8309</v>
      </c>
      <c r="R1941" s="15">
        <f t="shared" si="154"/>
        <v>42473.794710648144</v>
      </c>
      <c r="S1941" s="15">
        <f t="shared" si="155"/>
        <v>42503.794710648144</v>
      </c>
      <c r="U1941" t="str">
        <f t="shared" si="156"/>
        <v>plays</v>
      </c>
    </row>
    <row r="1942" spans="1:21" ht="45" x14ac:dyDescent="0.25">
      <c r="A1942">
        <v>318</v>
      </c>
      <c r="B1942" s="9" t="s">
        <v>319</v>
      </c>
      <c r="C1942" s="3" t="s">
        <v>4428</v>
      </c>
      <c r="D1942" s="5">
        <v>5000</v>
      </c>
      <c r="E1942" s="7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52"/>
        <v>283</v>
      </c>
      <c r="P1942">
        <f t="shared" si="153"/>
        <v>49.88</v>
      </c>
      <c r="Q1942" s="11" t="s">
        <v>8308</v>
      </c>
      <c r="R1942" s="15">
        <f t="shared" si="154"/>
        <v>41330.038784722223</v>
      </c>
      <c r="S1942" s="15">
        <f t="shared" si="155"/>
        <v>41359.997118055559</v>
      </c>
      <c r="U1942" t="str">
        <f t="shared" si="156"/>
        <v>documentary</v>
      </c>
    </row>
    <row r="1943" spans="1:21" ht="60" x14ac:dyDescent="0.25">
      <c r="A1943">
        <v>2021</v>
      </c>
      <c r="B1943" s="9" t="s">
        <v>2022</v>
      </c>
      <c r="C1943" s="3" t="s">
        <v>6131</v>
      </c>
      <c r="D1943" s="5">
        <v>5000</v>
      </c>
      <c r="E1943" s="7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52"/>
        <v>281</v>
      </c>
      <c r="P1943">
        <f t="shared" si="153"/>
        <v>147.94999999999999</v>
      </c>
      <c r="Q1943" s="11" t="s">
        <v>8311</v>
      </c>
      <c r="R1943" s="15">
        <f t="shared" si="154"/>
        <v>41861.070567129631</v>
      </c>
      <c r="S1943" s="15">
        <f t="shared" si="155"/>
        <v>41906.070567129631</v>
      </c>
      <c r="U1943" t="str">
        <f t="shared" si="156"/>
        <v>hardware</v>
      </c>
    </row>
    <row r="1944" spans="1:21" ht="45" x14ac:dyDescent="0.25">
      <c r="A1944">
        <v>2240</v>
      </c>
      <c r="B1944" s="9" t="s">
        <v>2241</v>
      </c>
      <c r="C1944" s="3" t="s">
        <v>6350</v>
      </c>
      <c r="D1944" s="5">
        <v>5000</v>
      </c>
      <c r="E1944" s="7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52"/>
        <v>271</v>
      </c>
      <c r="P1944">
        <f t="shared" si="153"/>
        <v>140.97999999999999</v>
      </c>
      <c r="Q1944" s="11" t="s">
        <v>8312</v>
      </c>
      <c r="R1944" s="15">
        <f t="shared" si="154"/>
        <v>42452.825740740736</v>
      </c>
      <c r="S1944" s="15">
        <f t="shared" si="155"/>
        <v>42482.825740740736</v>
      </c>
      <c r="U1944" t="str">
        <f t="shared" si="156"/>
        <v>tabletop games</v>
      </c>
    </row>
    <row r="1945" spans="1:21" ht="45" x14ac:dyDescent="0.25">
      <c r="A1945">
        <v>1965</v>
      </c>
      <c r="B1945" s="9" t="s">
        <v>1966</v>
      </c>
      <c r="C1945" s="3" t="s">
        <v>6075</v>
      </c>
      <c r="D1945" s="5">
        <v>5000</v>
      </c>
      <c r="E1945" s="7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52"/>
        <v>262</v>
      </c>
      <c r="P1945">
        <f t="shared" si="153"/>
        <v>127.32</v>
      </c>
      <c r="Q1945" s="11" t="s">
        <v>8311</v>
      </c>
      <c r="R1945" s="15">
        <f t="shared" si="154"/>
        <v>40898.089236111111</v>
      </c>
      <c r="S1945" s="15">
        <f t="shared" si="155"/>
        <v>40920.041666666664</v>
      </c>
      <c r="U1945" t="str">
        <f t="shared" si="156"/>
        <v>hardware</v>
      </c>
    </row>
    <row r="1946" spans="1:21" ht="60" x14ac:dyDescent="0.25">
      <c r="A1946">
        <v>2722</v>
      </c>
      <c r="B1946" s="9" t="s">
        <v>2722</v>
      </c>
      <c r="C1946" s="3" t="s">
        <v>6832</v>
      </c>
      <c r="D1946" s="5">
        <v>5000</v>
      </c>
      <c r="E1946" s="7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52"/>
        <v>253</v>
      </c>
      <c r="P1946">
        <f t="shared" si="153"/>
        <v>68.25</v>
      </c>
      <c r="Q1946" s="11" t="s">
        <v>8311</v>
      </c>
      <c r="R1946" s="15">
        <f t="shared" si="154"/>
        <v>42704.857094907406</v>
      </c>
      <c r="S1946" s="15">
        <f t="shared" si="155"/>
        <v>42764.857094907406</v>
      </c>
      <c r="U1946" t="str">
        <f t="shared" si="156"/>
        <v>hardware</v>
      </c>
    </row>
    <row r="1947" spans="1:21" ht="60" x14ac:dyDescent="0.25">
      <c r="A1947">
        <v>3024</v>
      </c>
      <c r="B1947" s="9" t="s">
        <v>3024</v>
      </c>
      <c r="C1947" s="3" t="s">
        <v>7134</v>
      </c>
      <c r="D1947" s="5">
        <v>5000</v>
      </c>
      <c r="E1947" s="7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52"/>
        <v>246</v>
      </c>
      <c r="P1947">
        <f t="shared" si="153"/>
        <v>67.7</v>
      </c>
      <c r="Q1947" s="11" t="s">
        <v>8309</v>
      </c>
      <c r="R1947" s="15">
        <f t="shared" si="154"/>
        <v>41158.993923611109</v>
      </c>
      <c r="S1947" s="15">
        <f t="shared" si="155"/>
        <v>41188.993923611109</v>
      </c>
      <c r="U1947" t="str">
        <f t="shared" si="156"/>
        <v>spaces</v>
      </c>
    </row>
    <row r="1948" spans="1:21" ht="45" x14ac:dyDescent="0.25">
      <c r="A1948">
        <v>2012</v>
      </c>
      <c r="B1948" s="9" t="s">
        <v>2013</v>
      </c>
      <c r="C1948" s="3" t="s">
        <v>6122</v>
      </c>
      <c r="D1948" s="5">
        <v>5000</v>
      </c>
      <c r="E1948" s="7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52"/>
        <v>235</v>
      </c>
      <c r="P1948">
        <f t="shared" si="153"/>
        <v>64.180000000000007</v>
      </c>
      <c r="Q1948" s="11" t="s">
        <v>8311</v>
      </c>
      <c r="R1948" s="15">
        <f t="shared" si="154"/>
        <v>42010.822233796294</v>
      </c>
      <c r="S1948" s="15">
        <f t="shared" si="155"/>
        <v>42040.822233796294</v>
      </c>
      <c r="U1948" t="str">
        <f t="shared" si="156"/>
        <v>hardware</v>
      </c>
    </row>
    <row r="1949" spans="1:21" ht="60" x14ac:dyDescent="0.25">
      <c r="A1949">
        <v>656</v>
      </c>
      <c r="B1949" s="9" t="s">
        <v>657</v>
      </c>
      <c r="C1949" s="3" t="s">
        <v>4766</v>
      </c>
      <c r="D1949" s="5">
        <v>5000</v>
      </c>
      <c r="E1949" s="7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52"/>
        <v>214</v>
      </c>
      <c r="P1949">
        <f t="shared" si="153"/>
        <v>122.74</v>
      </c>
      <c r="Q1949" s="11" t="s">
        <v>8311</v>
      </c>
      <c r="R1949" s="15">
        <f t="shared" si="154"/>
        <v>42417.804618055554</v>
      </c>
      <c r="S1949" s="15">
        <f t="shared" si="155"/>
        <v>42477.762951388882</v>
      </c>
      <c r="U1949" t="str">
        <f t="shared" si="156"/>
        <v>wearables</v>
      </c>
    </row>
    <row r="1950" spans="1:21" ht="60" x14ac:dyDescent="0.25">
      <c r="A1950">
        <v>1349</v>
      </c>
      <c r="B1950" s="9" t="s">
        <v>1350</v>
      </c>
      <c r="C1950" s="3" t="s">
        <v>5459</v>
      </c>
      <c r="D1950" s="5">
        <v>5000</v>
      </c>
      <c r="E1950" s="7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52"/>
        <v>204</v>
      </c>
      <c r="P1950">
        <f t="shared" si="153"/>
        <v>59.36</v>
      </c>
      <c r="Q1950" s="11" t="s">
        <v>8310</v>
      </c>
      <c r="R1950" s="15">
        <f t="shared" si="154"/>
        <v>42317.33258101852</v>
      </c>
      <c r="S1950" s="15">
        <f t="shared" si="155"/>
        <v>42354.290972222225</v>
      </c>
      <c r="U1950" t="str">
        <f t="shared" si="156"/>
        <v>nonfiction</v>
      </c>
    </row>
    <row r="1951" spans="1:21" ht="60" x14ac:dyDescent="0.25">
      <c r="A1951">
        <v>1674</v>
      </c>
      <c r="B1951" s="9" t="s">
        <v>1675</v>
      </c>
      <c r="C1951" s="3" t="s">
        <v>5784</v>
      </c>
      <c r="D1951" s="5">
        <v>5000</v>
      </c>
      <c r="E1951" s="7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52"/>
        <v>202</v>
      </c>
      <c r="P1951">
        <f t="shared" si="153"/>
        <v>89.25</v>
      </c>
      <c r="Q1951" s="11" t="s">
        <v>8313</v>
      </c>
      <c r="R1951" s="15">
        <f t="shared" si="154"/>
        <v>42569.605393518519</v>
      </c>
      <c r="S1951" s="15">
        <f t="shared" si="155"/>
        <v>42600.290972222225</v>
      </c>
      <c r="U1951" t="str">
        <f t="shared" si="156"/>
        <v>pop</v>
      </c>
    </row>
    <row r="1952" spans="1:21" ht="60" x14ac:dyDescent="0.25">
      <c r="A1952">
        <v>1750</v>
      </c>
      <c r="B1952" s="9" t="s">
        <v>1751</v>
      </c>
      <c r="C1952" s="3" t="s">
        <v>5860</v>
      </c>
      <c r="D1952" s="5">
        <v>5000</v>
      </c>
      <c r="E1952" s="7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52"/>
        <v>202</v>
      </c>
      <c r="P1952">
        <f t="shared" si="153"/>
        <v>80.650000000000006</v>
      </c>
      <c r="Q1952" s="11" t="s">
        <v>8314</v>
      </c>
      <c r="R1952" s="15">
        <f t="shared" si="154"/>
        <v>42454.836851851855</v>
      </c>
      <c r="S1952" s="15">
        <f t="shared" si="155"/>
        <v>42479.836851851855</v>
      </c>
      <c r="U1952" t="str">
        <f t="shared" si="156"/>
        <v>photobooks</v>
      </c>
    </row>
    <row r="1953" spans="1:21" ht="30" x14ac:dyDescent="0.25">
      <c r="A1953">
        <v>1836</v>
      </c>
      <c r="B1953" s="9" t="s">
        <v>1837</v>
      </c>
      <c r="C1953" s="3" t="s">
        <v>5946</v>
      </c>
      <c r="D1953" s="5">
        <v>5000</v>
      </c>
      <c r="E1953" s="7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52"/>
        <v>200</v>
      </c>
      <c r="P1953">
        <f t="shared" si="153"/>
        <v>182.13</v>
      </c>
      <c r="Q1953" s="11" t="s">
        <v>8313</v>
      </c>
      <c r="R1953" s="15">
        <f t="shared" si="154"/>
        <v>41305.809363425928</v>
      </c>
      <c r="S1953" s="15">
        <f t="shared" si="155"/>
        <v>41322.809363425928</v>
      </c>
      <c r="U1953" t="str">
        <f t="shared" si="156"/>
        <v>rock</v>
      </c>
    </row>
    <row r="1954" spans="1:21" ht="45" x14ac:dyDescent="0.25">
      <c r="A1954">
        <v>3155</v>
      </c>
      <c r="B1954" s="9" t="s">
        <v>3155</v>
      </c>
      <c r="C1954" s="3" t="s">
        <v>7265</v>
      </c>
      <c r="D1954" s="5">
        <v>5000</v>
      </c>
      <c r="E1954" s="7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52"/>
        <v>189</v>
      </c>
      <c r="P1954">
        <f t="shared" si="153"/>
        <v>31.21</v>
      </c>
      <c r="Q1954" s="11" t="s">
        <v>8309</v>
      </c>
      <c r="R1954" s="15">
        <f t="shared" si="154"/>
        <v>41233.499131944445</v>
      </c>
      <c r="S1954" s="15">
        <f t="shared" si="155"/>
        <v>41263.499131944445</v>
      </c>
      <c r="U1954" t="str">
        <f t="shared" si="156"/>
        <v>plays</v>
      </c>
    </row>
    <row r="1955" spans="1:21" ht="45" x14ac:dyDescent="0.25">
      <c r="A1955">
        <v>252</v>
      </c>
      <c r="B1955" s="9" t="s">
        <v>253</v>
      </c>
      <c r="C1955" s="3" t="s">
        <v>4362</v>
      </c>
      <c r="D1955" s="5">
        <v>5000</v>
      </c>
      <c r="E1955" s="7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52"/>
        <v>185</v>
      </c>
      <c r="P1955">
        <f t="shared" si="153"/>
        <v>85.44</v>
      </c>
      <c r="Q1955" s="11" t="s">
        <v>8308</v>
      </c>
      <c r="R1955" s="15">
        <f t="shared" si="154"/>
        <v>40266.662708333337</v>
      </c>
      <c r="S1955" s="15">
        <f t="shared" si="155"/>
        <v>40330.165972222225</v>
      </c>
      <c r="U1955" t="str">
        <f t="shared" si="156"/>
        <v>documentary</v>
      </c>
    </row>
    <row r="1956" spans="1:21" ht="30" x14ac:dyDescent="0.25">
      <c r="A1956">
        <v>2313</v>
      </c>
      <c r="B1956" s="9" t="s">
        <v>2314</v>
      </c>
      <c r="C1956" s="3" t="s">
        <v>6423</v>
      </c>
      <c r="D1956" s="5">
        <v>5000</v>
      </c>
      <c r="E1956" s="7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52"/>
        <v>176</v>
      </c>
      <c r="P1956">
        <f t="shared" si="153"/>
        <v>56</v>
      </c>
      <c r="Q1956" s="11" t="s">
        <v>8313</v>
      </c>
      <c r="R1956" s="15">
        <f t="shared" si="154"/>
        <v>41002.958634259259</v>
      </c>
      <c r="S1956" s="15">
        <f t="shared" si="155"/>
        <v>41032.958634259259</v>
      </c>
      <c r="U1956" t="str">
        <f t="shared" si="156"/>
        <v>indie rock</v>
      </c>
    </row>
    <row r="1957" spans="1:21" ht="60" x14ac:dyDescent="0.25">
      <c r="A1957">
        <v>2973</v>
      </c>
      <c r="B1957" s="9" t="s">
        <v>2973</v>
      </c>
      <c r="C1957" s="3" t="s">
        <v>7083</v>
      </c>
      <c r="D1957" s="5">
        <v>5000</v>
      </c>
      <c r="E1957" s="7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52"/>
        <v>175</v>
      </c>
      <c r="P1957">
        <f t="shared" si="153"/>
        <v>264.85000000000002</v>
      </c>
      <c r="Q1957" s="11" t="s">
        <v>8309</v>
      </c>
      <c r="R1957" s="15">
        <f t="shared" si="154"/>
        <v>42341.818379629629</v>
      </c>
      <c r="S1957" s="15">
        <f t="shared" si="155"/>
        <v>42370.166666666672</v>
      </c>
      <c r="U1957" t="str">
        <f t="shared" si="156"/>
        <v>plays</v>
      </c>
    </row>
    <row r="1958" spans="1:21" ht="45" x14ac:dyDescent="0.25">
      <c r="A1958">
        <v>1653</v>
      </c>
      <c r="B1958" s="9" t="s">
        <v>1654</v>
      </c>
      <c r="C1958" s="3" t="s">
        <v>5763</v>
      </c>
      <c r="D1958" s="5">
        <v>5000</v>
      </c>
      <c r="E1958" s="7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52"/>
        <v>174</v>
      </c>
      <c r="P1958">
        <f t="shared" si="153"/>
        <v>51.85</v>
      </c>
      <c r="Q1958" s="11" t="s">
        <v>8313</v>
      </c>
      <c r="R1958" s="15">
        <f t="shared" si="154"/>
        <v>40626.834444444445</v>
      </c>
      <c r="S1958" s="15">
        <f t="shared" si="155"/>
        <v>40657.834444444445</v>
      </c>
      <c r="U1958" t="str">
        <f t="shared" si="156"/>
        <v>pop</v>
      </c>
    </row>
    <row r="1959" spans="1:21" ht="60" x14ac:dyDescent="0.25">
      <c r="A1959">
        <v>2445</v>
      </c>
      <c r="B1959" s="9" t="s">
        <v>2446</v>
      </c>
      <c r="C1959" s="3" t="s">
        <v>6555</v>
      </c>
      <c r="D1959" s="5">
        <v>5000</v>
      </c>
      <c r="E1959" s="7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52"/>
        <v>173</v>
      </c>
      <c r="P1959">
        <f t="shared" si="153"/>
        <v>75.13</v>
      </c>
      <c r="Q1959" s="11" t="s">
        <v>8315</v>
      </c>
      <c r="R1959" s="15">
        <f t="shared" si="154"/>
        <v>42243.190057870372</v>
      </c>
      <c r="S1959" s="15">
        <f t="shared" si="155"/>
        <v>42273.190057870372</v>
      </c>
      <c r="U1959" t="str">
        <f t="shared" si="156"/>
        <v>small batch</v>
      </c>
    </row>
    <row r="1960" spans="1:21" ht="30" x14ac:dyDescent="0.25">
      <c r="A1960">
        <v>3028</v>
      </c>
      <c r="B1960" s="9" t="s">
        <v>3028</v>
      </c>
      <c r="C1960" s="3" t="s">
        <v>7138</v>
      </c>
      <c r="D1960" s="5">
        <v>5000</v>
      </c>
      <c r="E1960" s="7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52"/>
        <v>168</v>
      </c>
      <c r="P1960">
        <f t="shared" si="153"/>
        <v>84.86</v>
      </c>
      <c r="Q1960" s="11" t="s">
        <v>8309</v>
      </c>
      <c r="R1960" s="15">
        <f t="shared" si="154"/>
        <v>42567.264178240745</v>
      </c>
      <c r="S1960" s="15">
        <f t="shared" si="155"/>
        <v>42597.264178240745</v>
      </c>
      <c r="U1960" t="str">
        <f t="shared" si="156"/>
        <v>spaces</v>
      </c>
    </row>
    <row r="1961" spans="1:21" ht="60" x14ac:dyDescent="0.25">
      <c r="A1961">
        <v>2446</v>
      </c>
      <c r="B1961" s="9" t="s">
        <v>2447</v>
      </c>
      <c r="C1961" s="3" t="s">
        <v>6556</v>
      </c>
      <c r="D1961" s="5">
        <v>5000</v>
      </c>
      <c r="E1961" s="7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52"/>
        <v>168</v>
      </c>
      <c r="P1961">
        <f t="shared" si="153"/>
        <v>75.67</v>
      </c>
      <c r="Q1961" s="11" t="s">
        <v>8315</v>
      </c>
      <c r="R1961" s="15">
        <f t="shared" si="154"/>
        <v>42670.602673611109</v>
      </c>
      <c r="S1961" s="15">
        <f t="shared" si="155"/>
        <v>42700.64434027778</v>
      </c>
      <c r="U1961" t="str">
        <f t="shared" si="156"/>
        <v>small batch</v>
      </c>
    </row>
    <row r="1962" spans="1:21" ht="60" x14ac:dyDescent="0.25">
      <c r="A1962">
        <v>3048</v>
      </c>
      <c r="B1962" s="9" t="s">
        <v>3048</v>
      </c>
      <c r="C1962" s="3" t="s">
        <v>7158</v>
      </c>
      <c r="D1962" s="5">
        <v>5000</v>
      </c>
      <c r="E1962" s="7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52"/>
        <v>166</v>
      </c>
      <c r="P1962">
        <f t="shared" si="153"/>
        <v>177.02</v>
      </c>
      <c r="Q1962" s="11" t="s">
        <v>8309</v>
      </c>
      <c r="R1962" s="15">
        <f t="shared" si="154"/>
        <v>41975.901180555549</v>
      </c>
      <c r="S1962" s="15">
        <f t="shared" si="155"/>
        <v>42004.890277777777</v>
      </c>
      <c r="U1962" t="str">
        <f t="shared" si="156"/>
        <v>spaces</v>
      </c>
    </row>
    <row r="1963" spans="1:21" ht="60" x14ac:dyDescent="0.25">
      <c r="A1963">
        <v>1760</v>
      </c>
      <c r="B1963" s="9" t="s">
        <v>1761</v>
      </c>
      <c r="C1963" s="3" t="s">
        <v>5870</v>
      </c>
      <c r="D1963" s="5">
        <v>5000</v>
      </c>
      <c r="E1963" s="7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52"/>
        <v>165</v>
      </c>
      <c r="P1963">
        <f t="shared" si="153"/>
        <v>81.099999999999994</v>
      </c>
      <c r="Q1963" s="11" t="s">
        <v>8314</v>
      </c>
      <c r="R1963" s="15">
        <f t="shared" si="154"/>
        <v>42405.67260416667</v>
      </c>
      <c r="S1963" s="15">
        <f t="shared" si="155"/>
        <v>42425.67260416667</v>
      </c>
      <c r="U1963" t="str">
        <f t="shared" si="156"/>
        <v>photobooks</v>
      </c>
    </row>
    <row r="1964" spans="1:21" x14ac:dyDescent="0.25">
      <c r="A1964">
        <v>1464</v>
      </c>
      <c r="B1964" s="9" t="s">
        <v>1465</v>
      </c>
      <c r="C1964" s="3" t="s">
        <v>5574</v>
      </c>
      <c r="D1964" s="5">
        <v>5000</v>
      </c>
      <c r="E1964" s="7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52"/>
        <v>163</v>
      </c>
      <c r="P1964">
        <f t="shared" si="153"/>
        <v>34.869999999999997</v>
      </c>
      <c r="Q1964" s="11" t="s">
        <v>8310</v>
      </c>
      <c r="R1964" s="15">
        <f t="shared" si="154"/>
        <v>41291.661550925928</v>
      </c>
      <c r="S1964" s="15">
        <f t="shared" si="155"/>
        <v>41321.661550925928</v>
      </c>
      <c r="U1964" t="str">
        <f t="shared" si="156"/>
        <v>radio &amp; podcasts</v>
      </c>
    </row>
    <row r="1965" spans="1:21" ht="45" x14ac:dyDescent="0.25">
      <c r="A1965">
        <v>3534</v>
      </c>
      <c r="B1965" s="9" t="s">
        <v>3533</v>
      </c>
      <c r="C1965" s="3" t="s">
        <v>7644</v>
      </c>
      <c r="D1965" s="5">
        <v>5000</v>
      </c>
      <c r="E1965" s="7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52"/>
        <v>156</v>
      </c>
      <c r="P1965">
        <f t="shared" si="153"/>
        <v>38.28</v>
      </c>
      <c r="Q1965" s="11" t="s">
        <v>8309</v>
      </c>
      <c r="R1965" s="15">
        <f t="shared" si="154"/>
        <v>42243.6252662037</v>
      </c>
      <c r="S1965" s="15">
        <f t="shared" si="155"/>
        <v>42278.6252662037</v>
      </c>
      <c r="U1965" t="str">
        <f t="shared" si="156"/>
        <v>plays</v>
      </c>
    </row>
    <row r="1966" spans="1:21" ht="60" x14ac:dyDescent="0.25">
      <c r="A1966">
        <v>61</v>
      </c>
      <c r="B1966" s="9" t="s">
        <v>63</v>
      </c>
      <c r="C1966" s="3" t="s">
        <v>4172</v>
      </c>
      <c r="D1966" s="5">
        <v>5000</v>
      </c>
      <c r="E1966" s="7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52"/>
        <v>148</v>
      </c>
      <c r="P1966">
        <f t="shared" si="153"/>
        <v>322.39</v>
      </c>
      <c r="Q1966" s="11" t="s">
        <v>8308</v>
      </c>
      <c r="R1966" s="15">
        <f t="shared" si="154"/>
        <v>41409.814317129632</v>
      </c>
      <c r="S1966" s="15">
        <f t="shared" si="155"/>
        <v>41431.814317129632</v>
      </c>
      <c r="U1966" t="str">
        <f t="shared" si="156"/>
        <v>shorts</v>
      </c>
    </row>
    <row r="1967" spans="1:21" ht="45" x14ac:dyDescent="0.25">
      <c r="A1967">
        <v>2738</v>
      </c>
      <c r="B1967" s="9" t="s">
        <v>2738</v>
      </c>
      <c r="C1967" s="3" t="s">
        <v>6848</v>
      </c>
      <c r="D1967" s="5">
        <v>5000</v>
      </c>
      <c r="E1967" s="7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52"/>
        <v>148</v>
      </c>
      <c r="P1967">
        <f t="shared" si="153"/>
        <v>493.13</v>
      </c>
      <c r="Q1967" s="11" t="s">
        <v>8311</v>
      </c>
      <c r="R1967" s="15">
        <f t="shared" si="154"/>
        <v>42620.143564814818</v>
      </c>
      <c r="S1967" s="15">
        <f t="shared" si="155"/>
        <v>42680.143564814818</v>
      </c>
      <c r="U1967" t="str">
        <f t="shared" si="156"/>
        <v>hardware</v>
      </c>
    </row>
    <row r="1968" spans="1:21" ht="60" x14ac:dyDescent="0.25">
      <c r="A1968">
        <v>2294</v>
      </c>
      <c r="B1968" s="9" t="s">
        <v>2295</v>
      </c>
      <c r="C1968" s="3" t="s">
        <v>6404</v>
      </c>
      <c r="D1968" s="5">
        <v>5000</v>
      </c>
      <c r="E1968" s="7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52"/>
        <v>146</v>
      </c>
      <c r="P1968">
        <f t="shared" si="153"/>
        <v>65.209999999999994</v>
      </c>
      <c r="Q1968" s="11" t="s">
        <v>8313</v>
      </c>
      <c r="R1968" s="15">
        <f t="shared" si="154"/>
        <v>41264.72314814815</v>
      </c>
      <c r="S1968" s="15">
        <f t="shared" si="155"/>
        <v>41294.72314814815</v>
      </c>
      <c r="U1968" t="str">
        <f t="shared" si="156"/>
        <v>rock</v>
      </c>
    </row>
    <row r="1969" spans="1:21" ht="45" x14ac:dyDescent="0.25">
      <c r="A1969">
        <v>3612</v>
      </c>
      <c r="B1969" s="9" t="s">
        <v>3611</v>
      </c>
      <c r="C1969" s="3" t="s">
        <v>7722</v>
      </c>
      <c r="D1969" s="5">
        <v>5000</v>
      </c>
      <c r="E1969" s="7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52"/>
        <v>144</v>
      </c>
      <c r="P1969">
        <f t="shared" si="153"/>
        <v>126.67</v>
      </c>
      <c r="Q1969" s="11" t="s">
        <v>8309</v>
      </c>
      <c r="R1969" s="15">
        <f t="shared" si="154"/>
        <v>41789.726979166669</v>
      </c>
      <c r="S1969" s="15">
        <f t="shared" si="155"/>
        <v>41799.726979166669</v>
      </c>
      <c r="U1969" t="str">
        <f t="shared" si="156"/>
        <v>plays</v>
      </c>
    </row>
    <row r="1970" spans="1:21" ht="45" x14ac:dyDescent="0.25">
      <c r="A1970">
        <v>786</v>
      </c>
      <c r="B1970" s="9" t="s">
        <v>787</v>
      </c>
      <c r="C1970" s="3" t="s">
        <v>4896</v>
      </c>
      <c r="D1970" s="5">
        <v>5000</v>
      </c>
      <c r="E1970" s="7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52"/>
        <v>143</v>
      </c>
      <c r="P1970">
        <f t="shared" si="153"/>
        <v>162.27000000000001</v>
      </c>
      <c r="Q1970" s="11" t="s">
        <v>8313</v>
      </c>
      <c r="R1970" s="15">
        <f t="shared" si="154"/>
        <v>40983.055949074071</v>
      </c>
      <c r="S1970" s="15">
        <f t="shared" si="155"/>
        <v>41040.657638888886</v>
      </c>
      <c r="U1970" t="str">
        <f t="shared" si="156"/>
        <v>rock</v>
      </c>
    </row>
    <row r="1971" spans="1:21" ht="30" x14ac:dyDescent="0.25">
      <c r="A1971">
        <v>113</v>
      </c>
      <c r="B1971" s="9" t="s">
        <v>115</v>
      </c>
      <c r="C1971" s="3" t="s">
        <v>4224</v>
      </c>
      <c r="D1971" s="5">
        <v>5000</v>
      </c>
      <c r="E1971" s="7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52"/>
        <v>141</v>
      </c>
      <c r="P1971">
        <f t="shared" si="153"/>
        <v>90.38</v>
      </c>
      <c r="Q1971" s="11" t="s">
        <v>8308</v>
      </c>
      <c r="R1971" s="15">
        <f t="shared" si="154"/>
        <v>40753.758425925924</v>
      </c>
      <c r="S1971" s="15">
        <f t="shared" si="155"/>
        <v>40761.625</v>
      </c>
      <c r="U1971" t="str">
        <f t="shared" si="156"/>
        <v>shorts</v>
      </c>
    </row>
    <row r="1972" spans="1:21" ht="60" x14ac:dyDescent="0.25">
      <c r="A1972">
        <v>1388</v>
      </c>
      <c r="B1972" s="9" t="s">
        <v>1389</v>
      </c>
      <c r="C1972" s="3" t="s">
        <v>5498</v>
      </c>
      <c r="D1972" s="5">
        <v>5000</v>
      </c>
      <c r="E1972" s="7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52"/>
        <v>135</v>
      </c>
      <c r="P1972">
        <f t="shared" si="153"/>
        <v>60.18</v>
      </c>
      <c r="Q1972" s="11" t="s">
        <v>8313</v>
      </c>
      <c r="R1972" s="15">
        <f t="shared" si="154"/>
        <v>42634.614780092597</v>
      </c>
      <c r="S1972" s="15">
        <f t="shared" si="155"/>
        <v>42660.676388888889</v>
      </c>
      <c r="U1972" t="str">
        <f t="shared" si="156"/>
        <v>rock</v>
      </c>
    </row>
    <row r="1973" spans="1:21" ht="60" x14ac:dyDescent="0.25">
      <c r="A1973">
        <v>247</v>
      </c>
      <c r="B1973" s="9" t="s">
        <v>248</v>
      </c>
      <c r="C1973" s="3" t="s">
        <v>4357</v>
      </c>
      <c r="D1973" s="5">
        <v>5000</v>
      </c>
      <c r="E1973" s="7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52"/>
        <v>134</v>
      </c>
      <c r="P1973">
        <f t="shared" si="153"/>
        <v>108.15</v>
      </c>
      <c r="Q1973" s="11" t="s">
        <v>8308</v>
      </c>
      <c r="R1973" s="15">
        <f t="shared" si="154"/>
        <v>40430.604328703703</v>
      </c>
      <c r="S1973" s="15">
        <f t="shared" si="155"/>
        <v>40467.152083333334</v>
      </c>
      <c r="U1973" t="str">
        <f t="shared" si="156"/>
        <v>documentary</v>
      </c>
    </row>
    <row r="1974" spans="1:21" ht="30" x14ac:dyDescent="0.25">
      <c r="A1974">
        <v>2301</v>
      </c>
      <c r="B1974" s="9" t="s">
        <v>2302</v>
      </c>
      <c r="C1974" s="3" t="s">
        <v>6411</v>
      </c>
      <c r="D1974" s="5">
        <v>5000</v>
      </c>
      <c r="E1974" s="7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52"/>
        <v>134</v>
      </c>
      <c r="P1974">
        <f t="shared" si="153"/>
        <v>31.66</v>
      </c>
      <c r="Q1974" s="11" t="s">
        <v>8313</v>
      </c>
      <c r="R1974" s="15">
        <f t="shared" si="154"/>
        <v>41416.146944444445</v>
      </c>
      <c r="S1974" s="15">
        <f t="shared" si="155"/>
        <v>41446.146944444445</v>
      </c>
      <c r="U1974" t="str">
        <f t="shared" si="156"/>
        <v>indie rock</v>
      </c>
    </row>
    <row r="1975" spans="1:21" ht="45" x14ac:dyDescent="0.25">
      <c r="A1975">
        <v>1034</v>
      </c>
      <c r="B1975" s="9" t="s">
        <v>1035</v>
      </c>
      <c r="C1975" s="3" t="s">
        <v>5144</v>
      </c>
      <c r="D1975" s="5">
        <v>5000</v>
      </c>
      <c r="E1975" s="7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52"/>
        <v>130</v>
      </c>
      <c r="P1975">
        <f t="shared" si="153"/>
        <v>39.159999999999997</v>
      </c>
      <c r="Q1975" s="11" t="s">
        <v>8313</v>
      </c>
      <c r="R1975" s="15">
        <f t="shared" si="154"/>
        <v>42555.166712962964</v>
      </c>
      <c r="S1975" s="15">
        <f t="shared" si="155"/>
        <v>42587.165972222225</v>
      </c>
      <c r="U1975" t="str">
        <f t="shared" si="156"/>
        <v>electronic music</v>
      </c>
    </row>
    <row r="1976" spans="1:21" ht="45" x14ac:dyDescent="0.25">
      <c r="A1976">
        <v>2629</v>
      </c>
      <c r="B1976" s="9" t="s">
        <v>2629</v>
      </c>
      <c r="C1976" s="3" t="s">
        <v>6739</v>
      </c>
      <c r="D1976" s="5">
        <v>5000</v>
      </c>
      <c r="E1976" s="7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52"/>
        <v>128</v>
      </c>
      <c r="P1976">
        <f t="shared" si="153"/>
        <v>63.87</v>
      </c>
      <c r="Q1976" s="11" t="s">
        <v>8311</v>
      </c>
      <c r="R1976" s="15">
        <f t="shared" si="154"/>
        <v>42108.538449074069</v>
      </c>
      <c r="S1976" s="15">
        <f t="shared" si="155"/>
        <v>42138.538449074069</v>
      </c>
      <c r="U1976" t="str">
        <f t="shared" si="156"/>
        <v>space exploration</v>
      </c>
    </row>
    <row r="1977" spans="1:21" ht="45" x14ac:dyDescent="0.25">
      <c r="A1977">
        <v>388</v>
      </c>
      <c r="B1977" s="9" t="s">
        <v>389</v>
      </c>
      <c r="C1977" s="3" t="s">
        <v>4498</v>
      </c>
      <c r="D1977" s="5">
        <v>5000</v>
      </c>
      <c r="E1977" s="7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52"/>
        <v>126</v>
      </c>
      <c r="P1977">
        <f t="shared" si="153"/>
        <v>88.85</v>
      </c>
      <c r="Q1977" s="11" t="s">
        <v>8308</v>
      </c>
      <c r="R1977" s="15">
        <f t="shared" si="154"/>
        <v>42549.076157407413</v>
      </c>
      <c r="S1977" s="15">
        <f t="shared" si="155"/>
        <v>42579.076157407413</v>
      </c>
      <c r="U1977" t="str">
        <f t="shared" si="156"/>
        <v>documentary</v>
      </c>
    </row>
    <row r="1978" spans="1:21" ht="45" x14ac:dyDescent="0.25">
      <c r="A1978">
        <v>2176</v>
      </c>
      <c r="B1978" s="9" t="s">
        <v>2177</v>
      </c>
      <c r="C1978" s="3" t="s">
        <v>6286</v>
      </c>
      <c r="D1978" s="5">
        <v>5000</v>
      </c>
      <c r="E1978" s="7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52"/>
        <v>126</v>
      </c>
      <c r="P1978">
        <f t="shared" si="153"/>
        <v>88.75</v>
      </c>
      <c r="Q1978" s="11" t="s">
        <v>8313</v>
      </c>
      <c r="R1978" s="15">
        <f t="shared" si="154"/>
        <v>42096.633206018523</v>
      </c>
      <c r="S1978" s="15">
        <f t="shared" si="155"/>
        <v>42126.633206018523</v>
      </c>
      <c r="U1978" t="str">
        <f t="shared" si="156"/>
        <v>rock</v>
      </c>
    </row>
    <row r="1979" spans="1:21" ht="45" x14ac:dyDescent="0.25">
      <c r="A1979">
        <v>731</v>
      </c>
      <c r="B1979" s="9" t="s">
        <v>732</v>
      </c>
      <c r="C1979" s="3" t="s">
        <v>4841</v>
      </c>
      <c r="D1979" s="5">
        <v>5000</v>
      </c>
      <c r="E1979" s="7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52"/>
        <v>126</v>
      </c>
      <c r="P1979">
        <f t="shared" si="153"/>
        <v>88.73</v>
      </c>
      <c r="Q1979" s="11" t="s">
        <v>8310</v>
      </c>
      <c r="R1979" s="15">
        <f t="shared" si="154"/>
        <v>40879.795682870368</v>
      </c>
      <c r="S1979" s="15">
        <f t="shared" si="155"/>
        <v>40930.25</v>
      </c>
      <c r="U1979" t="str">
        <f t="shared" si="156"/>
        <v>nonfiction</v>
      </c>
    </row>
    <row r="1980" spans="1:21" ht="30" x14ac:dyDescent="0.25">
      <c r="A1980">
        <v>2807</v>
      </c>
      <c r="B1980" s="9" t="s">
        <v>2807</v>
      </c>
      <c r="C1980" s="3" t="s">
        <v>6917</v>
      </c>
      <c r="D1980" s="5">
        <v>5000</v>
      </c>
      <c r="E1980" s="7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52"/>
        <v>126</v>
      </c>
      <c r="P1980">
        <f t="shared" si="153"/>
        <v>67.739999999999995</v>
      </c>
      <c r="Q1980" s="11" t="s">
        <v>8309</v>
      </c>
      <c r="R1980" s="15">
        <f t="shared" si="154"/>
        <v>42154.873124999998</v>
      </c>
      <c r="S1980" s="15">
        <f t="shared" si="155"/>
        <v>42184.873124999998</v>
      </c>
      <c r="U1980" t="str">
        <f t="shared" si="156"/>
        <v>plays</v>
      </c>
    </row>
    <row r="1981" spans="1:21" ht="30" x14ac:dyDescent="0.25">
      <c r="A1981">
        <v>1643</v>
      </c>
      <c r="B1981" s="9" t="s">
        <v>1644</v>
      </c>
      <c r="C1981" s="3" t="s">
        <v>5753</v>
      </c>
      <c r="D1981" s="5">
        <v>5000</v>
      </c>
      <c r="E1981" s="7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52"/>
        <v>125</v>
      </c>
      <c r="P1981">
        <f t="shared" si="153"/>
        <v>168.51</v>
      </c>
      <c r="Q1981" s="11" t="s">
        <v>8313</v>
      </c>
      <c r="R1981" s="15">
        <f t="shared" si="154"/>
        <v>41146.824212962965</v>
      </c>
      <c r="S1981" s="15">
        <f t="shared" si="155"/>
        <v>41176.824212962965</v>
      </c>
      <c r="U1981" t="str">
        <f t="shared" si="156"/>
        <v>pop</v>
      </c>
    </row>
    <row r="1982" spans="1:21" ht="60" x14ac:dyDescent="0.25">
      <c r="A1982">
        <v>1934</v>
      </c>
      <c r="B1982" s="9" t="s">
        <v>1935</v>
      </c>
      <c r="C1982" s="3" t="s">
        <v>6044</v>
      </c>
      <c r="D1982" s="5">
        <v>5000</v>
      </c>
      <c r="E1982" s="7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52"/>
        <v>124</v>
      </c>
      <c r="P1982">
        <f t="shared" si="153"/>
        <v>80.27</v>
      </c>
      <c r="Q1982" s="11" t="s">
        <v>8313</v>
      </c>
      <c r="R1982" s="15">
        <f t="shared" si="154"/>
        <v>40865.867141203707</v>
      </c>
      <c r="S1982" s="15">
        <f t="shared" si="155"/>
        <v>40902.208333333336</v>
      </c>
      <c r="U1982" t="str">
        <f t="shared" si="156"/>
        <v>indie rock</v>
      </c>
    </row>
    <row r="1983" spans="1:21" ht="60" x14ac:dyDescent="0.25">
      <c r="A1983">
        <v>737</v>
      </c>
      <c r="B1983" s="9" t="s">
        <v>738</v>
      </c>
      <c r="C1983" s="3" t="s">
        <v>4847</v>
      </c>
      <c r="D1983" s="5">
        <v>5000</v>
      </c>
      <c r="E1983" s="7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52"/>
        <v>122</v>
      </c>
      <c r="P1983">
        <f t="shared" si="153"/>
        <v>56.67</v>
      </c>
      <c r="Q1983" s="11" t="s">
        <v>8310</v>
      </c>
      <c r="R1983" s="15">
        <f t="shared" si="154"/>
        <v>41667.275312500002</v>
      </c>
      <c r="S1983" s="15">
        <f t="shared" si="155"/>
        <v>41684.833333333336</v>
      </c>
      <c r="U1983" t="str">
        <f t="shared" si="156"/>
        <v>nonfiction</v>
      </c>
    </row>
    <row r="1984" spans="1:21" ht="45" x14ac:dyDescent="0.25">
      <c r="A1984">
        <v>3281</v>
      </c>
      <c r="B1984" s="9" t="s">
        <v>3281</v>
      </c>
      <c r="C1984" s="3" t="s">
        <v>7391</v>
      </c>
      <c r="D1984" s="5">
        <v>5000</v>
      </c>
      <c r="E1984" s="7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52"/>
        <v>122</v>
      </c>
      <c r="P1984">
        <f t="shared" si="153"/>
        <v>129.36000000000001</v>
      </c>
      <c r="Q1984" s="11" t="s">
        <v>8309</v>
      </c>
      <c r="R1984" s="15">
        <f t="shared" si="154"/>
        <v>42219.019733796296</v>
      </c>
      <c r="S1984" s="15">
        <f t="shared" si="155"/>
        <v>42249.019733796296</v>
      </c>
      <c r="U1984" t="str">
        <f t="shared" si="156"/>
        <v>plays</v>
      </c>
    </row>
    <row r="1985" spans="1:21" ht="45" x14ac:dyDescent="0.25">
      <c r="A1985">
        <v>1621</v>
      </c>
      <c r="B1985" s="9" t="s">
        <v>1622</v>
      </c>
      <c r="C1985" s="3" t="s">
        <v>5731</v>
      </c>
      <c r="D1985" s="5">
        <v>5000</v>
      </c>
      <c r="E1985" s="7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52"/>
        <v>121</v>
      </c>
      <c r="P1985">
        <f t="shared" si="153"/>
        <v>163.78</v>
      </c>
      <c r="Q1985" s="11" t="s">
        <v>8313</v>
      </c>
      <c r="R1985" s="15">
        <f t="shared" si="154"/>
        <v>41003.60665509259</v>
      </c>
      <c r="S1985" s="15">
        <f t="shared" si="155"/>
        <v>41057.165972222225</v>
      </c>
      <c r="U1985" t="str">
        <f t="shared" si="156"/>
        <v>rock</v>
      </c>
    </row>
    <row r="1986" spans="1:21" ht="60" x14ac:dyDescent="0.25">
      <c r="A1986">
        <v>2318</v>
      </c>
      <c r="B1986" s="9" t="s">
        <v>2319</v>
      </c>
      <c r="C1986" s="3" t="s">
        <v>6428</v>
      </c>
      <c r="D1986" s="5">
        <v>5000</v>
      </c>
      <c r="E1986" s="7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52"/>
        <v>121</v>
      </c>
      <c r="P1986">
        <f t="shared" si="153"/>
        <v>37.130000000000003</v>
      </c>
      <c r="Q1986" s="11" t="s">
        <v>8313</v>
      </c>
      <c r="R1986" s="15">
        <f t="shared" si="154"/>
        <v>40050.643680555557</v>
      </c>
      <c r="S1986" s="15">
        <f t="shared" si="155"/>
        <v>40082.165972222225</v>
      </c>
      <c r="U1986" t="str">
        <f t="shared" si="156"/>
        <v>indie rock</v>
      </c>
    </row>
    <row r="1987" spans="1:21" ht="60" x14ac:dyDescent="0.25">
      <c r="A1987">
        <v>523</v>
      </c>
      <c r="B1987" s="9" t="s">
        <v>524</v>
      </c>
      <c r="C1987" s="3" t="s">
        <v>4633</v>
      </c>
      <c r="D1987" s="5">
        <v>5000</v>
      </c>
      <c r="E1987" s="7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ref="O1987:O2050" si="157">ROUND(E1987/D1987*100,0)</f>
        <v>121</v>
      </c>
      <c r="P1987">
        <f t="shared" ref="P1987:P2050" si="158">IFERROR(ROUND(E1987/L1987,2),0)</f>
        <v>71.790000000000006</v>
      </c>
      <c r="Q1987" s="11" t="s">
        <v>8309</v>
      </c>
      <c r="R1987" s="15">
        <f t="shared" ref="R1987:R2050" si="159">(((J1987/60)/60)/24)+DATE(1970,1,1)</f>
        <v>42238.13282407407</v>
      </c>
      <c r="S1987" s="15">
        <f t="shared" ref="S1987:S2050" si="160">(((I1987/60)/60)/24)+DATE(1970,1,1)</f>
        <v>42268.13282407407</v>
      </c>
      <c r="U1987" t="str">
        <f t="shared" ref="U1987:U2050" si="161">RIGHT(N1987,LEN(N1987)-SEARCH("/",N1987))</f>
        <v>plays</v>
      </c>
    </row>
    <row r="1988" spans="1:21" ht="60" x14ac:dyDescent="0.25">
      <c r="A1988">
        <v>11</v>
      </c>
      <c r="B1988" s="9" t="s">
        <v>13</v>
      </c>
      <c r="C1988" s="3" t="s">
        <v>4122</v>
      </c>
      <c r="D1988" s="5">
        <v>5000</v>
      </c>
      <c r="E1988" s="7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57"/>
        <v>121</v>
      </c>
      <c r="P1988">
        <f t="shared" si="158"/>
        <v>80.33</v>
      </c>
      <c r="Q1988" s="11" t="s">
        <v>8308</v>
      </c>
      <c r="R1988" s="15">
        <f t="shared" si="159"/>
        <v>42572.778495370367</v>
      </c>
      <c r="S1988" s="15">
        <f t="shared" si="160"/>
        <v>42604.125</v>
      </c>
      <c r="U1988" t="str">
        <f t="shared" si="161"/>
        <v>television</v>
      </c>
    </row>
    <row r="1989" spans="1:21" ht="45" x14ac:dyDescent="0.25">
      <c r="A1989">
        <v>845</v>
      </c>
      <c r="B1989" s="9" t="s">
        <v>846</v>
      </c>
      <c r="C1989" s="3" t="s">
        <v>4955</v>
      </c>
      <c r="D1989" s="5">
        <v>5000</v>
      </c>
      <c r="E1989" s="7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57"/>
        <v>120</v>
      </c>
      <c r="P1989">
        <f t="shared" si="158"/>
        <v>34.01</v>
      </c>
      <c r="Q1989" s="11" t="s">
        <v>8313</v>
      </c>
      <c r="R1989" s="15">
        <f t="shared" si="159"/>
        <v>42578.205972222218</v>
      </c>
      <c r="S1989" s="15">
        <f t="shared" si="160"/>
        <v>42618.165972222225</v>
      </c>
      <c r="U1989" t="str">
        <f t="shared" si="161"/>
        <v>metal</v>
      </c>
    </row>
    <row r="1990" spans="1:21" ht="45" x14ac:dyDescent="0.25">
      <c r="A1990">
        <v>291</v>
      </c>
      <c r="B1990" s="9" t="s">
        <v>292</v>
      </c>
      <c r="C1990" s="3" t="s">
        <v>4401</v>
      </c>
      <c r="D1990" s="5">
        <v>5000</v>
      </c>
      <c r="E1990" s="7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57"/>
        <v>120</v>
      </c>
      <c r="P1990">
        <f t="shared" si="158"/>
        <v>46.88</v>
      </c>
      <c r="Q1990" s="11" t="s">
        <v>8308</v>
      </c>
      <c r="R1990" s="15">
        <f t="shared" si="159"/>
        <v>41376.769050925926</v>
      </c>
      <c r="S1990" s="15">
        <f t="shared" si="160"/>
        <v>41395.000694444447</v>
      </c>
      <c r="U1990" t="str">
        <f t="shared" si="161"/>
        <v>documentary</v>
      </c>
    </row>
    <row r="1991" spans="1:21" ht="45" x14ac:dyDescent="0.25">
      <c r="A1991">
        <v>45</v>
      </c>
      <c r="B1991" s="9" t="s">
        <v>47</v>
      </c>
      <c r="C1991" s="3" t="s">
        <v>4156</v>
      </c>
      <c r="D1991" s="5">
        <v>5000</v>
      </c>
      <c r="E1991" s="7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57"/>
        <v>120</v>
      </c>
      <c r="P1991">
        <f t="shared" si="158"/>
        <v>98.36</v>
      </c>
      <c r="Q1991" s="11" t="s">
        <v>8308</v>
      </c>
      <c r="R1991" s="15">
        <f t="shared" si="159"/>
        <v>42457.623923611114</v>
      </c>
      <c r="S1991" s="15">
        <f t="shared" si="160"/>
        <v>42487.623923611114</v>
      </c>
      <c r="U1991" t="str">
        <f t="shared" si="161"/>
        <v>television</v>
      </c>
    </row>
    <row r="1992" spans="1:21" ht="45" x14ac:dyDescent="0.25">
      <c r="A1992">
        <v>3233</v>
      </c>
      <c r="B1992" s="9" t="s">
        <v>3233</v>
      </c>
      <c r="C1992" s="3" t="s">
        <v>7343</v>
      </c>
      <c r="D1992" s="5">
        <v>5000</v>
      </c>
      <c r="E1992" s="7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57"/>
        <v>119</v>
      </c>
      <c r="P1992">
        <f t="shared" si="158"/>
        <v>97.38</v>
      </c>
      <c r="Q1992" s="11" t="s">
        <v>8309</v>
      </c>
      <c r="R1992" s="15">
        <f t="shared" si="159"/>
        <v>42766.805034722223</v>
      </c>
      <c r="S1992" s="15">
        <f t="shared" si="160"/>
        <v>42796.805034722223</v>
      </c>
      <c r="U1992" t="str">
        <f t="shared" si="161"/>
        <v>plays</v>
      </c>
    </row>
    <row r="1993" spans="1:21" ht="60" x14ac:dyDescent="0.25">
      <c r="A1993">
        <v>264</v>
      </c>
      <c r="B1993" s="9" t="s">
        <v>265</v>
      </c>
      <c r="C1993" s="3" t="s">
        <v>4374</v>
      </c>
      <c r="D1993" s="5">
        <v>5000</v>
      </c>
      <c r="E1993" s="7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57"/>
        <v>118</v>
      </c>
      <c r="P1993">
        <f t="shared" si="158"/>
        <v>64.95</v>
      </c>
      <c r="Q1993" s="11" t="s">
        <v>8308</v>
      </c>
      <c r="R1993" s="15">
        <f t="shared" si="159"/>
        <v>41010.620312500003</v>
      </c>
      <c r="S1993" s="15">
        <f t="shared" si="160"/>
        <v>41040.620312500003</v>
      </c>
      <c r="U1993" t="str">
        <f t="shared" si="161"/>
        <v>documentary</v>
      </c>
    </row>
    <row r="1994" spans="1:21" ht="60" x14ac:dyDescent="0.25">
      <c r="A1994">
        <v>2799</v>
      </c>
      <c r="B1994" s="9" t="s">
        <v>2799</v>
      </c>
      <c r="C1994" s="3" t="s">
        <v>6909</v>
      </c>
      <c r="D1994" s="5">
        <v>5000</v>
      </c>
      <c r="E1994" s="7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57"/>
        <v>117</v>
      </c>
      <c r="P1994">
        <f t="shared" si="158"/>
        <v>44.86</v>
      </c>
      <c r="Q1994" s="11" t="s">
        <v>8309</v>
      </c>
      <c r="R1994" s="15">
        <f t="shared" si="159"/>
        <v>42507.264699074076</v>
      </c>
      <c r="S1994" s="15">
        <f t="shared" si="160"/>
        <v>42538.666666666672</v>
      </c>
      <c r="U1994" t="str">
        <f t="shared" si="161"/>
        <v>plays</v>
      </c>
    </row>
    <row r="1995" spans="1:21" ht="45" x14ac:dyDescent="0.25">
      <c r="A1995">
        <v>839</v>
      </c>
      <c r="B1995" s="9" t="s">
        <v>840</v>
      </c>
      <c r="C1995" s="3" t="s">
        <v>4949</v>
      </c>
      <c r="D1995" s="5">
        <v>5000</v>
      </c>
      <c r="E1995" s="7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57"/>
        <v>117</v>
      </c>
      <c r="P1995">
        <f t="shared" si="158"/>
        <v>60.74</v>
      </c>
      <c r="Q1995" s="11" t="s">
        <v>8313</v>
      </c>
      <c r="R1995" s="15">
        <f t="shared" si="159"/>
        <v>41144.763379629629</v>
      </c>
      <c r="S1995" s="15">
        <f t="shared" si="160"/>
        <v>41174.763379629629</v>
      </c>
      <c r="U1995" t="str">
        <f t="shared" si="161"/>
        <v>rock</v>
      </c>
    </row>
    <row r="1996" spans="1:21" ht="60" x14ac:dyDescent="0.25">
      <c r="A1996">
        <v>3655</v>
      </c>
      <c r="B1996" s="9" t="s">
        <v>3652</v>
      </c>
      <c r="C1996" s="3" t="s">
        <v>7765</v>
      </c>
      <c r="D1996" s="5">
        <v>5000</v>
      </c>
      <c r="E1996" s="7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57"/>
        <v>116</v>
      </c>
      <c r="P1996">
        <f t="shared" si="158"/>
        <v>73.58</v>
      </c>
      <c r="Q1996" s="11" t="s">
        <v>8309</v>
      </c>
      <c r="R1996" s="15">
        <f t="shared" si="159"/>
        <v>42173.803217592591</v>
      </c>
      <c r="S1996" s="15">
        <f t="shared" si="160"/>
        <v>42203.290972222225</v>
      </c>
      <c r="U1996" t="str">
        <f t="shared" si="161"/>
        <v>plays</v>
      </c>
    </row>
    <row r="1997" spans="1:21" ht="45" x14ac:dyDescent="0.25">
      <c r="A1997">
        <v>1757</v>
      </c>
      <c r="B1997" s="9" t="s">
        <v>1758</v>
      </c>
      <c r="C1997" s="3" t="s">
        <v>5867</v>
      </c>
      <c r="D1997" s="5">
        <v>5000</v>
      </c>
      <c r="E1997" s="7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57"/>
        <v>116</v>
      </c>
      <c r="P1997">
        <f t="shared" si="158"/>
        <v>414.29</v>
      </c>
      <c r="Q1997" s="11" t="s">
        <v>8314</v>
      </c>
      <c r="R1997" s="15">
        <f t="shared" si="159"/>
        <v>42733.827349537038</v>
      </c>
      <c r="S1997" s="15">
        <f t="shared" si="160"/>
        <v>42763.811805555553</v>
      </c>
      <c r="U1997" t="str">
        <f t="shared" si="161"/>
        <v>photobooks</v>
      </c>
    </row>
    <row r="1998" spans="1:21" ht="45" x14ac:dyDescent="0.25">
      <c r="A1998">
        <v>1367</v>
      </c>
      <c r="B1998" s="9" t="s">
        <v>1368</v>
      </c>
      <c r="C1998" s="3" t="s">
        <v>5477</v>
      </c>
      <c r="D1998" s="5">
        <v>5000</v>
      </c>
      <c r="E1998" s="7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57"/>
        <v>114</v>
      </c>
      <c r="P1998">
        <f t="shared" si="158"/>
        <v>63.48</v>
      </c>
      <c r="Q1998" s="11" t="s">
        <v>8313</v>
      </c>
      <c r="R1998" s="15">
        <f t="shared" si="159"/>
        <v>42292.002893518518</v>
      </c>
      <c r="S1998" s="15">
        <f t="shared" si="160"/>
        <v>42322.044560185182</v>
      </c>
      <c r="U1998" t="str">
        <f t="shared" si="161"/>
        <v>rock</v>
      </c>
    </row>
    <row r="1999" spans="1:21" ht="30" x14ac:dyDescent="0.25">
      <c r="A1999">
        <v>3158</v>
      </c>
      <c r="B1999" s="9" t="s">
        <v>3158</v>
      </c>
      <c r="C1999" s="3" t="s">
        <v>7268</v>
      </c>
      <c r="D1999" s="5">
        <v>5000</v>
      </c>
      <c r="E1999" s="7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57"/>
        <v>114</v>
      </c>
      <c r="P1999">
        <f t="shared" si="158"/>
        <v>82.61</v>
      </c>
      <c r="Q1999" s="11" t="s">
        <v>8309</v>
      </c>
      <c r="R1999" s="15">
        <f t="shared" si="159"/>
        <v>41447.839722222219</v>
      </c>
      <c r="S1999" s="15">
        <f t="shared" si="160"/>
        <v>41477.839722222219</v>
      </c>
      <c r="U1999" t="str">
        <f t="shared" si="161"/>
        <v>plays</v>
      </c>
    </row>
    <row r="2000" spans="1:21" ht="45" x14ac:dyDescent="0.25">
      <c r="A2000">
        <v>2967</v>
      </c>
      <c r="B2000" s="9" t="s">
        <v>2967</v>
      </c>
      <c r="C2000" s="3" t="s">
        <v>7077</v>
      </c>
      <c r="D2000" s="5">
        <v>5000</v>
      </c>
      <c r="E2000" s="7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57"/>
        <v>114</v>
      </c>
      <c r="P2000">
        <f t="shared" si="158"/>
        <v>80.23</v>
      </c>
      <c r="Q2000" s="11" t="s">
        <v>8309</v>
      </c>
      <c r="R2000" s="15">
        <f t="shared" si="159"/>
        <v>42042.197824074072</v>
      </c>
      <c r="S2000" s="15">
        <f t="shared" si="160"/>
        <v>42072.156157407408</v>
      </c>
      <c r="U2000" t="str">
        <f t="shared" si="161"/>
        <v>plays</v>
      </c>
    </row>
    <row r="2001" spans="1:21" ht="60" x14ac:dyDescent="0.25">
      <c r="A2001">
        <v>3361</v>
      </c>
      <c r="B2001" s="9" t="s">
        <v>3360</v>
      </c>
      <c r="C2001" s="3" t="s">
        <v>7471</v>
      </c>
      <c r="D2001" s="5">
        <v>5000</v>
      </c>
      <c r="E2001" s="7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57"/>
        <v>113</v>
      </c>
      <c r="P2001">
        <f t="shared" si="158"/>
        <v>83.43</v>
      </c>
      <c r="Q2001" s="11" t="s">
        <v>8309</v>
      </c>
      <c r="R2001" s="15">
        <f t="shared" si="159"/>
        <v>41866.025347222225</v>
      </c>
      <c r="S2001" s="15">
        <f t="shared" si="160"/>
        <v>41883.665972222225</v>
      </c>
      <c r="U2001" t="str">
        <f t="shared" si="161"/>
        <v>plays</v>
      </c>
    </row>
    <row r="2002" spans="1:21" ht="45" x14ac:dyDescent="0.25">
      <c r="A2002">
        <v>3554</v>
      </c>
      <c r="B2002" s="9" t="s">
        <v>3553</v>
      </c>
      <c r="C2002" s="3" t="s">
        <v>7664</v>
      </c>
      <c r="D2002" s="5">
        <v>5000</v>
      </c>
      <c r="E2002" s="7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57"/>
        <v>113</v>
      </c>
      <c r="P2002">
        <f t="shared" si="158"/>
        <v>107</v>
      </c>
      <c r="Q2002" s="11" t="s">
        <v>8309</v>
      </c>
      <c r="R2002" s="15">
        <f t="shared" si="159"/>
        <v>42016.050451388888</v>
      </c>
      <c r="S2002" s="15">
        <f t="shared" si="160"/>
        <v>42046.708333333328</v>
      </c>
      <c r="U2002" t="str">
        <f t="shared" si="161"/>
        <v>plays</v>
      </c>
    </row>
    <row r="2003" spans="1:21" ht="45" x14ac:dyDescent="0.25">
      <c r="A2003">
        <v>2812</v>
      </c>
      <c r="B2003" s="9" t="s">
        <v>2812</v>
      </c>
      <c r="C2003" s="3" t="s">
        <v>6922</v>
      </c>
      <c r="D2003" s="5">
        <v>5000</v>
      </c>
      <c r="E2003" s="7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57"/>
        <v>113</v>
      </c>
      <c r="P2003">
        <f t="shared" si="158"/>
        <v>68.25</v>
      </c>
      <c r="Q2003" s="11" t="s">
        <v>8309</v>
      </c>
      <c r="R2003" s="15">
        <f t="shared" si="159"/>
        <v>42054.74418981481</v>
      </c>
      <c r="S2003" s="15">
        <f t="shared" si="160"/>
        <v>42100.166666666672</v>
      </c>
      <c r="U2003" t="str">
        <f t="shared" si="161"/>
        <v>plays</v>
      </c>
    </row>
    <row r="2004" spans="1:21" ht="45" x14ac:dyDescent="0.25">
      <c r="A2004">
        <v>118</v>
      </c>
      <c r="B2004" s="9" t="s">
        <v>120</v>
      </c>
      <c r="C2004" s="3" t="s">
        <v>4229</v>
      </c>
      <c r="D2004" s="5">
        <v>5000</v>
      </c>
      <c r="E2004" s="7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57"/>
        <v>113</v>
      </c>
      <c r="P2004">
        <f t="shared" si="158"/>
        <v>144.91</v>
      </c>
      <c r="Q2004" s="11" t="s">
        <v>8308</v>
      </c>
      <c r="R2004" s="15">
        <f t="shared" si="159"/>
        <v>40723.053657407407</v>
      </c>
      <c r="S2004" s="15">
        <f t="shared" si="160"/>
        <v>40753.053657407407</v>
      </c>
      <c r="U2004" t="str">
        <f t="shared" si="161"/>
        <v>shorts</v>
      </c>
    </row>
    <row r="2005" spans="1:21" ht="60" x14ac:dyDescent="0.25">
      <c r="A2005">
        <v>3489</v>
      </c>
      <c r="B2005" s="9" t="s">
        <v>3488</v>
      </c>
      <c r="C2005" s="3" t="s">
        <v>7599</v>
      </c>
      <c r="D2005" s="5">
        <v>5000</v>
      </c>
      <c r="E2005" s="7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57"/>
        <v>113</v>
      </c>
      <c r="P2005">
        <f t="shared" si="158"/>
        <v>78.260000000000005</v>
      </c>
      <c r="Q2005" s="11" t="s">
        <v>8309</v>
      </c>
      <c r="R2005" s="15">
        <f t="shared" si="159"/>
        <v>41753.635775462964</v>
      </c>
      <c r="S2005" s="15">
        <f t="shared" si="160"/>
        <v>41783.875</v>
      </c>
      <c r="U2005" t="str">
        <f t="shared" si="161"/>
        <v>plays</v>
      </c>
    </row>
    <row r="2006" spans="1:21" ht="60" x14ac:dyDescent="0.25">
      <c r="A2006">
        <v>319</v>
      </c>
      <c r="B2006" s="9" t="s">
        <v>320</v>
      </c>
      <c r="C2006" s="3" t="s">
        <v>4429</v>
      </c>
      <c r="D2006" s="5">
        <v>5000</v>
      </c>
      <c r="E2006" s="7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57"/>
        <v>113</v>
      </c>
      <c r="P2006">
        <f t="shared" si="158"/>
        <v>110.47</v>
      </c>
      <c r="Q2006" s="11" t="s">
        <v>8308</v>
      </c>
      <c r="R2006" s="15">
        <f t="shared" si="159"/>
        <v>40123.83829861111</v>
      </c>
      <c r="S2006" s="15">
        <f t="shared" si="160"/>
        <v>40211.332638888889</v>
      </c>
      <c r="U2006" t="str">
        <f t="shared" si="161"/>
        <v>documentary</v>
      </c>
    </row>
    <row r="2007" spans="1:21" ht="60" x14ac:dyDescent="0.25">
      <c r="A2007">
        <v>752</v>
      </c>
      <c r="B2007" s="9" t="s">
        <v>753</v>
      </c>
      <c r="C2007" s="3" t="s">
        <v>4862</v>
      </c>
      <c r="D2007" s="5">
        <v>5000</v>
      </c>
      <c r="E2007" s="7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57"/>
        <v>112</v>
      </c>
      <c r="P2007">
        <f t="shared" si="158"/>
        <v>53.19</v>
      </c>
      <c r="Q2007" s="11" t="s">
        <v>8310</v>
      </c>
      <c r="R2007" s="15">
        <f t="shared" si="159"/>
        <v>42639.421493055561</v>
      </c>
      <c r="S2007" s="15">
        <f t="shared" si="160"/>
        <v>42659.458333333328</v>
      </c>
      <c r="U2007" t="str">
        <f t="shared" si="161"/>
        <v>nonfiction</v>
      </c>
    </row>
    <row r="2008" spans="1:21" ht="60" x14ac:dyDescent="0.25">
      <c r="A2008">
        <v>268</v>
      </c>
      <c r="B2008" s="9" t="s">
        <v>269</v>
      </c>
      <c r="C2008" s="3" t="s">
        <v>4378</v>
      </c>
      <c r="D2008" s="5">
        <v>5000</v>
      </c>
      <c r="E2008" s="7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57"/>
        <v>111</v>
      </c>
      <c r="P2008">
        <f t="shared" si="158"/>
        <v>50.18</v>
      </c>
      <c r="Q2008" s="11" t="s">
        <v>8308</v>
      </c>
      <c r="R2008" s="15">
        <f t="shared" si="159"/>
        <v>40809.15252314815</v>
      </c>
      <c r="S2008" s="15">
        <f t="shared" si="160"/>
        <v>40854.194189814814</v>
      </c>
      <c r="U2008" t="str">
        <f t="shared" si="161"/>
        <v>documentary</v>
      </c>
    </row>
    <row r="2009" spans="1:21" ht="60" x14ac:dyDescent="0.25">
      <c r="A2009">
        <v>265</v>
      </c>
      <c r="B2009" s="9" t="s">
        <v>266</v>
      </c>
      <c r="C2009" s="3" t="s">
        <v>4375</v>
      </c>
      <c r="D2009" s="5">
        <v>5000</v>
      </c>
      <c r="E2009" s="7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57"/>
        <v>111</v>
      </c>
      <c r="P2009">
        <f t="shared" si="158"/>
        <v>95.78</v>
      </c>
      <c r="Q2009" s="11" t="s">
        <v>8308</v>
      </c>
      <c r="R2009" s="15">
        <f t="shared" si="159"/>
        <v>40267.245717592588</v>
      </c>
      <c r="S2009" s="15">
        <f t="shared" si="160"/>
        <v>40308.844444444447</v>
      </c>
      <c r="U2009" t="str">
        <f t="shared" si="161"/>
        <v>documentary</v>
      </c>
    </row>
    <row r="2010" spans="1:21" ht="45" x14ac:dyDescent="0.25">
      <c r="A2010">
        <v>1645</v>
      </c>
      <c r="B2010" s="9" t="s">
        <v>1646</v>
      </c>
      <c r="C2010" s="3" t="s">
        <v>5755</v>
      </c>
      <c r="D2010" s="5">
        <v>5000</v>
      </c>
      <c r="E2010" s="7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57"/>
        <v>111</v>
      </c>
      <c r="P2010">
        <f t="shared" si="158"/>
        <v>554</v>
      </c>
      <c r="Q2010" s="11" t="s">
        <v>8313</v>
      </c>
      <c r="R2010" s="15">
        <f t="shared" si="159"/>
        <v>41521.617361111108</v>
      </c>
      <c r="S2010" s="15">
        <f t="shared" si="160"/>
        <v>41535.617361111108</v>
      </c>
      <c r="U2010" t="str">
        <f t="shared" si="161"/>
        <v>pop</v>
      </c>
    </row>
    <row r="2011" spans="1:21" ht="45" x14ac:dyDescent="0.25">
      <c r="A2011">
        <v>1368</v>
      </c>
      <c r="B2011" s="9" t="s">
        <v>1369</v>
      </c>
      <c r="C2011" s="3" t="s">
        <v>5478</v>
      </c>
      <c r="D2011" s="5">
        <v>5000</v>
      </c>
      <c r="E2011" s="7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57"/>
        <v>111</v>
      </c>
      <c r="P2011">
        <f t="shared" si="158"/>
        <v>63.62</v>
      </c>
      <c r="Q2011" s="11" t="s">
        <v>8313</v>
      </c>
      <c r="R2011" s="15">
        <f t="shared" si="159"/>
        <v>42146.190902777773</v>
      </c>
      <c r="S2011" s="15">
        <f t="shared" si="160"/>
        <v>42170.190902777773</v>
      </c>
      <c r="U2011" t="str">
        <f t="shared" si="161"/>
        <v>rock</v>
      </c>
    </row>
    <row r="2012" spans="1:21" ht="45" x14ac:dyDescent="0.25">
      <c r="A2012">
        <v>3698</v>
      </c>
      <c r="B2012" s="9" t="s">
        <v>3695</v>
      </c>
      <c r="C2012" s="3" t="s">
        <v>7808</v>
      </c>
      <c r="D2012" s="5">
        <v>5000</v>
      </c>
      <c r="E2012" s="7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57"/>
        <v>111</v>
      </c>
      <c r="P2012">
        <f t="shared" si="158"/>
        <v>40.630000000000003</v>
      </c>
      <c r="Q2012" s="11" t="s">
        <v>8309</v>
      </c>
      <c r="R2012" s="15">
        <f t="shared" si="159"/>
        <v>42401.806562500002</v>
      </c>
      <c r="S2012" s="15">
        <f t="shared" si="160"/>
        <v>42431.806562500002</v>
      </c>
      <c r="U2012" t="str">
        <f t="shared" si="161"/>
        <v>plays</v>
      </c>
    </row>
    <row r="2013" spans="1:21" ht="45" x14ac:dyDescent="0.25">
      <c r="A2013">
        <v>3772</v>
      </c>
      <c r="B2013" s="9" t="s">
        <v>3769</v>
      </c>
      <c r="C2013" s="3" t="s">
        <v>7882</v>
      </c>
      <c r="D2013" s="5">
        <v>5000</v>
      </c>
      <c r="E2013" s="7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57"/>
        <v>110</v>
      </c>
      <c r="P2013">
        <f t="shared" si="158"/>
        <v>166.97</v>
      </c>
      <c r="Q2013" s="11" t="s">
        <v>8309</v>
      </c>
      <c r="R2013" s="15">
        <f t="shared" si="159"/>
        <v>42682.616967592592</v>
      </c>
      <c r="S2013" s="15">
        <f t="shared" si="160"/>
        <v>42703.25</v>
      </c>
      <c r="U2013" t="str">
        <f t="shared" si="161"/>
        <v>musical</v>
      </c>
    </row>
    <row r="2014" spans="1:21" ht="60" x14ac:dyDescent="0.25">
      <c r="A2014">
        <v>2458</v>
      </c>
      <c r="B2014" s="9" t="s">
        <v>2459</v>
      </c>
      <c r="C2014" s="3" t="s">
        <v>6568</v>
      </c>
      <c r="D2014" s="5">
        <v>5000</v>
      </c>
      <c r="E2014" s="7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57"/>
        <v>110</v>
      </c>
      <c r="P2014">
        <f t="shared" si="158"/>
        <v>68.86</v>
      </c>
      <c r="Q2014" s="11" t="s">
        <v>8315</v>
      </c>
      <c r="R2014" s="15">
        <f t="shared" si="159"/>
        <v>42495.871736111112</v>
      </c>
      <c r="S2014" s="15">
        <f t="shared" si="160"/>
        <v>42530.791666666672</v>
      </c>
      <c r="U2014" t="str">
        <f t="shared" si="161"/>
        <v>small batch</v>
      </c>
    </row>
    <row r="2015" spans="1:21" ht="60" x14ac:dyDescent="0.25">
      <c r="A2015">
        <v>3822</v>
      </c>
      <c r="B2015" s="9" t="s">
        <v>3819</v>
      </c>
      <c r="C2015" s="3" t="s">
        <v>7931</v>
      </c>
      <c r="D2015" s="5">
        <v>5000</v>
      </c>
      <c r="E2015" s="7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57"/>
        <v>110</v>
      </c>
      <c r="P2015">
        <f t="shared" si="158"/>
        <v>72.38</v>
      </c>
      <c r="Q2015" s="11" t="s">
        <v>8309</v>
      </c>
      <c r="R2015" s="15">
        <f t="shared" si="159"/>
        <v>42329.838159722218</v>
      </c>
      <c r="S2015" s="15">
        <f t="shared" si="160"/>
        <v>42388.957638888889</v>
      </c>
      <c r="U2015" t="str">
        <f t="shared" si="161"/>
        <v>plays</v>
      </c>
    </row>
    <row r="2016" spans="1:21" ht="60" x14ac:dyDescent="0.25">
      <c r="A2016">
        <v>2961</v>
      </c>
      <c r="B2016" s="9" t="s">
        <v>2961</v>
      </c>
      <c r="C2016" s="3" t="s">
        <v>7071</v>
      </c>
      <c r="D2016" s="5">
        <v>5000</v>
      </c>
      <c r="E2016" s="7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57"/>
        <v>110</v>
      </c>
      <c r="P2016">
        <f t="shared" si="158"/>
        <v>50.75</v>
      </c>
      <c r="Q2016" s="11" t="s">
        <v>8309</v>
      </c>
      <c r="R2016" s="15">
        <f t="shared" si="159"/>
        <v>42061.212488425925</v>
      </c>
      <c r="S2016" s="15">
        <f t="shared" si="160"/>
        <v>42089.166666666672</v>
      </c>
      <c r="U2016" t="str">
        <f t="shared" si="161"/>
        <v>plays</v>
      </c>
    </row>
    <row r="2017" spans="1:21" ht="60" x14ac:dyDescent="0.25">
      <c r="A2017">
        <v>3175</v>
      </c>
      <c r="B2017" s="9" t="s">
        <v>3175</v>
      </c>
      <c r="C2017" s="3" t="s">
        <v>7285</v>
      </c>
      <c r="D2017" s="5">
        <v>5000</v>
      </c>
      <c r="E2017" s="7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57"/>
        <v>110</v>
      </c>
      <c r="P2017">
        <f t="shared" si="158"/>
        <v>91.3</v>
      </c>
      <c r="Q2017" s="11" t="s">
        <v>8309</v>
      </c>
      <c r="R2017" s="15">
        <f t="shared" si="159"/>
        <v>40531.886886574073</v>
      </c>
      <c r="S2017" s="15">
        <f t="shared" si="160"/>
        <v>40591.886886574073</v>
      </c>
      <c r="U2017" t="str">
        <f t="shared" si="161"/>
        <v>plays</v>
      </c>
    </row>
    <row r="2018" spans="1:21" ht="45" x14ac:dyDescent="0.25">
      <c r="A2018">
        <v>723</v>
      </c>
      <c r="B2018" s="9" t="s">
        <v>724</v>
      </c>
      <c r="C2018" s="3" t="s">
        <v>4833</v>
      </c>
      <c r="D2018" s="5">
        <v>5000</v>
      </c>
      <c r="E2018" s="7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57"/>
        <v>109</v>
      </c>
      <c r="P2018">
        <f t="shared" si="158"/>
        <v>54.69</v>
      </c>
      <c r="Q2018" s="11" t="s">
        <v>8310</v>
      </c>
      <c r="R2018" s="15">
        <f t="shared" si="159"/>
        <v>42184.816539351858</v>
      </c>
      <c r="S2018" s="15">
        <f t="shared" si="160"/>
        <v>42215.165972222225</v>
      </c>
      <c r="U2018" t="str">
        <f t="shared" si="161"/>
        <v>nonfiction</v>
      </c>
    </row>
    <row r="2019" spans="1:21" ht="45" x14ac:dyDescent="0.25">
      <c r="A2019">
        <v>3260</v>
      </c>
      <c r="B2019" s="9" t="s">
        <v>3260</v>
      </c>
      <c r="C2019" s="3" t="s">
        <v>7370</v>
      </c>
      <c r="D2019" s="5">
        <v>5000</v>
      </c>
      <c r="E2019" s="7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57"/>
        <v>109</v>
      </c>
      <c r="P2019">
        <f t="shared" si="158"/>
        <v>74.819999999999993</v>
      </c>
      <c r="Q2019" s="11" t="s">
        <v>8309</v>
      </c>
      <c r="R2019" s="15">
        <f t="shared" si="159"/>
        <v>42303.672662037032</v>
      </c>
      <c r="S2019" s="15">
        <f t="shared" si="160"/>
        <v>42338.714328703703</v>
      </c>
      <c r="U2019" t="str">
        <f t="shared" si="161"/>
        <v>plays</v>
      </c>
    </row>
    <row r="2020" spans="1:21" ht="60" x14ac:dyDescent="0.25">
      <c r="A2020">
        <v>2320</v>
      </c>
      <c r="B2020" s="9" t="s">
        <v>2321</v>
      </c>
      <c r="C2020" s="3" t="s">
        <v>6430</v>
      </c>
      <c r="D2020" s="5">
        <v>5000</v>
      </c>
      <c r="E2020" s="7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57"/>
        <v>109</v>
      </c>
      <c r="P2020">
        <f t="shared" si="158"/>
        <v>61.04</v>
      </c>
      <c r="Q2020" s="11" t="s">
        <v>8313</v>
      </c>
      <c r="R2020" s="15">
        <f t="shared" si="159"/>
        <v>41696.817129629628</v>
      </c>
      <c r="S2020" s="15">
        <f t="shared" si="160"/>
        <v>41731.775462962964</v>
      </c>
      <c r="U2020" t="str">
        <f t="shared" si="161"/>
        <v>indie rock</v>
      </c>
    </row>
    <row r="2021" spans="1:21" ht="60" x14ac:dyDescent="0.25">
      <c r="A2021">
        <v>3277</v>
      </c>
      <c r="B2021" s="9" t="s">
        <v>3277</v>
      </c>
      <c r="C2021" s="3" t="s">
        <v>7387</v>
      </c>
      <c r="D2021" s="5">
        <v>5000</v>
      </c>
      <c r="E2021" s="7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57"/>
        <v>109</v>
      </c>
      <c r="P2021">
        <f t="shared" si="158"/>
        <v>54.3</v>
      </c>
      <c r="Q2021" s="11" t="s">
        <v>8309</v>
      </c>
      <c r="R2021" s="15">
        <f t="shared" si="159"/>
        <v>41931.682939814818</v>
      </c>
      <c r="S2021" s="15">
        <f t="shared" si="160"/>
        <v>41961.724606481483</v>
      </c>
      <c r="U2021" t="str">
        <f t="shared" si="161"/>
        <v>plays</v>
      </c>
    </row>
    <row r="2022" spans="1:21" ht="30" x14ac:dyDescent="0.25">
      <c r="A2022">
        <v>3773</v>
      </c>
      <c r="B2022" s="9" t="s">
        <v>3770</v>
      </c>
      <c r="C2022" s="3" t="s">
        <v>7883</v>
      </c>
      <c r="D2022" s="5">
        <v>5000</v>
      </c>
      <c r="E2022" s="7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57"/>
        <v>108</v>
      </c>
      <c r="P2022">
        <f t="shared" si="158"/>
        <v>94.91</v>
      </c>
      <c r="Q2022" s="11" t="s">
        <v>8309</v>
      </c>
      <c r="R2022" s="15">
        <f t="shared" si="159"/>
        <v>42656.005173611105</v>
      </c>
      <c r="S2022" s="15">
        <f t="shared" si="160"/>
        <v>42689.088888888888</v>
      </c>
      <c r="U2022" t="str">
        <f t="shared" si="161"/>
        <v>musical</v>
      </c>
    </row>
    <row r="2023" spans="1:21" ht="60" x14ac:dyDescent="0.25">
      <c r="A2023">
        <v>2061</v>
      </c>
      <c r="B2023" s="9" t="s">
        <v>2062</v>
      </c>
      <c r="C2023" s="3" t="s">
        <v>6171</v>
      </c>
      <c r="D2023" s="5">
        <v>5000</v>
      </c>
      <c r="E2023" s="7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57"/>
        <v>108</v>
      </c>
      <c r="P2023">
        <f t="shared" si="158"/>
        <v>154.16999999999999</v>
      </c>
      <c r="Q2023" s="11" t="s">
        <v>8311</v>
      </c>
      <c r="R2023" s="15">
        <f t="shared" si="159"/>
        <v>42705.764513888891</v>
      </c>
      <c r="S2023" s="15">
        <f t="shared" si="160"/>
        <v>42735.764513888891</v>
      </c>
      <c r="U2023" t="str">
        <f t="shared" si="161"/>
        <v>hardware</v>
      </c>
    </row>
    <row r="2024" spans="1:21" ht="60" x14ac:dyDescent="0.25">
      <c r="A2024">
        <v>273</v>
      </c>
      <c r="B2024" s="9" t="s">
        <v>274</v>
      </c>
      <c r="C2024" s="3" t="s">
        <v>4383</v>
      </c>
      <c r="D2024" s="5">
        <v>5000</v>
      </c>
      <c r="E2024" s="7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57"/>
        <v>108</v>
      </c>
      <c r="P2024">
        <f t="shared" si="158"/>
        <v>45.67</v>
      </c>
      <c r="Q2024" s="11" t="s">
        <v>8308</v>
      </c>
      <c r="R2024" s="15">
        <f t="shared" si="159"/>
        <v>40697.498449074075</v>
      </c>
      <c r="S2024" s="15">
        <f t="shared" si="160"/>
        <v>40727.498449074075</v>
      </c>
      <c r="U2024" t="str">
        <f t="shared" si="161"/>
        <v>documentary</v>
      </c>
    </row>
    <row r="2025" spans="1:21" ht="60" x14ac:dyDescent="0.25">
      <c r="A2025">
        <v>47</v>
      </c>
      <c r="B2025" s="9" t="s">
        <v>49</v>
      </c>
      <c r="C2025" s="3" t="s">
        <v>4158</v>
      </c>
      <c r="D2025" s="5">
        <v>5000</v>
      </c>
      <c r="E2025" s="7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57"/>
        <v>108</v>
      </c>
      <c r="P2025">
        <f t="shared" si="158"/>
        <v>76.87</v>
      </c>
      <c r="Q2025" s="11" t="s">
        <v>8308</v>
      </c>
      <c r="R2025" s="15">
        <f t="shared" si="159"/>
        <v>41932.819525462961</v>
      </c>
      <c r="S2025" s="15">
        <f t="shared" si="160"/>
        <v>41992.861192129625</v>
      </c>
      <c r="U2025" t="str">
        <f t="shared" si="161"/>
        <v>television</v>
      </c>
    </row>
    <row r="2026" spans="1:21" ht="60" x14ac:dyDescent="0.25">
      <c r="A2026">
        <v>3352</v>
      </c>
      <c r="B2026" s="9" t="s">
        <v>3351</v>
      </c>
      <c r="C2026" s="3" t="s">
        <v>7462</v>
      </c>
      <c r="D2026" s="5">
        <v>5000</v>
      </c>
      <c r="E2026" s="7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57"/>
        <v>108</v>
      </c>
      <c r="P2026">
        <f t="shared" si="158"/>
        <v>76.8</v>
      </c>
      <c r="Q2026" s="11" t="s">
        <v>8309</v>
      </c>
      <c r="R2026" s="15">
        <f t="shared" si="159"/>
        <v>42495.992800925931</v>
      </c>
      <c r="S2026" s="15">
        <f t="shared" si="160"/>
        <v>42552.958333333328</v>
      </c>
      <c r="U2026" t="str">
        <f t="shared" si="161"/>
        <v>plays</v>
      </c>
    </row>
    <row r="2027" spans="1:21" ht="45" x14ac:dyDescent="0.25">
      <c r="A2027">
        <v>2180</v>
      </c>
      <c r="B2027" s="9" t="s">
        <v>2181</v>
      </c>
      <c r="C2027" s="3" t="s">
        <v>6290</v>
      </c>
      <c r="D2027" s="5">
        <v>5000</v>
      </c>
      <c r="E2027" s="7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57"/>
        <v>107</v>
      </c>
      <c r="P2027">
        <f t="shared" si="158"/>
        <v>68.709999999999994</v>
      </c>
      <c r="Q2027" s="11" t="s">
        <v>8313</v>
      </c>
      <c r="R2027" s="15">
        <f t="shared" si="159"/>
        <v>42279.669768518521</v>
      </c>
      <c r="S2027" s="15">
        <f t="shared" si="160"/>
        <v>42321.711435185185</v>
      </c>
      <c r="U2027" t="str">
        <f t="shared" si="161"/>
        <v>rock</v>
      </c>
    </row>
    <row r="2028" spans="1:21" ht="60" x14ac:dyDescent="0.25">
      <c r="A2028">
        <v>1381</v>
      </c>
      <c r="B2028" s="9" t="s">
        <v>1382</v>
      </c>
      <c r="C2028" s="3" t="s">
        <v>5491</v>
      </c>
      <c r="D2028" s="5">
        <v>5000</v>
      </c>
      <c r="E2028" s="7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57"/>
        <v>107</v>
      </c>
      <c r="P2028">
        <f t="shared" si="158"/>
        <v>73.36</v>
      </c>
      <c r="Q2028" s="11" t="s">
        <v>8313</v>
      </c>
      <c r="R2028" s="15">
        <f t="shared" si="159"/>
        <v>42703.214409722219</v>
      </c>
      <c r="S2028" s="15">
        <f t="shared" si="160"/>
        <v>42733.214409722219</v>
      </c>
      <c r="U2028" t="str">
        <f t="shared" si="161"/>
        <v>rock</v>
      </c>
    </row>
    <row r="2029" spans="1:21" ht="60" x14ac:dyDescent="0.25">
      <c r="A2029">
        <v>3495</v>
      </c>
      <c r="B2029" s="9" t="s">
        <v>3494</v>
      </c>
      <c r="C2029" s="3" t="s">
        <v>7605</v>
      </c>
      <c r="D2029" s="5">
        <v>5000</v>
      </c>
      <c r="E2029" s="7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57"/>
        <v>107</v>
      </c>
      <c r="P2029">
        <f t="shared" si="158"/>
        <v>74.209999999999994</v>
      </c>
      <c r="Q2029" s="11" t="s">
        <v>8309</v>
      </c>
      <c r="R2029" s="15">
        <f t="shared" si="159"/>
        <v>41915.762835648151</v>
      </c>
      <c r="S2029" s="15">
        <f t="shared" si="160"/>
        <v>41944.720833333333</v>
      </c>
      <c r="U2029" t="str">
        <f t="shared" si="161"/>
        <v>plays</v>
      </c>
    </row>
    <row r="2030" spans="1:21" ht="30" x14ac:dyDescent="0.25">
      <c r="A2030">
        <v>1759</v>
      </c>
      <c r="B2030" s="9" t="s">
        <v>1760</v>
      </c>
      <c r="C2030" s="3" t="s">
        <v>5869</v>
      </c>
      <c r="D2030" s="5">
        <v>5000</v>
      </c>
      <c r="E2030" s="7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57"/>
        <v>107</v>
      </c>
      <c r="P2030">
        <f t="shared" si="158"/>
        <v>108.78</v>
      </c>
      <c r="Q2030" s="11" t="s">
        <v>8314</v>
      </c>
      <c r="R2030" s="15">
        <f t="shared" si="159"/>
        <v>42068.829039351855</v>
      </c>
      <c r="S2030" s="15">
        <f t="shared" si="160"/>
        <v>42088.787372685183</v>
      </c>
      <c r="U2030" t="str">
        <f t="shared" si="161"/>
        <v>photobooks</v>
      </c>
    </row>
    <row r="2031" spans="1:21" ht="60" x14ac:dyDescent="0.25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7"/>
        <v>106</v>
      </c>
      <c r="P2031">
        <f t="shared" si="158"/>
        <v>189.29</v>
      </c>
      <c r="Q2031" s="11" t="s">
        <v>8313</v>
      </c>
      <c r="R2031" s="15">
        <f t="shared" si="159"/>
        <v>40274.745127314818</v>
      </c>
      <c r="S2031" s="15">
        <f t="shared" si="160"/>
        <v>40344.166666666664</v>
      </c>
      <c r="U2031" t="str">
        <f t="shared" si="161"/>
        <v>rock</v>
      </c>
    </row>
    <row r="2032" spans="1:21" ht="60" x14ac:dyDescent="0.25">
      <c r="A2032">
        <v>3436</v>
      </c>
      <c r="B2032" s="9" t="s">
        <v>3435</v>
      </c>
      <c r="C2032" s="3" t="s">
        <v>7546</v>
      </c>
      <c r="D2032" s="5">
        <v>5000</v>
      </c>
      <c r="E2032" s="7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57"/>
        <v>106</v>
      </c>
      <c r="P2032">
        <f t="shared" si="158"/>
        <v>143.11000000000001</v>
      </c>
      <c r="Q2032" s="11" t="s">
        <v>8309</v>
      </c>
      <c r="R2032" s="15">
        <f t="shared" si="159"/>
        <v>41851.541585648149</v>
      </c>
      <c r="S2032" s="15">
        <f t="shared" si="160"/>
        <v>41872.686111111114</v>
      </c>
      <c r="U2032" t="str">
        <f t="shared" si="161"/>
        <v>plays</v>
      </c>
    </row>
    <row r="2033" spans="1:21" ht="60" x14ac:dyDescent="0.25">
      <c r="A2033">
        <v>3656</v>
      </c>
      <c r="B2033" s="9" t="s">
        <v>3653</v>
      </c>
      <c r="C2033" s="3" t="s">
        <v>7766</v>
      </c>
      <c r="D2033" s="5">
        <v>5000</v>
      </c>
      <c r="E2033" s="7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57"/>
        <v>106</v>
      </c>
      <c r="P2033">
        <f t="shared" si="158"/>
        <v>115.02</v>
      </c>
      <c r="Q2033" s="11" t="s">
        <v>8309</v>
      </c>
      <c r="R2033" s="15">
        <f t="shared" si="159"/>
        <v>42737.910138888896</v>
      </c>
      <c r="S2033" s="15">
        <f t="shared" si="160"/>
        <v>42767.957638888889</v>
      </c>
      <c r="U2033" t="str">
        <f t="shared" si="161"/>
        <v>plays</v>
      </c>
    </row>
    <row r="2034" spans="1:21" ht="45" x14ac:dyDescent="0.25">
      <c r="A2034">
        <v>3685</v>
      </c>
      <c r="B2034" s="9" t="s">
        <v>3682</v>
      </c>
      <c r="C2034" s="3" t="s">
        <v>7795</v>
      </c>
      <c r="D2034" s="5">
        <v>5000</v>
      </c>
      <c r="E2034" s="7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57"/>
        <v>106</v>
      </c>
      <c r="P2034">
        <f t="shared" si="158"/>
        <v>41.94</v>
      </c>
      <c r="Q2034" s="11" t="s">
        <v>8309</v>
      </c>
      <c r="R2034" s="15">
        <f t="shared" si="159"/>
        <v>41753.593275462961</v>
      </c>
      <c r="S2034" s="15">
        <f t="shared" si="160"/>
        <v>41778.875</v>
      </c>
      <c r="U2034" t="str">
        <f t="shared" si="161"/>
        <v>plays</v>
      </c>
    </row>
    <row r="2035" spans="1:21" ht="60" x14ac:dyDescent="0.25">
      <c r="A2035">
        <v>3825</v>
      </c>
      <c r="B2035" s="9" t="s">
        <v>3822</v>
      </c>
      <c r="C2035" s="3" t="s">
        <v>7934</v>
      </c>
      <c r="D2035" s="5">
        <v>5000</v>
      </c>
      <c r="E2035" s="7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57"/>
        <v>105</v>
      </c>
      <c r="P2035">
        <f t="shared" si="158"/>
        <v>107.57</v>
      </c>
      <c r="Q2035" s="11" t="s">
        <v>8309</v>
      </c>
      <c r="R2035" s="15">
        <f t="shared" si="159"/>
        <v>42151.069606481484</v>
      </c>
      <c r="S2035" s="15">
        <f t="shared" si="160"/>
        <v>42172.069606481484</v>
      </c>
      <c r="U2035" t="str">
        <f t="shared" si="161"/>
        <v>plays</v>
      </c>
    </row>
    <row r="2036" spans="1:21" ht="45" x14ac:dyDescent="0.25">
      <c r="A2036">
        <v>403</v>
      </c>
      <c r="B2036" s="9" t="s">
        <v>404</v>
      </c>
      <c r="C2036" s="3" t="s">
        <v>4513</v>
      </c>
      <c r="D2036" s="5">
        <v>5000</v>
      </c>
      <c r="E2036" s="7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57"/>
        <v>105</v>
      </c>
      <c r="P2036">
        <f t="shared" si="158"/>
        <v>75.19</v>
      </c>
      <c r="Q2036" s="11" t="s">
        <v>8308</v>
      </c>
      <c r="R2036" s="15">
        <f t="shared" si="159"/>
        <v>40718.310659722221</v>
      </c>
      <c r="S2036" s="15">
        <f t="shared" si="160"/>
        <v>40765.297222222223</v>
      </c>
      <c r="U2036" t="str">
        <f t="shared" si="161"/>
        <v>documentary</v>
      </c>
    </row>
    <row r="2037" spans="1:21" ht="60" x14ac:dyDescent="0.25">
      <c r="A2037">
        <v>3440</v>
      </c>
      <c r="B2037" s="9" t="s">
        <v>3439</v>
      </c>
      <c r="C2037" s="3" t="s">
        <v>7550</v>
      </c>
      <c r="D2037" s="5">
        <v>5000</v>
      </c>
      <c r="E2037" s="7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57"/>
        <v>105</v>
      </c>
      <c r="P2037">
        <f t="shared" si="158"/>
        <v>64.16</v>
      </c>
      <c r="Q2037" s="11" t="s">
        <v>8309</v>
      </c>
      <c r="R2037" s="15">
        <f t="shared" si="159"/>
        <v>41809.12300925926</v>
      </c>
      <c r="S2037" s="15">
        <f t="shared" si="160"/>
        <v>41831.677083333336</v>
      </c>
      <c r="U2037" t="str">
        <f t="shared" si="161"/>
        <v>plays</v>
      </c>
    </row>
    <row r="2038" spans="1:21" ht="60" x14ac:dyDescent="0.25">
      <c r="A2038">
        <v>92</v>
      </c>
      <c r="B2038" s="9" t="s">
        <v>94</v>
      </c>
      <c r="C2038" s="3" t="s">
        <v>4203</v>
      </c>
      <c r="D2038" s="5">
        <v>5000</v>
      </c>
      <c r="E2038" s="7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57"/>
        <v>105</v>
      </c>
      <c r="P2038">
        <f t="shared" si="158"/>
        <v>122.33</v>
      </c>
      <c r="Q2038" s="11" t="s">
        <v>8308</v>
      </c>
      <c r="R2038" s="15">
        <f t="shared" si="159"/>
        <v>42721.198877314819</v>
      </c>
      <c r="S2038" s="15">
        <f t="shared" si="160"/>
        <v>42767.333333333328</v>
      </c>
      <c r="U2038" t="str">
        <f t="shared" si="161"/>
        <v>shorts</v>
      </c>
    </row>
    <row r="2039" spans="1:21" ht="60" x14ac:dyDescent="0.25">
      <c r="A2039">
        <v>2819</v>
      </c>
      <c r="B2039" s="9" t="s">
        <v>2819</v>
      </c>
      <c r="C2039" s="3" t="s">
        <v>6929</v>
      </c>
      <c r="D2039" s="5">
        <v>5000</v>
      </c>
      <c r="E2039" s="7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57"/>
        <v>105</v>
      </c>
      <c r="P2039">
        <f t="shared" si="158"/>
        <v>50.38</v>
      </c>
      <c r="Q2039" s="11" t="s">
        <v>8309</v>
      </c>
      <c r="R2039" s="15">
        <f t="shared" si="159"/>
        <v>42139.525567129633</v>
      </c>
      <c r="S2039" s="15">
        <f t="shared" si="160"/>
        <v>42169.525567129633</v>
      </c>
      <c r="U2039" t="str">
        <f t="shared" si="161"/>
        <v>plays</v>
      </c>
    </row>
    <row r="2040" spans="1:21" ht="45" x14ac:dyDescent="0.25">
      <c r="A2040">
        <v>1647</v>
      </c>
      <c r="B2040" s="9" t="s">
        <v>1648</v>
      </c>
      <c r="C2040" s="3" t="s">
        <v>5757</v>
      </c>
      <c r="D2040" s="5">
        <v>5000</v>
      </c>
      <c r="E2040" s="7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57"/>
        <v>105</v>
      </c>
      <c r="P2040">
        <f t="shared" si="158"/>
        <v>113.83</v>
      </c>
      <c r="Q2040" s="11" t="s">
        <v>8313</v>
      </c>
      <c r="R2040" s="15">
        <f t="shared" si="159"/>
        <v>41039.409456018519</v>
      </c>
      <c r="S2040" s="15">
        <f t="shared" si="160"/>
        <v>41069.409456018519</v>
      </c>
      <c r="U2040" t="str">
        <f t="shared" si="161"/>
        <v>pop</v>
      </c>
    </row>
    <row r="2041" spans="1:21" ht="60" x14ac:dyDescent="0.25">
      <c r="A2041">
        <v>2114</v>
      </c>
      <c r="B2041" s="9" t="s">
        <v>2115</v>
      </c>
      <c r="C2041" s="3" t="s">
        <v>6224</v>
      </c>
      <c r="D2041" s="5">
        <v>5000</v>
      </c>
      <c r="E2041" s="7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57"/>
        <v>105</v>
      </c>
      <c r="P2041">
        <f t="shared" si="158"/>
        <v>35.61</v>
      </c>
      <c r="Q2041" s="11" t="s">
        <v>8313</v>
      </c>
      <c r="R2041" s="15">
        <f t="shared" si="159"/>
        <v>40458.815625000003</v>
      </c>
      <c r="S2041" s="15">
        <f t="shared" si="160"/>
        <v>40521.207638888889</v>
      </c>
      <c r="U2041" t="str">
        <f t="shared" si="161"/>
        <v>indie rock</v>
      </c>
    </row>
    <row r="2042" spans="1:21" ht="45" x14ac:dyDescent="0.25">
      <c r="A2042">
        <v>2785</v>
      </c>
      <c r="B2042" s="9" t="s">
        <v>2785</v>
      </c>
      <c r="C2042" s="3" t="s">
        <v>6895</v>
      </c>
      <c r="D2042" s="5">
        <v>5000</v>
      </c>
      <c r="E2042" s="7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57"/>
        <v>105</v>
      </c>
      <c r="P2042">
        <f t="shared" si="158"/>
        <v>36.86</v>
      </c>
      <c r="Q2042" s="11" t="s">
        <v>8309</v>
      </c>
      <c r="R2042" s="15">
        <f t="shared" si="159"/>
        <v>42558.189432870371</v>
      </c>
      <c r="S2042" s="15">
        <f t="shared" si="160"/>
        <v>42587.875</v>
      </c>
      <c r="U2042" t="str">
        <f t="shared" si="161"/>
        <v>plays</v>
      </c>
    </row>
    <row r="2043" spans="1:21" ht="60" x14ac:dyDescent="0.25">
      <c r="A2043">
        <v>521</v>
      </c>
      <c r="B2043" s="9" t="s">
        <v>522</v>
      </c>
      <c r="C2043" s="3" t="s">
        <v>4631</v>
      </c>
      <c r="D2043" s="5">
        <v>5000</v>
      </c>
      <c r="E2043" s="7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57"/>
        <v>105</v>
      </c>
      <c r="P2043">
        <f t="shared" si="158"/>
        <v>93.43</v>
      </c>
      <c r="Q2043" s="11" t="s">
        <v>8309</v>
      </c>
      <c r="R2043" s="15">
        <f t="shared" si="159"/>
        <v>42646.092812499999</v>
      </c>
      <c r="S2043" s="15">
        <f t="shared" si="160"/>
        <v>42675.207638888889</v>
      </c>
      <c r="U2043" t="str">
        <f t="shared" si="161"/>
        <v>plays</v>
      </c>
    </row>
    <row r="2044" spans="1:21" ht="60" x14ac:dyDescent="0.25">
      <c r="A2044">
        <v>3331</v>
      </c>
      <c r="B2044" s="9" t="s">
        <v>3331</v>
      </c>
      <c r="C2044" s="3" t="s">
        <v>7441</v>
      </c>
      <c r="D2044" s="5">
        <v>5000</v>
      </c>
      <c r="E2044" s="7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57"/>
        <v>105</v>
      </c>
      <c r="P2044">
        <f t="shared" si="158"/>
        <v>80.400000000000006</v>
      </c>
      <c r="Q2044" s="11" t="s">
        <v>8309</v>
      </c>
      <c r="R2044" s="15">
        <f t="shared" si="159"/>
        <v>42248.697754629626</v>
      </c>
      <c r="S2044" s="15">
        <f t="shared" si="160"/>
        <v>42283.697754629626</v>
      </c>
      <c r="U2044" t="str">
        <f t="shared" si="161"/>
        <v>plays</v>
      </c>
    </row>
    <row r="2045" spans="1:21" ht="45" x14ac:dyDescent="0.25">
      <c r="A2045">
        <v>1249</v>
      </c>
      <c r="B2045" s="9" t="s">
        <v>1250</v>
      </c>
      <c r="C2045" s="3" t="s">
        <v>5359</v>
      </c>
      <c r="D2045" s="5">
        <v>5000</v>
      </c>
      <c r="E2045" s="7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57"/>
        <v>104</v>
      </c>
      <c r="P2045">
        <f t="shared" si="158"/>
        <v>64.47</v>
      </c>
      <c r="Q2045" s="11" t="s">
        <v>8313</v>
      </c>
      <c r="R2045" s="15">
        <f t="shared" si="159"/>
        <v>41067.74086805556</v>
      </c>
      <c r="S2045" s="15">
        <f t="shared" si="160"/>
        <v>41097.74086805556</v>
      </c>
      <c r="U2045" t="str">
        <f t="shared" si="161"/>
        <v>rock</v>
      </c>
    </row>
    <row r="2046" spans="1:21" ht="60" x14ac:dyDescent="0.25">
      <c r="A2046">
        <v>1350</v>
      </c>
      <c r="B2046" s="9" t="s">
        <v>1351</v>
      </c>
      <c r="C2046" s="3" t="s">
        <v>5460</v>
      </c>
      <c r="D2046" s="5">
        <v>5000</v>
      </c>
      <c r="E2046" s="7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57"/>
        <v>104</v>
      </c>
      <c r="P2046">
        <f t="shared" si="158"/>
        <v>66.7</v>
      </c>
      <c r="Q2046" s="11" t="s">
        <v>8310</v>
      </c>
      <c r="R2046" s="15">
        <f t="shared" si="159"/>
        <v>42334.013124999998</v>
      </c>
      <c r="S2046" s="15">
        <f t="shared" si="160"/>
        <v>42364.013124999998</v>
      </c>
      <c r="U2046" t="str">
        <f t="shared" si="161"/>
        <v>nonfiction</v>
      </c>
    </row>
    <row r="2047" spans="1:21" ht="60" x14ac:dyDescent="0.25">
      <c r="A2047">
        <v>112</v>
      </c>
      <c r="B2047" s="9" t="s">
        <v>114</v>
      </c>
      <c r="C2047" s="3" t="s">
        <v>4223</v>
      </c>
      <c r="D2047" s="5">
        <v>5000</v>
      </c>
      <c r="E2047" s="7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57"/>
        <v>104</v>
      </c>
      <c r="P2047">
        <f t="shared" si="158"/>
        <v>64.2</v>
      </c>
      <c r="Q2047" s="11" t="s">
        <v>8308</v>
      </c>
      <c r="R2047" s="15">
        <f t="shared" si="159"/>
        <v>41718.043032407404</v>
      </c>
      <c r="S2047" s="15">
        <f t="shared" si="160"/>
        <v>41742.083333333336</v>
      </c>
      <c r="U2047" t="str">
        <f t="shared" si="161"/>
        <v>shorts</v>
      </c>
    </row>
    <row r="2048" spans="1:21" ht="60" x14ac:dyDescent="0.25">
      <c r="A2048">
        <v>1001</v>
      </c>
      <c r="B2048" s="9" t="s">
        <v>1002</v>
      </c>
      <c r="C2048" s="3" t="s">
        <v>5111</v>
      </c>
      <c r="D2048" s="5">
        <v>5000</v>
      </c>
      <c r="E2048" s="7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57"/>
        <v>104</v>
      </c>
      <c r="P2048">
        <f t="shared" si="158"/>
        <v>1300</v>
      </c>
      <c r="Q2048" s="11" t="s">
        <v>8311</v>
      </c>
      <c r="R2048" s="15">
        <f t="shared" si="159"/>
        <v>42720.720057870371</v>
      </c>
      <c r="S2048" s="15">
        <f t="shared" si="160"/>
        <v>42765.720057870371</v>
      </c>
      <c r="U2048" t="str">
        <f t="shared" si="161"/>
        <v>wearables</v>
      </c>
    </row>
    <row r="2049" spans="1:21" ht="45" x14ac:dyDescent="0.25">
      <c r="A2049">
        <v>3369</v>
      </c>
      <c r="B2049" s="9" t="s">
        <v>3368</v>
      </c>
      <c r="C2049" s="3" t="s">
        <v>7479</v>
      </c>
      <c r="D2049" s="5">
        <v>5000</v>
      </c>
      <c r="E2049" s="7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57"/>
        <v>104</v>
      </c>
      <c r="P2049">
        <f t="shared" si="158"/>
        <v>96.2</v>
      </c>
      <c r="Q2049" s="11" t="s">
        <v>8309</v>
      </c>
      <c r="R2049" s="15">
        <f t="shared" si="159"/>
        <v>42690.041435185187</v>
      </c>
      <c r="S2049" s="15">
        <f t="shared" si="160"/>
        <v>42750.041435185187</v>
      </c>
      <c r="U2049" t="str">
        <f t="shared" si="161"/>
        <v>plays</v>
      </c>
    </row>
    <row r="2050" spans="1:21" ht="60" x14ac:dyDescent="0.25">
      <c r="A2050">
        <v>245</v>
      </c>
      <c r="B2050" s="9" t="s">
        <v>246</v>
      </c>
      <c r="C2050" s="3" t="s">
        <v>4355</v>
      </c>
      <c r="D2050" s="5">
        <v>5000</v>
      </c>
      <c r="E2050" s="7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57"/>
        <v>104</v>
      </c>
      <c r="P2050">
        <f t="shared" si="158"/>
        <v>54.02</v>
      </c>
      <c r="Q2050" s="11" t="s">
        <v>8308</v>
      </c>
      <c r="R2050" s="15">
        <f t="shared" si="159"/>
        <v>41107.053067129629</v>
      </c>
      <c r="S2050" s="15">
        <f t="shared" si="160"/>
        <v>41137.053067129629</v>
      </c>
      <c r="U2050" t="str">
        <f t="shared" si="161"/>
        <v>documentary</v>
      </c>
    </row>
    <row r="2051" spans="1:21" ht="60" x14ac:dyDescent="0.25">
      <c r="A2051">
        <v>3748</v>
      </c>
      <c r="B2051" s="9" t="s">
        <v>3745</v>
      </c>
      <c r="C2051" s="3" t="s">
        <v>7858</v>
      </c>
      <c r="D2051" s="5">
        <v>5000</v>
      </c>
      <c r="E2051" s="7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ref="O2051:O2114" si="162">ROUND(E2051/D2051*100,0)</f>
        <v>104</v>
      </c>
      <c r="P2051">
        <f t="shared" ref="P2051:P2114" si="163">IFERROR(ROUND(E2051/L2051,2),0)</f>
        <v>99.54</v>
      </c>
      <c r="Q2051" s="11" t="s">
        <v>8309</v>
      </c>
      <c r="R2051" s="15">
        <f t="shared" ref="R2051:R2114" si="164">(((J2051/60)/60)/24)+DATE(1970,1,1)</f>
        <v>42395.706435185188</v>
      </c>
      <c r="S2051" s="15">
        <f t="shared" ref="S2051:S2114" si="165">(((I2051/60)/60)/24)+DATE(1970,1,1)</f>
        <v>42416.249305555553</v>
      </c>
      <c r="U2051" t="str">
        <f t="shared" ref="U2051:U2114" si="166">RIGHT(N2051,LEN(N2051)-SEARCH("/",N2051))</f>
        <v>musical</v>
      </c>
    </row>
    <row r="2052" spans="1:21" ht="45" x14ac:dyDescent="0.25">
      <c r="A2052">
        <v>3208</v>
      </c>
      <c r="B2052" s="9" t="s">
        <v>3208</v>
      </c>
      <c r="C2052" s="3" t="s">
        <v>7318</v>
      </c>
      <c r="D2052" s="5">
        <v>5000</v>
      </c>
      <c r="E2052" s="7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62"/>
        <v>104</v>
      </c>
      <c r="P2052">
        <f t="shared" si="163"/>
        <v>63.11</v>
      </c>
      <c r="Q2052" s="11" t="s">
        <v>8309</v>
      </c>
      <c r="R2052" s="15">
        <f t="shared" si="164"/>
        <v>41827.605057870373</v>
      </c>
      <c r="S2052" s="15">
        <f t="shared" si="165"/>
        <v>41848.605057870373</v>
      </c>
      <c r="U2052" t="str">
        <f t="shared" si="166"/>
        <v>plays</v>
      </c>
    </row>
    <row r="2053" spans="1:21" ht="60" x14ac:dyDescent="0.25">
      <c r="A2053">
        <v>3753</v>
      </c>
      <c r="B2053" s="9" t="s">
        <v>3750</v>
      </c>
      <c r="C2053" s="3" t="s">
        <v>7863</v>
      </c>
      <c r="D2053" s="5">
        <v>5000</v>
      </c>
      <c r="E2053" s="7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62"/>
        <v>103</v>
      </c>
      <c r="P2053">
        <f t="shared" si="163"/>
        <v>172.23</v>
      </c>
      <c r="Q2053" s="11" t="s">
        <v>8309</v>
      </c>
      <c r="R2053" s="15">
        <f t="shared" si="164"/>
        <v>42128.824074074073</v>
      </c>
      <c r="S2053" s="15">
        <f t="shared" si="165"/>
        <v>42158</v>
      </c>
      <c r="U2053" t="str">
        <f t="shared" si="166"/>
        <v>musical</v>
      </c>
    </row>
    <row r="2054" spans="1:21" ht="45" x14ac:dyDescent="0.25">
      <c r="A2054">
        <v>2661</v>
      </c>
      <c r="B2054" s="9" t="s">
        <v>2661</v>
      </c>
      <c r="C2054" s="3" t="s">
        <v>6771</v>
      </c>
      <c r="D2054" s="5">
        <v>5000</v>
      </c>
      <c r="E2054" s="7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62"/>
        <v>103</v>
      </c>
      <c r="P2054">
        <f t="shared" si="163"/>
        <v>85.75</v>
      </c>
      <c r="Q2054" s="11" t="s">
        <v>8311</v>
      </c>
      <c r="R2054" s="15">
        <f t="shared" si="164"/>
        <v>41542.958449074074</v>
      </c>
      <c r="S2054" s="15">
        <f t="shared" si="165"/>
        <v>41572.958449074074</v>
      </c>
      <c r="U2054" t="str">
        <f t="shared" si="166"/>
        <v>makerspaces</v>
      </c>
    </row>
    <row r="2055" spans="1:21" ht="60" x14ac:dyDescent="0.25">
      <c r="A2055">
        <v>1614</v>
      </c>
      <c r="B2055" s="9" t="s">
        <v>1615</v>
      </c>
      <c r="C2055" s="3" t="s">
        <v>5724</v>
      </c>
      <c r="D2055" s="5">
        <v>5000</v>
      </c>
      <c r="E2055" s="7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62"/>
        <v>103</v>
      </c>
      <c r="P2055">
        <f t="shared" si="163"/>
        <v>66.69</v>
      </c>
      <c r="Q2055" s="11" t="s">
        <v>8313</v>
      </c>
      <c r="R2055" s="15">
        <f t="shared" si="164"/>
        <v>41794.981122685182</v>
      </c>
      <c r="S2055" s="15">
        <f t="shared" si="165"/>
        <v>41854.708333333336</v>
      </c>
      <c r="U2055" t="str">
        <f t="shared" si="166"/>
        <v>rock</v>
      </c>
    </row>
    <row r="2056" spans="1:21" ht="60" x14ac:dyDescent="0.25">
      <c r="A2056">
        <v>3464</v>
      </c>
      <c r="B2056" s="9" t="s">
        <v>3463</v>
      </c>
      <c r="C2056" s="3" t="s">
        <v>7574</v>
      </c>
      <c r="D2056" s="5">
        <v>5000</v>
      </c>
      <c r="E2056" s="7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62"/>
        <v>102</v>
      </c>
      <c r="P2056">
        <f t="shared" si="163"/>
        <v>55.01</v>
      </c>
      <c r="Q2056" s="11" t="s">
        <v>8309</v>
      </c>
      <c r="R2056" s="15">
        <f t="shared" si="164"/>
        <v>42575.130057870367</v>
      </c>
      <c r="S2056" s="15">
        <f t="shared" si="165"/>
        <v>42605.130057870367</v>
      </c>
      <c r="U2056" t="str">
        <f t="shared" si="166"/>
        <v>plays</v>
      </c>
    </row>
    <row r="2057" spans="1:21" ht="45" x14ac:dyDescent="0.25">
      <c r="A2057">
        <v>744</v>
      </c>
      <c r="B2057" s="9" t="s">
        <v>745</v>
      </c>
      <c r="C2057" s="3" t="s">
        <v>4854</v>
      </c>
      <c r="D2057" s="5">
        <v>5000</v>
      </c>
      <c r="E2057" s="7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62"/>
        <v>102</v>
      </c>
      <c r="P2057">
        <f t="shared" si="163"/>
        <v>82.52</v>
      </c>
      <c r="Q2057" s="11" t="s">
        <v>8310</v>
      </c>
      <c r="R2057" s="15">
        <f t="shared" si="164"/>
        <v>41226.95721064815</v>
      </c>
      <c r="S2057" s="15">
        <f t="shared" si="165"/>
        <v>41256.95721064815</v>
      </c>
      <c r="U2057" t="str">
        <f t="shared" si="166"/>
        <v>nonfiction</v>
      </c>
    </row>
    <row r="2058" spans="1:21" ht="60" x14ac:dyDescent="0.25">
      <c r="A2058">
        <v>520</v>
      </c>
      <c r="B2058" s="9" t="s">
        <v>521</v>
      </c>
      <c r="C2058" s="3" t="s">
        <v>4630</v>
      </c>
      <c r="D2058" s="5">
        <v>5000</v>
      </c>
      <c r="E2058" s="7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62"/>
        <v>102</v>
      </c>
      <c r="P2058">
        <f t="shared" si="163"/>
        <v>150.15</v>
      </c>
      <c r="Q2058" s="11" t="s">
        <v>8309</v>
      </c>
      <c r="R2058" s="15">
        <f t="shared" si="164"/>
        <v>42318.702094907407</v>
      </c>
      <c r="S2058" s="15">
        <f t="shared" si="165"/>
        <v>42348.702094907407</v>
      </c>
      <c r="U2058" t="str">
        <f t="shared" si="166"/>
        <v>plays</v>
      </c>
    </row>
    <row r="2059" spans="1:21" ht="45" x14ac:dyDescent="0.25">
      <c r="A2059">
        <v>2982</v>
      </c>
      <c r="B2059" s="9" t="s">
        <v>2982</v>
      </c>
      <c r="C2059" s="3" t="s">
        <v>7092</v>
      </c>
      <c r="D2059" s="5">
        <v>5000</v>
      </c>
      <c r="E2059" s="7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62"/>
        <v>102</v>
      </c>
      <c r="P2059">
        <f t="shared" si="163"/>
        <v>86.49</v>
      </c>
      <c r="Q2059" s="11" t="s">
        <v>8309</v>
      </c>
      <c r="R2059" s="15">
        <f t="shared" si="164"/>
        <v>42381.686840277776</v>
      </c>
      <c r="S2059" s="15">
        <f t="shared" si="165"/>
        <v>42411.686840277776</v>
      </c>
      <c r="U2059" t="str">
        <f t="shared" si="166"/>
        <v>spaces</v>
      </c>
    </row>
    <row r="2060" spans="1:21" ht="60" x14ac:dyDescent="0.25">
      <c r="A2060">
        <v>2974</v>
      </c>
      <c r="B2060" s="9" t="s">
        <v>2974</v>
      </c>
      <c r="C2060" s="3" t="s">
        <v>7084</v>
      </c>
      <c r="D2060" s="5">
        <v>5000</v>
      </c>
      <c r="E2060" s="7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62"/>
        <v>102</v>
      </c>
      <c r="P2060">
        <f t="shared" si="163"/>
        <v>58.62</v>
      </c>
      <c r="Q2060" s="11" t="s">
        <v>8309</v>
      </c>
      <c r="R2060" s="15">
        <f t="shared" si="164"/>
        <v>41880.061006944445</v>
      </c>
      <c r="S2060" s="15">
        <f t="shared" si="165"/>
        <v>41908.065972222219</v>
      </c>
      <c r="U2060" t="str">
        <f t="shared" si="166"/>
        <v>plays</v>
      </c>
    </row>
    <row r="2061" spans="1:21" ht="45" x14ac:dyDescent="0.25">
      <c r="A2061">
        <v>759</v>
      </c>
      <c r="B2061" s="9" t="s">
        <v>760</v>
      </c>
      <c r="C2061" s="3" t="s">
        <v>4869</v>
      </c>
      <c r="D2061" s="5">
        <v>5000</v>
      </c>
      <c r="E2061" s="7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62"/>
        <v>102</v>
      </c>
      <c r="P2061">
        <f t="shared" si="163"/>
        <v>51.47</v>
      </c>
      <c r="Q2061" s="11" t="s">
        <v>8310</v>
      </c>
      <c r="R2061" s="15">
        <f t="shared" si="164"/>
        <v>41789.330312500002</v>
      </c>
      <c r="S2061" s="15">
        <f t="shared" si="165"/>
        <v>41829.330312500002</v>
      </c>
      <c r="U2061" t="str">
        <f t="shared" si="166"/>
        <v>nonfiction</v>
      </c>
    </row>
    <row r="2062" spans="1:21" ht="60" x14ac:dyDescent="0.25">
      <c r="A2062">
        <v>2798</v>
      </c>
      <c r="B2062" s="9" t="s">
        <v>2798</v>
      </c>
      <c r="C2062" s="3" t="s">
        <v>6908</v>
      </c>
      <c r="D2062" s="5">
        <v>5000</v>
      </c>
      <c r="E2062" s="7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62"/>
        <v>101</v>
      </c>
      <c r="P2062">
        <f t="shared" si="163"/>
        <v>36.47</v>
      </c>
      <c r="Q2062" s="11" t="s">
        <v>8309</v>
      </c>
      <c r="R2062" s="15">
        <f t="shared" si="164"/>
        <v>42201.675011574072</v>
      </c>
      <c r="S2062" s="15">
        <f t="shared" si="165"/>
        <v>42216.666666666672</v>
      </c>
      <c r="U2062" t="str">
        <f t="shared" si="166"/>
        <v>plays</v>
      </c>
    </row>
    <row r="2063" spans="1:21" ht="60" x14ac:dyDescent="0.25">
      <c r="A2063">
        <v>2979</v>
      </c>
      <c r="B2063" s="9" t="s">
        <v>2979</v>
      </c>
      <c r="C2063" s="3" t="s">
        <v>7089</v>
      </c>
      <c r="D2063" s="5">
        <v>5000</v>
      </c>
      <c r="E2063" s="7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62"/>
        <v>101</v>
      </c>
      <c r="P2063">
        <f t="shared" si="163"/>
        <v>110.22</v>
      </c>
      <c r="Q2063" s="11" t="s">
        <v>8309</v>
      </c>
      <c r="R2063" s="15">
        <f t="shared" si="164"/>
        <v>41993.824340277773</v>
      </c>
      <c r="S2063" s="15">
        <f t="shared" si="165"/>
        <v>42010.25</v>
      </c>
      <c r="U2063" t="str">
        <f t="shared" si="166"/>
        <v>plays</v>
      </c>
    </row>
    <row r="2064" spans="1:21" ht="60" x14ac:dyDescent="0.25">
      <c r="A2064">
        <v>841</v>
      </c>
      <c r="B2064" s="9" t="s">
        <v>842</v>
      </c>
      <c r="C2064" s="3" t="s">
        <v>4951</v>
      </c>
      <c r="D2064" s="5">
        <v>5000</v>
      </c>
      <c r="E2064" s="7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62"/>
        <v>101</v>
      </c>
      <c r="P2064">
        <f t="shared" si="163"/>
        <v>53.89</v>
      </c>
      <c r="Q2064" s="11" t="s">
        <v>8313</v>
      </c>
      <c r="R2064" s="15">
        <f t="shared" si="164"/>
        <v>41923.838692129626</v>
      </c>
      <c r="S2064" s="15">
        <f t="shared" si="165"/>
        <v>41953.88035879629</v>
      </c>
      <c r="U2064" t="str">
        <f t="shared" si="166"/>
        <v>metal</v>
      </c>
    </row>
    <row r="2065" spans="1:21" ht="60" x14ac:dyDescent="0.25">
      <c r="A2065">
        <v>3351</v>
      </c>
      <c r="B2065" s="9" t="s">
        <v>3350</v>
      </c>
      <c r="C2065" s="3" t="s">
        <v>7461</v>
      </c>
      <c r="D2065" s="5">
        <v>5000</v>
      </c>
      <c r="E2065" s="7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62"/>
        <v>101</v>
      </c>
      <c r="P2065">
        <f t="shared" si="163"/>
        <v>93.61</v>
      </c>
      <c r="Q2065" s="11" t="s">
        <v>8309</v>
      </c>
      <c r="R2065" s="15">
        <f t="shared" si="164"/>
        <v>41806.395428240743</v>
      </c>
      <c r="S2065" s="15">
        <f t="shared" si="165"/>
        <v>41843.458333333336</v>
      </c>
      <c r="U2065" t="str">
        <f t="shared" si="166"/>
        <v>plays</v>
      </c>
    </row>
    <row r="2066" spans="1:21" ht="60" x14ac:dyDescent="0.25">
      <c r="A2066">
        <v>2053</v>
      </c>
      <c r="B2066" s="9" t="s">
        <v>2054</v>
      </c>
      <c r="C2066" s="3" t="s">
        <v>6163</v>
      </c>
      <c r="D2066" s="5">
        <v>5000</v>
      </c>
      <c r="E2066" s="7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62"/>
        <v>101</v>
      </c>
      <c r="P2066">
        <f t="shared" si="163"/>
        <v>41.74</v>
      </c>
      <c r="Q2066" s="11" t="s">
        <v>8311</v>
      </c>
      <c r="R2066" s="15">
        <f t="shared" si="164"/>
        <v>42303.617488425924</v>
      </c>
      <c r="S2066" s="15">
        <f t="shared" si="165"/>
        <v>42333.659155092595</v>
      </c>
      <c r="U2066" t="str">
        <f t="shared" si="166"/>
        <v>hardware</v>
      </c>
    </row>
    <row r="2067" spans="1:21" ht="60" x14ac:dyDescent="0.25">
      <c r="A2067">
        <v>3760</v>
      </c>
      <c r="B2067" s="9" t="s">
        <v>3757</v>
      </c>
      <c r="C2067" s="3" t="s">
        <v>7870</v>
      </c>
      <c r="D2067" s="5">
        <v>5000</v>
      </c>
      <c r="E2067" s="7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62"/>
        <v>101</v>
      </c>
      <c r="P2067">
        <f t="shared" si="163"/>
        <v>55.5</v>
      </c>
      <c r="Q2067" s="11" t="s">
        <v>8309</v>
      </c>
      <c r="R2067" s="15">
        <f t="shared" si="164"/>
        <v>41739.525300925925</v>
      </c>
      <c r="S2067" s="15">
        <f t="shared" si="165"/>
        <v>41764.525300925925</v>
      </c>
      <c r="U2067" t="str">
        <f t="shared" si="166"/>
        <v>musical</v>
      </c>
    </row>
    <row r="2068" spans="1:21" x14ac:dyDescent="0.25">
      <c r="A2068">
        <v>836</v>
      </c>
      <c r="B2068" s="9" t="s">
        <v>837</v>
      </c>
      <c r="C2068" s="3" t="s">
        <v>4946</v>
      </c>
      <c r="D2068" s="5">
        <v>5000</v>
      </c>
      <c r="E2068" s="7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62"/>
        <v>101</v>
      </c>
      <c r="P2068">
        <f t="shared" si="163"/>
        <v>109.71</v>
      </c>
      <c r="Q2068" s="11" t="s">
        <v>8313</v>
      </c>
      <c r="R2068" s="15">
        <f t="shared" si="164"/>
        <v>41524.056921296295</v>
      </c>
      <c r="S2068" s="15">
        <f t="shared" si="165"/>
        <v>41554.056921296295</v>
      </c>
      <c r="U2068" t="str">
        <f t="shared" si="166"/>
        <v>rock</v>
      </c>
    </row>
    <row r="2069" spans="1:21" ht="45" x14ac:dyDescent="0.25">
      <c r="A2069">
        <v>2544</v>
      </c>
      <c r="B2069" s="9" t="s">
        <v>2544</v>
      </c>
      <c r="C2069" s="3" t="s">
        <v>6654</v>
      </c>
      <c r="D2069" s="5">
        <v>5000</v>
      </c>
      <c r="E2069" s="7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62"/>
        <v>101</v>
      </c>
      <c r="P2069">
        <f t="shared" si="163"/>
        <v>88.44</v>
      </c>
      <c r="Q2069" s="11" t="s">
        <v>8313</v>
      </c>
      <c r="R2069" s="15">
        <f t="shared" si="164"/>
        <v>41068.520474537036</v>
      </c>
      <c r="S2069" s="15">
        <f t="shared" si="165"/>
        <v>41098.520474537036</v>
      </c>
      <c r="U2069" t="str">
        <f t="shared" si="166"/>
        <v>classical music</v>
      </c>
    </row>
    <row r="2070" spans="1:21" ht="60" x14ac:dyDescent="0.25">
      <c r="A2070">
        <v>3721</v>
      </c>
      <c r="B2070" s="9" t="s">
        <v>3718</v>
      </c>
      <c r="C2070" s="3" t="s">
        <v>7831</v>
      </c>
      <c r="D2070" s="5">
        <v>5000</v>
      </c>
      <c r="E2070" s="7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62"/>
        <v>101</v>
      </c>
      <c r="P2070">
        <f t="shared" si="163"/>
        <v>114.55</v>
      </c>
      <c r="Q2070" s="11" t="s">
        <v>8309</v>
      </c>
      <c r="R2070" s="15">
        <f t="shared" si="164"/>
        <v>41927.936157407406</v>
      </c>
      <c r="S2070" s="15">
        <f t="shared" si="165"/>
        <v>41948.977824074071</v>
      </c>
      <c r="U2070" t="str">
        <f t="shared" si="166"/>
        <v>plays</v>
      </c>
    </row>
    <row r="2071" spans="1:21" ht="60" x14ac:dyDescent="0.25">
      <c r="A2071">
        <v>2964</v>
      </c>
      <c r="B2071" s="9" t="s">
        <v>2964</v>
      </c>
      <c r="C2071" s="3" t="s">
        <v>7074</v>
      </c>
      <c r="D2071" s="5">
        <v>5000</v>
      </c>
      <c r="E2071" s="7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62"/>
        <v>101</v>
      </c>
      <c r="P2071">
        <f t="shared" si="163"/>
        <v>25.69</v>
      </c>
      <c r="Q2071" s="11" t="s">
        <v>8309</v>
      </c>
      <c r="R2071" s="15">
        <f t="shared" si="164"/>
        <v>41827.909942129627</v>
      </c>
      <c r="S2071" s="15">
        <f t="shared" si="165"/>
        <v>41857.897222222222</v>
      </c>
      <c r="U2071" t="str">
        <f t="shared" si="166"/>
        <v>plays</v>
      </c>
    </row>
    <row r="2072" spans="1:21" x14ac:dyDescent="0.25">
      <c r="A2072">
        <v>106</v>
      </c>
      <c r="B2072" s="9" t="s">
        <v>108</v>
      </c>
      <c r="C2072" s="3" t="s">
        <v>4217</v>
      </c>
      <c r="D2072" s="5">
        <v>5000</v>
      </c>
      <c r="E2072" s="7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62"/>
        <v>101</v>
      </c>
      <c r="P2072">
        <f t="shared" si="163"/>
        <v>186.11</v>
      </c>
      <c r="Q2072" s="11" t="s">
        <v>8308</v>
      </c>
      <c r="R2072" s="15">
        <f t="shared" si="164"/>
        <v>40987.776631944449</v>
      </c>
      <c r="S2072" s="15">
        <f t="shared" si="165"/>
        <v>41001.776631944449</v>
      </c>
      <c r="U2072" t="str">
        <f t="shared" si="166"/>
        <v>shorts</v>
      </c>
    </row>
    <row r="2073" spans="1:21" ht="45" x14ac:dyDescent="0.25">
      <c r="A2073">
        <v>3569</v>
      </c>
      <c r="B2073" s="9" t="s">
        <v>3568</v>
      </c>
      <c r="C2073" s="3" t="s">
        <v>7679</v>
      </c>
      <c r="D2073" s="5">
        <v>5000</v>
      </c>
      <c r="E2073" s="7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62"/>
        <v>100</v>
      </c>
      <c r="P2073">
        <f t="shared" si="163"/>
        <v>122.54</v>
      </c>
      <c r="Q2073" s="11" t="s">
        <v>8309</v>
      </c>
      <c r="R2073" s="15">
        <f t="shared" si="164"/>
        <v>41982.688611111109</v>
      </c>
      <c r="S2073" s="15">
        <f t="shared" si="165"/>
        <v>42012.688611111109</v>
      </c>
      <c r="U2073" t="str">
        <f t="shared" si="166"/>
        <v>plays</v>
      </c>
    </row>
    <row r="2074" spans="1:21" ht="60" x14ac:dyDescent="0.25">
      <c r="A2074">
        <v>3335</v>
      </c>
      <c r="B2074" s="9" t="s">
        <v>3335</v>
      </c>
      <c r="C2074" s="3" t="s">
        <v>7445</v>
      </c>
      <c r="D2074" s="5">
        <v>5000</v>
      </c>
      <c r="E2074" s="7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62"/>
        <v>100</v>
      </c>
      <c r="P2074">
        <f t="shared" si="163"/>
        <v>79.62</v>
      </c>
      <c r="Q2074" s="11" t="s">
        <v>8309</v>
      </c>
      <c r="R2074" s="15">
        <f t="shared" si="164"/>
        <v>41827.674143518518</v>
      </c>
      <c r="S2074" s="15">
        <f t="shared" si="165"/>
        <v>41854.958333333336</v>
      </c>
      <c r="U2074" t="str">
        <f t="shared" si="166"/>
        <v>plays</v>
      </c>
    </row>
    <row r="2075" spans="1:21" ht="60" x14ac:dyDescent="0.25">
      <c r="A2075">
        <v>3687</v>
      </c>
      <c r="B2075" s="9" t="s">
        <v>3684</v>
      </c>
      <c r="C2075" s="3" t="s">
        <v>7797</v>
      </c>
      <c r="D2075" s="5">
        <v>5000</v>
      </c>
      <c r="E2075" s="7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62"/>
        <v>100</v>
      </c>
      <c r="P2075">
        <f t="shared" si="163"/>
        <v>200.49</v>
      </c>
      <c r="Q2075" s="11" t="s">
        <v>8309</v>
      </c>
      <c r="R2075" s="15">
        <f t="shared" si="164"/>
        <v>41787.218229166669</v>
      </c>
      <c r="S2075" s="15">
        <f t="shared" si="165"/>
        <v>41817.218229166669</v>
      </c>
      <c r="U2075" t="str">
        <f t="shared" si="166"/>
        <v>plays</v>
      </c>
    </row>
    <row r="2076" spans="1:21" ht="60" x14ac:dyDescent="0.25">
      <c r="A2076">
        <v>3590</v>
      </c>
      <c r="B2076" s="9" t="s">
        <v>3589</v>
      </c>
      <c r="C2076" s="3" t="s">
        <v>7700</v>
      </c>
      <c r="D2076" s="5">
        <v>5000</v>
      </c>
      <c r="E2076" s="7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62"/>
        <v>100</v>
      </c>
      <c r="P2076">
        <f t="shared" si="163"/>
        <v>68.53</v>
      </c>
      <c r="Q2076" s="11" t="s">
        <v>8309</v>
      </c>
      <c r="R2076" s="15">
        <f t="shared" si="164"/>
        <v>41902.333726851852</v>
      </c>
      <c r="S2076" s="15">
        <f t="shared" si="165"/>
        <v>41932.333726851852</v>
      </c>
      <c r="U2076" t="str">
        <f t="shared" si="166"/>
        <v>plays</v>
      </c>
    </row>
    <row r="2077" spans="1:21" ht="60" x14ac:dyDescent="0.25">
      <c r="A2077">
        <v>799</v>
      </c>
      <c r="B2077" s="9" t="s">
        <v>800</v>
      </c>
      <c r="C2077" s="3" t="s">
        <v>4909</v>
      </c>
      <c r="D2077" s="5">
        <v>5000</v>
      </c>
      <c r="E2077" s="7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62"/>
        <v>100</v>
      </c>
      <c r="P2077">
        <f t="shared" si="163"/>
        <v>178.61</v>
      </c>
      <c r="Q2077" s="11" t="s">
        <v>8313</v>
      </c>
      <c r="R2077" s="15">
        <f t="shared" si="164"/>
        <v>40996.667199074072</v>
      </c>
      <c r="S2077" s="15">
        <f t="shared" si="165"/>
        <v>41026.667199074072</v>
      </c>
      <c r="U2077" t="str">
        <f t="shared" si="166"/>
        <v>rock</v>
      </c>
    </row>
    <row r="2078" spans="1:21" ht="60" x14ac:dyDescent="0.25">
      <c r="A2078">
        <v>2474</v>
      </c>
      <c r="B2078" s="9" t="s">
        <v>2475</v>
      </c>
      <c r="C2078" s="3" t="s">
        <v>6584</v>
      </c>
      <c r="D2078" s="5">
        <v>5000</v>
      </c>
      <c r="E2078" s="7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62"/>
        <v>100</v>
      </c>
      <c r="P2078">
        <f t="shared" si="163"/>
        <v>131.58000000000001</v>
      </c>
      <c r="Q2078" s="11" t="s">
        <v>8313</v>
      </c>
      <c r="R2078" s="15">
        <f t="shared" si="164"/>
        <v>40417.011296296296</v>
      </c>
      <c r="S2078" s="15">
        <f t="shared" si="165"/>
        <v>40462.011296296296</v>
      </c>
      <c r="U2078" t="str">
        <f t="shared" si="166"/>
        <v>indie rock</v>
      </c>
    </row>
    <row r="2079" spans="1:21" ht="60" x14ac:dyDescent="0.25">
      <c r="A2079">
        <v>100</v>
      </c>
      <c r="B2079" s="9" t="s">
        <v>102</v>
      </c>
      <c r="C2079" s="3" t="s">
        <v>4211</v>
      </c>
      <c r="D2079" s="5">
        <v>5000</v>
      </c>
      <c r="E2079" s="7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62"/>
        <v>100</v>
      </c>
      <c r="P2079">
        <f t="shared" si="163"/>
        <v>192.31</v>
      </c>
      <c r="Q2079" s="11" t="s">
        <v>8308</v>
      </c>
      <c r="R2079" s="15">
        <f t="shared" si="164"/>
        <v>41197.753310185188</v>
      </c>
      <c r="S2079" s="15">
        <f t="shared" si="165"/>
        <v>41217.794976851852</v>
      </c>
      <c r="U2079" t="str">
        <f t="shared" si="166"/>
        <v>shorts</v>
      </c>
    </row>
    <row r="2080" spans="1:21" ht="90" x14ac:dyDescent="0.25">
      <c r="A2080">
        <v>294</v>
      </c>
      <c r="B2080" s="9" t="s">
        <v>295</v>
      </c>
      <c r="C2080" s="3" t="s">
        <v>4404</v>
      </c>
      <c r="D2080" s="5">
        <v>5000</v>
      </c>
      <c r="E2080" s="7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62"/>
        <v>100</v>
      </c>
      <c r="P2080">
        <f t="shared" si="163"/>
        <v>100</v>
      </c>
      <c r="Q2080" s="11" t="s">
        <v>8308</v>
      </c>
      <c r="R2080" s="15">
        <f t="shared" si="164"/>
        <v>40343.084421296298</v>
      </c>
      <c r="S2080" s="15">
        <f t="shared" si="165"/>
        <v>40378.666666666664</v>
      </c>
      <c r="U2080" t="str">
        <f t="shared" si="166"/>
        <v>documentary</v>
      </c>
    </row>
    <row r="2081" spans="1:21" ht="60" x14ac:dyDescent="0.25">
      <c r="A2081">
        <v>2522</v>
      </c>
      <c r="B2081" s="9" t="s">
        <v>2522</v>
      </c>
      <c r="C2081" s="3" t="s">
        <v>6632</v>
      </c>
      <c r="D2081" s="5">
        <v>5000</v>
      </c>
      <c r="E2081" s="7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62"/>
        <v>100</v>
      </c>
      <c r="P2081">
        <f t="shared" si="163"/>
        <v>185.19</v>
      </c>
      <c r="Q2081" s="11" t="s">
        <v>8313</v>
      </c>
      <c r="R2081" s="15">
        <f t="shared" si="164"/>
        <v>42460.573611111111</v>
      </c>
      <c r="S2081" s="15">
        <f t="shared" si="165"/>
        <v>42482.619444444441</v>
      </c>
      <c r="U2081" t="str">
        <f t="shared" si="166"/>
        <v>classical music</v>
      </c>
    </row>
    <row r="2082" spans="1:21" ht="30" x14ac:dyDescent="0.25">
      <c r="A2082">
        <v>3763</v>
      </c>
      <c r="B2082" s="9" t="s">
        <v>3760</v>
      </c>
      <c r="C2082" s="3" t="s">
        <v>7873</v>
      </c>
      <c r="D2082" s="5">
        <v>5000</v>
      </c>
      <c r="E2082" s="7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62"/>
        <v>100</v>
      </c>
      <c r="P2082">
        <f t="shared" si="163"/>
        <v>64.94</v>
      </c>
      <c r="Q2082" s="11" t="s">
        <v>8309</v>
      </c>
      <c r="R2082" s="15">
        <f t="shared" si="164"/>
        <v>42065.750300925924</v>
      </c>
      <c r="S2082" s="15">
        <f t="shared" si="165"/>
        <v>42095.708634259259</v>
      </c>
      <c r="U2082" t="str">
        <f t="shared" si="166"/>
        <v>musical</v>
      </c>
    </row>
    <row r="2083" spans="1:21" ht="60" x14ac:dyDescent="0.25">
      <c r="A2083">
        <v>3828</v>
      </c>
      <c r="B2083" s="9" t="s">
        <v>3825</v>
      </c>
      <c r="C2083" s="3" t="s">
        <v>7937</v>
      </c>
      <c r="D2083" s="5">
        <v>5000</v>
      </c>
      <c r="E2083" s="7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62"/>
        <v>100</v>
      </c>
      <c r="P2083">
        <f t="shared" si="163"/>
        <v>178.57</v>
      </c>
      <c r="Q2083" s="11" t="s">
        <v>8309</v>
      </c>
      <c r="R2083" s="15">
        <f t="shared" si="164"/>
        <v>41944.527627314819</v>
      </c>
      <c r="S2083" s="15">
        <f t="shared" si="165"/>
        <v>42004.569293981483</v>
      </c>
      <c r="U2083" t="str">
        <f t="shared" si="166"/>
        <v>plays</v>
      </c>
    </row>
    <row r="2084" spans="1:21" ht="60" x14ac:dyDescent="0.25">
      <c r="A2084">
        <v>3973</v>
      </c>
      <c r="B2084" s="9" t="s">
        <v>3970</v>
      </c>
      <c r="C2084" s="3" t="s">
        <v>8080</v>
      </c>
      <c r="D2084" s="5">
        <v>5000</v>
      </c>
      <c r="E2084" s="7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62"/>
        <v>78</v>
      </c>
      <c r="P2084">
        <f t="shared" si="163"/>
        <v>105.54</v>
      </c>
      <c r="Q2084" s="11" t="s">
        <v>8309</v>
      </c>
      <c r="R2084" s="15">
        <f t="shared" si="164"/>
        <v>42469.68414351852</v>
      </c>
      <c r="S2084" s="15">
        <f t="shared" si="165"/>
        <v>42499.166666666672</v>
      </c>
      <c r="U2084" t="str">
        <f t="shared" si="166"/>
        <v>plays</v>
      </c>
    </row>
    <row r="2085" spans="1:21" ht="60" x14ac:dyDescent="0.25">
      <c r="A2085">
        <v>4106</v>
      </c>
      <c r="B2085" s="9" t="s">
        <v>4102</v>
      </c>
      <c r="C2085" s="3" t="s">
        <v>8209</v>
      </c>
      <c r="D2085" s="5">
        <v>5000</v>
      </c>
      <c r="E2085" s="7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62"/>
        <v>71</v>
      </c>
      <c r="P2085">
        <f t="shared" si="163"/>
        <v>106.97</v>
      </c>
      <c r="Q2085" s="11" t="s">
        <v>8309</v>
      </c>
      <c r="R2085" s="15">
        <f t="shared" si="164"/>
        <v>42053.049375000002</v>
      </c>
      <c r="S2085" s="15">
        <f t="shared" si="165"/>
        <v>42096.041666666672</v>
      </c>
      <c r="U2085" t="str">
        <f t="shared" si="166"/>
        <v>plays</v>
      </c>
    </row>
    <row r="2086" spans="1:21" ht="60" x14ac:dyDescent="0.25">
      <c r="A2086">
        <v>4067</v>
      </c>
      <c r="B2086" s="9" t="s">
        <v>4063</v>
      </c>
      <c r="C2086" s="3" t="s">
        <v>7998</v>
      </c>
      <c r="D2086" s="5">
        <v>5000</v>
      </c>
      <c r="E2086" s="7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62"/>
        <v>61</v>
      </c>
      <c r="P2086">
        <f t="shared" si="163"/>
        <v>179.12</v>
      </c>
      <c r="Q2086" s="11" t="s">
        <v>8309</v>
      </c>
      <c r="R2086" s="15">
        <f t="shared" si="164"/>
        <v>42235.117476851854</v>
      </c>
      <c r="S2086" s="15">
        <f t="shared" si="165"/>
        <v>42275.117476851854</v>
      </c>
      <c r="U2086" t="str">
        <f t="shared" si="166"/>
        <v>plays</v>
      </c>
    </row>
    <row r="2087" spans="1:21" ht="45" x14ac:dyDescent="0.25">
      <c r="A2087">
        <v>166</v>
      </c>
      <c r="B2087" s="9" t="s">
        <v>168</v>
      </c>
      <c r="C2087" s="3" t="s">
        <v>4276</v>
      </c>
      <c r="D2087" s="5">
        <v>5000</v>
      </c>
      <c r="E2087" s="7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62"/>
        <v>60</v>
      </c>
      <c r="P2087">
        <f t="shared" si="163"/>
        <v>3000</v>
      </c>
      <c r="Q2087" s="11" t="s">
        <v>8308</v>
      </c>
      <c r="R2087" s="15">
        <f t="shared" si="164"/>
        <v>42721.075949074075</v>
      </c>
      <c r="S2087" s="15">
        <f t="shared" si="165"/>
        <v>42751.075949074075</v>
      </c>
      <c r="U2087" t="str">
        <f t="shared" si="166"/>
        <v>drama</v>
      </c>
    </row>
    <row r="2088" spans="1:21" ht="45" x14ac:dyDescent="0.25">
      <c r="A2088">
        <v>1912</v>
      </c>
      <c r="B2088" s="9" t="s">
        <v>1913</v>
      </c>
      <c r="C2088" s="3" t="s">
        <v>6022</v>
      </c>
      <c r="D2088" s="5">
        <v>5000</v>
      </c>
      <c r="E2088" s="7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62"/>
        <v>59</v>
      </c>
      <c r="P2088">
        <f t="shared" si="163"/>
        <v>70.599999999999994</v>
      </c>
      <c r="Q2088" s="11" t="s">
        <v>8311</v>
      </c>
      <c r="R2088" s="15">
        <f t="shared" si="164"/>
        <v>42129.226388888885</v>
      </c>
      <c r="S2088" s="15">
        <f t="shared" si="165"/>
        <v>42159.226388888885</v>
      </c>
      <c r="U2088" t="str">
        <f t="shared" si="166"/>
        <v>gadgets</v>
      </c>
    </row>
    <row r="2089" spans="1:21" ht="45" x14ac:dyDescent="0.25">
      <c r="A2089">
        <v>3202</v>
      </c>
      <c r="B2089" s="9" t="s">
        <v>3202</v>
      </c>
      <c r="C2089" s="3" t="s">
        <v>7312</v>
      </c>
      <c r="D2089" s="5">
        <v>5000</v>
      </c>
      <c r="E2089" s="7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62"/>
        <v>55</v>
      </c>
      <c r="P2089">
        <f t="shared" si="163"/>
        <v>109.04</v>
      </c>
      <c r="Q2089" s="11" t="s">
        <v>8309</v>
      </c>
      <c r="R2089" s="15">
        <f t="shared" si="164"/>
        <v>42293.853541666671</v>
      </c>
      <c r="S2089" s="15">
        <f t="shared" si="165"/>
        <v>42352.249305555553</v>
      </c>
      <c r="U2089" t="str">
        <f t="shared" si="166"/>
        <v>musical</v>
      </c>
    </row>
    <row r="2090" spans="1:21" ht="45" x14ac:dyDescent="0.25">
      <c r="A2090">
        <v>3199</v>
      </c>
      <c r="B2090" s="9" t="s">
        <v>3199</v>
      </c>
      <c r="C2090" s="3" t="s">
        <v>7309</v>
      </c>
      <c r="D2090" s="5">
        <v>5000</v>
      </c>
      <c r="E2090" s="7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62"/>
        <v>52</v>
      </c>
      <c r="P2090">
        <f t="shared" si="163"/>
        <v>49.21</v>
      </c>
      <c r="Q2090" s="11" t="s">
        <v>8309</v>
      </c>
      <c r="R2090" s="15">
        <f t="shared" si="164"/>
        <v>41858.761782407404</v>
      </c>
      <c r="S2090" s="15">
        <f t="shared" si="165"/>
        <v>41888.875</v>
      </c>
      <c r="U2090" t="str">
        <f t="shared" si="166"/>
        <v>musical</v>
      </c>
    </row>
    <row r="2091" spans="1:21" ht="60" x14ac:dyDescent="0.25">
      <c r="A2091">
        <v>1241</v>
      </c>
      <c r="B2091" s="9" t="s">
        <v>1242</v>
      </c>
      <c r="C2091" s="3" t="s">
        <v>5351</v>
      </c>
      <c r="D2091" s="5">
        <v>5000</v>
      </c>
      <c r="E2091" s="7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62"/>
        <v>51</v>
      </c>
      <c r="P2091">
        <f t="shared" si="163"/>
        <v>74.62</v>
      </c>
      <c r="Q2091" s="11" t="s">
        <v>8313</v>
      </c>
      <c r="R2091" s="15">
        <f t="shared" si="164"/>
        <v>41923.837731481479</v>
      </c>
      <c r="S2091" s="15">
        <f t="shared" si="165"/>
        <v>41946.249305555553</v>
      </c>
      <c r="U2091" t="str">
        <f t="shared" si="166"/>
        <v>world music</v>
      </c>
    </row>
    <row r="2092" spans="1:21" ht="45" x14ac:dyDescent="0.25">
      <c r="A2092">
        <v>1692</v>
      </c>
      <c r="B2092" s="9" t="s">
        <v>1693</v>
      </c>
      <c r="C2092" s="3" t="s">
        <v>5802</v>
      </c>
      <c r="D2092" s="5">
        <v>5000</v>
      </c>
      <c r="E2092" s="7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62"/>
        <v>48</v>
      </c>
      <c r="P2092">
        <f t="shared" si="163"/>
        <v>159.33000000000001</v>
      </c>
      <c r="Q2092" s="11" t="s">
        <v>8313</v>
      </c>
      <c r="R2092" s="15">
        <f t="shared" si="164"/>
        <v>42788.151238425926</v>
      </c>
      <c r="S2092" s="15">
        <f t="shared" si="165"/>
        <v>42820.999305555553</v>
      </c>
      <c r="U2092" t="str">
        <f t="shared" si="166"/>
        <v>faith</v>
      </c>
    </row>
    <row r="2093" spans="1:21" ht="60" x14ac:dyDescent="0.25">
      <c r="A2093">
        <v>697</v>
      </c>
      <c r="B2093" s="9" t="s">
        <v>698</v>
      </c>
      <c r="C2093" s="3" t="s">
        <v>4807</v>
      </c>
      <c r="D2093" s="5">
        <v>5000</v>
      </c>
      <c r="E2093" s="7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62"/>
        <v>46</v>
      </c>
      <c r="P2093">
        <f t="shared" si="163"/>
        <v>20.34</v>
      </c>
      <c r="Q2093" s="11" t="s">
        <v>8311</v>
      </c>
      <c r="R2093" s="15">
        <f t="shared" si="164"/>
        <v>42388.523020833338</v>
      </c>
      <c r="S2093" s="15">
        <f t="shared" si="165"/>
        <v>42403.523020833338</v>
      </c>
      <c r="U2093" t="str">
        <f t="shared" si="166"/>
        <v>wearables</v>
      </c>
    </row>
    <row r="2094" spans="1:21" ht="60" x14ac:dyDescent="0.25">
      <c r="A2094">
        <v>970</v>
      </c>
      <c r="B2094" s="9" t="s">
        <v>971</v>
      </c>
      <c r="C2094" s="3" t="s">
        <v>5080</v>
      </c>
      <c r="D2094" s="5">
        <v>5000</v>
      </c>
      <c r="E2094" s="7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62"/>
        <v>46</v>
      </c>
      <c r="P2094">
        <f t="shared" si="163"/>
        <v>164</v>
      </c>
      <c r="Q2094" s="11" t="s">
        <v>8311</v>
      </c>
      <c r="R2094" s="15">
        <f t="shared" si="164"/>
        <v>42721.220520833333</v>
      </c>
      <c r="S2094" s="15">
        <f t="shared" si="165"/>
        <v>42758.207638888889</v>
      </c>
      <c r="U2094" t="str">
        <f t="shared" si="166"/>
        <v>wearables</v>
      </c>
    </row>
    <row r="2095" spans="1:21" ht="45" x14ac:dyDescent="0.25">
      <c r="A2095">
        <v>1767</v>
      </c>
      <c r="B2095" s="9" t="s">
        <v>1768</v>
      </c>
      <c r="C2095" s="3" t="s">
        <v>5877</v>
      </c>
      <c r="D2095" s="5">
        <v>5000</v>
      </c>
      <c r="E2095" s="7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62"/>
        <v>46</v>
      </c>
      <c r="P2095">
        <f t="shared" si="163"/>
        <v>58.62</v>
      </c>
      <c r="Q2095" s="11" t="s">
        <v>8314</v>
      </c>
      <c r="R2095" s="15">
        <f t="shared" si="164"/>
        <v>41824.658379629633</v>
      </c>
      <c r="S2095" s="15">
        <f t="shared" si="165"/>
        <v>41854.658379629633</v>
      </c>
      <c r="U2095" t="str">
        <f t="shared" si="166"/>
        <v>photobooks</v>
      </c>
    </row>
    <row r="2096" spans="1:21" ht="60" x14ac:dyDescent="0.25">
      <c r="A2096">
        <v>211</v>
      </c>
      <c r="B2096" s="9" t="s">
        <v>213</v>
      </c>
      <c r="C2096" s="3" t="s">
        <v>4321</v>
      </c>
      <c r="D2096" s="5">
        <v>5000</v>
      </c>
      <c r="E2096" s="7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62"/>
        <v>45</v>
      </c>
      <c r="P2096">
        <f t="shared" si="163"/>
        <v>185.83</v>
      </c>
      <c r="Q2096" s="11" t="s">
        <v>8308</v>
      </c>
      <c r="R2096" s="15">
        <f t="shared" si="164"/>
        <v>42236.159918981488</v>
      </c>
      <c r="S2096" s="15">
        <f t="shared" si="165"/>
        <v>42266.159918981488</v>
      </c>
      <c r="U2096" t="str">
        <f t="shared" si="166"/>
        <v>drama</v>
      </c>
    </row>
    <row r="2097" spans="1:21" ht="60" x14ac:dyDescent="0.25">
      <c r="A2097">
        <v>883</v>
      </c>
      <c r="B2097" s="9" t="s">
        <v>884</v>
      </c>
      <c r="C2097" s="3" t="s">
        <v>4993</v>
      </c>
      <c r="D2097" s="5">
        <v>5000</v>
      </c>
      <c r="E2097" s="7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62"/>
        <v>40</v>
      </c>
      <c r="P2097">
        <f t="shared" si="163"/>
        <v>83.38</v>
      </c>
      <c r="Q2097" s="11" t="s">
        <v>8313</v>
      </c>
      <c r="R2097" s="15">
        <f t="shared" si="164"/>
        <v>42371.935590277775</v>
      </c>
      <c r="S2097" s="15">
        <f t="shared" si="165"/>
        <v>42431.935590277775</v>
      </c>
      <c r="U2097" t="str">
        <f t="shared" si="166"/>
        <v>indie rock</v>
      </c>
    </row>
    <row r="2098" spans="1:21" ht="60" x14ac:dyDescent="0.25">
      <c r="A2098">
        <v>1784</v>
      </c>
      <c r="B2098" s="9" t="s">
        <v>1785</v>
      </c>
      <c r="C2098" s="3" t="s">
        <v>5894</v>
      </c>
      <c r="D2098" s="5">
        <v>5000</v>
      </c>
      <c r="E2098" s="7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62"/>
        <v>40</v>
      </c>
      <c r="P2098">
        <f t="shared" si="163"/>
        <v>60.24</v>
      </c>
      <c r="Q2098" s="11" t="s">
        <v>8314</v>
      </c>
      <c r="R2098" s="15">
        <f t="shared" si="164"/>
        <v>42003.655555555553</v>
      </c>
      <c r="S2098" s="15">
        <f t="shared" si="165"/>
        <v>42035.142361111109</v>
      </c>
      <c r="U2098" t="str">
        <f t="shared" si="166"/>
        <v>photobooks</v>
      </c>
    </row>
    <row r="2099" spans="1:21" ht="45" x14ac:dyDescent="0.25">
      <c r="A2099">
        <v>3943</v>
      </c>
      <c r="B2099" s="9" t="s">
        <v>3940</v>
      </c>
      <c r="C2099" s="3" t="s">
        <v>8051</v>
      </c>
      <c r="D2099" s="5">
        <v>5000</v>
      </c>
      <c r="E2099" s="7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62"/>
        <v>36</v>
      </c>
      <c r="P2099">
        <f t="shared" si="163"/>
        <v>137.08000000000001</v>
      </c>
      <c r="Q2099" s="11" t="s">
        <v>8309</v>
      </c>
      <c r="R2099" s="15">
        <f t="shared" si="164"/>
        <v>42279.778564814813</v>
      </c>
      <c r="S2099" s="15">
        <f t="shared" si="165"/>
        <v>42310.701388888891</v>
      </c>
      <c r="U2099" t="str">
        <f t="shared" si="166"/>
        <v>plays</v>
      </c>
    </row>
    <row r="2100" spans="1:21" ht="45" x14ac:dyDescent="0.25">
      <c r="A2100">
        <v>3633</v>
      </c>
      <c r="B2100" s="9" t="s">
        <v>3631</v>
      </c>
      <c r="C2100" s="3" t="s">
        <v>7743</v>
      </c>
      <c r="D2100" s="5">
        <v>5000</v>
      </c>
      <c r="E2100" s="7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62"/>
        <v>35</v>
      </c>
      <c r="P2100">
        <f t="shared" si="163"/>
        <v>56.84</v>
      </c>
      <c r="Q2100" s="11" t="s">
        <v>8309</v>
      </c>
      <c r="R2100" s="15">
        <f t="shared" si="164"/>
        <v>42649.623460648145</v>
      </c>
      <c r="S2100" s="15">
        <f t="shared" si="165"/>
        <v>42693.041666666672</v>
      </c>
      <c r="U2100" t="str">
        <f t="shared" si="166"/>
        <v>musical</v>
      </c>
    </row>
    <row r="2101" spans="1:21" ht="60" x14ac:dyDescent="0.25">
      <c r="A2101">
        <v>934</v>
      </c>
      <c r="B2101" s="9" t="s">
        <v>935</v>
      </c>
      <c r="C2101" s="3" t="s">
        <v>5044</v>
      </c>
      <c r="D2101" s="5">
        <v>5000</v>
      </c>
      <c r="E2101" s="7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62"/>
        <v>30</v>
      </c>
      <c r="P2101">
        <f t="shared" si="163"/>
        <v>50.67</v>
      </c>
      <c r="Q2101" s="11" t="s">
        <v>8313</v>
      </c>
      <c r="R2101" s="15">
        <f t="shared" si="164"/>
        <v>41733.737083333333</v>
      </c>
      <c r="S2101" s="15">
        <f t="shared" si="165"/>
        <v>41763.25</v>
      </c>
      <c r="U2101" t="str">
        <f t="shared" si="166"/>
        <v>jazz</v>
      </c>
    </row>
    <row r="2102" spans="1:21" ht="45" x14ac:dyDescent="0.25">
      <c r="A2102">
        <v>1228</v>
      </c>
      <c r="B2102" s="9" t="s">
        <v>1229</v>
      </c>
      <c r="C2102" s="3" t="s">
        <v>5338</v>
      </c>
      <c r="D2102" s="5">
        <v>5000</v>
      </c>
      <c r="E2102" s="7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62"/>
        <v>29</v>
      </c>
      <c r="P2102">
        <f t="shared" si="163"/>
        <v>61.04</v>
      </c>
      <c r="Q2102" s="11" t="s">
        <v>8313</v>
      </c>
      <c r="R2102" s="15">
        <f t="shared" si="164"/>
        <v>40754.729259259257</v>
      </c>
      <c r="S2102" s="15">
        <f t="shared" si="165"/>
        <v>40814.729259259257</v>
      </c>
      <c r="U2102" t="str">
        <f t="shared" si="166"/>
        <v>world music</v>
      </c>
    </row>
    <row r="2103" spans="1:21" ht="45" x14ac:dyDescent="0.25">
      <c r="A2103">
        <v>950</v>
      </c>
      <c r="B2103" s="9" t="s">
        <v>951</v>
      </c>
      <c r="C2103" s="3" t="s">
        <v>5060</v>
      </c>
      <c r="D2103" s="5">
        <v>5000</v>
      </c>
      <c r="E2103" s="7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62"/>
        <v>28</v>
      </c>
      <c r="P2103">
        <f t="shared" si="163"/>
        <v>58.42</v>
      </c>
      <c r="Q2103" s="11" t="s">
        <v>8311</v>
      </c>
      <c r="R2103" s="15">
        <f t="shared" si="164"/>
        <v>42356.750706018516</v>
      </c>
      <c r="S2103" s="15">
        <f t="shared" si="165"/>
        <v>42386.750706018516</v>
      </c>
      <c r="U2103" t="str">
        <f t="shared" si="166"/>
        <v>wearables</v>
      </c>
    </row>
    <row r="2104" spans="1:21" ht="45" x14ac:dyDescent="0.25">
      <c r="A2104">
        <v>2918</v>
      </c>
      <c r="B2104" s="9" t="s">
        <v>2918</v>
      </c>
      <c r="C2104" s="3" t="s">
        <v>7028</v>
      </c>
      <c r="D2104" s="5">
        <v>5000</v>
      </c>
      <c r="E2104" s="7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62"/>
        <v>27</v>
      </c>
      <c r="P2104">
        <f t="shared" si="163"/>
        <v>68.099999999999994</v>
      </c>
      <c r="Q2104" s="11" t="s">
        <v>8309</v>
      </c>
      <c r="R2104" s="15">
        <f t="shared" si="164"/>
        <v>42278.629710648151</v>
      </c>
      <c r="S2104" s="15">
        <f t="shared" si="165"/>
        <v>42306.629710648151</v>
      </c>
      <c r="U2104" t="str">
        <f t="shared" si="166"/>
        <v>plays</v>
      </c>
    </row>
    <row r="2105" spans="1:21" ht="60" x14ac:dyDescent="0.25">
      <c r="A2105">
        <v>867</v>
      </c>
      <c r="B2105" s="9" t="s">
        <v>868</v>
      </c>
      <c r="C2105" s="3" t="s">
        <v>4977</v>
      </c>
      <c r="D2105" s="5">
        <v>5000</v>
      </c>
      <c r="E2105" s="7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62"/>
        <v>24</v>
      </c>
      <c r="P2105">
        <f t="shared" si="163"/>
        <v>109.18</v>
      </c>
      <c r="Q2105" s="11" t="s">
        <v>8313</v>
      </c>
      <c r="R2105" s="15">
        <f t="shared" si="164"/>
        <v>40088.105393518519</v>
      </c>
      <c r="S2105" s="15">
        <f t="shared" si="165"/>
        <v>40148.207638888889</v>
      </c>
      <c r="U2105" t="str">
        <f t="shared" si="166"/>
        <v>jazz</v>
      </c>
    </row>
    <row r="2106" spans="1:21" ht="45" x14ac:dyDescent="0.25">
      <c r="A2106">
        <v>2405</v>
      </c>
      <c r="B2106" s="9" t="s">
        <v>2406</v>
      </c>
      <c r="C2106" s="3" t="s">
        <v>6515</v>
      </c>
      <c r="D2106" s="5">
        <v>5000</v>
      </c>
      <c r="E2106" s="7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62"/>
        <v>23</v>
      </c>
      <c r="P2106">
        <f t="shared" si="163"/>
        <v>56.3</v>
      </c>
      <c r="Q2106" s="11" t="s">
        <v>8315</v>
      </c>
      <c r="R2106" s="15">
        <f t="shared" si="164"/>
        <v>42595.585358796292</v>
      </c>
      <c r="S2106" s="15">
        <f t="shared" si="165"/>
        <v>42616.585358796292</v>
      </c>
      <c r="U2106" t="str">
        <f t="shared" si="166"/>
        <v>food trucks</v>
      </c>
    </row>
    <row r="2107" spans="1:21" ht="60" x14ac:dyDescent="0.25">
      <c r="A2107">
        <v>3842</v>
      </c>
      <c r="B2107" s="9" t="s">
        <v>3839</v>
      </c>
      <c r="C2107" s="3" t="s">
        <v>7951</v>
      </c>
      <c r="D2107" s="5">
        <v>5000</v>
      </c>
      <c r="E2107" s="7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62"/>
        <v>22</v>
      </c>
      <c r="P2107">
        <f t="shared" si="163"/>
        <v>47.7</v>
      </c>
      <c r="Q2107" s="11" t="s">
        <v>8309</v>
      </c>
      <c r="R2107" s="15">
        <f t="shared" si="164"/>
        <v>41740.493657407409</v>
      </c>
      <c r="S2107" s="15">
        <f t="shared" si="165"/>
        <v>41770.493657407409</v>
      </c>
      <c r="U2107" t="str">
        <f t="shared" si="166"/>
        <v>plays</v>
      </c>
    </row>
    <row r="2108" spans="1:21" ht="60" x14ac:dyDescent="0.25">
      <c r="A2108">
        <v>3843</v>
      </c>
      <c r="B2108" s="9" t="s">
        <v>3840</v>
      </c>
      <c r="C2108" s="3" t="s">
        <v>7952</v>
      </c>
      <c r="D2108" s="5">
        <v>5000</v>
      </c>
      <c r="E2108" s="7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62"/>
        <v>21</v>
      </c>
      <c r="P2108">
        <f t="shared" si="163"/>
        <v>56.05</v>
      </c>
      <c r="Q2108" s="11" t="s">
        <v>8309</v>
      </c>
      <c r="R2108" s="15">
        <f t="shared" si="164"/>
        <v>41766.072500000002</v>
      </c>
      <c r="S2108" s="15">
        <f t="shared" si="165"/>
        <v>41791.072500000002</v>
      </c>
      <c r="U2108" t="str">
        <f t="shared" si="166"/>
        <v>plays</v>
      </c>
    </row>
    <row r="2109" spans="1:21" ht="30" x14ac:dyDescent="0.25">
      <c r="A2109">
        <v>1880</v>
      </c>
      <c r="B2109" s="9" t="s">
        <v>1881</v>
      </c>
      <c r="C2109" s="3" t="s">
        <v>5990</v>
      </c>
      <c r="D2109" s="5">
        <v>5000</v>
      </c>
      <c r="E2109" s="7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62"/>
        <v>20</v>
      </c>
      <c r="P2109">
        <f t="shared" si="163"/>
        <v>41.83</v>
      </c>
      <c r="Q2109" s="11" t="s">
        <v>8312</v>
      </c>
      <c r="R2109" s="15">
        <f t="shared" si="164"/>
        <v>42430.566898148143</v>
      </c>
      <c r="S2109" s="15">
        <f t="shared" si="165"/>
        <v>42459.525231481486</v>
      </c>
      <c r="U2109" t="str">
        <f t="shared" si="166"/>
        <v>mobile games</v>
      </c>
    </row>
    <row r="2110" spans="1:21" ht="60" x14ac:dyDescent="0.25">
      <c r="A2110">
        <v>2515</v>
      </c>
      <c r="B2110" s="9" t="s">
        <v>2515</v>
      </c>
      <c r="C2110" s="3" t="s">
        <v>6625</v>
      </c>
      <c r="D2110" s="5">
        <v>5000</v>
      </c>
      <c r="E2110" s="7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62"/>
        <v>19</v>
      </c>
      <c r="P2110">
        <f t="shared" si="163"/>
        <v>77.5</v>
      </c>
      <c r="Q2110" s="11" t="s">
        <v>8315</v>
      </c>
      <c r="R2110" s="15">
        <f t="shared" si="164"/>
        <v>42027.839733796296</v>
      </c>
      <c r="S2110" s="15">
        <f t="shared" si="165"/>
        <v>42057.839733796296</v>
      </c>
      <c r="U2110" t="str">
        <f t="shared" si="166"/>
        <v>restaurants</v>
      </c>
    </row>
    <row r="2111" spans="1:21" ht="60" x14ac:dyDescent="0.25">
      <c r="A2111">
        <v>4055</v>
      </c>
      <c r="B2111" s="9" t="s">
        <v>4051</v>
      </c>
      <c r="C2111" s="3" t="s">
        <v>8159</v>
      </c>
      <c r="D2111" s="5">
        <v>5000</v>
      </c>
      <c r="E2111" s="7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62"/>
        <v>18</v>
      </c>
      <c r="P2111">
        <f t="shared" si="163"/>
        <v>41.95</v>
      </c>
      <c r="Q2111" s="11" t="s">
        <v>8309</v>
      </c>
      <c r="R2111" s="15">
        <f t="shared" si="164"/>
        <v>41779.648506944446</v>
      </c>
      <c r="S2111" s="15">
        <f t="shared" si="165"/>
        <v>41809.648506944446</v>
      </c>
      <c r="U2111" t="str">
        <f t="shared" si="166"/>
        <v>plays</v>
      </c>
    </row>
    <row r="2112" spans="1:21" ht="45" x14ac:dyDescent="0.25">
      <c r="A2112">
        <v>3644</v>
      </c>
      <c r="B2112" s="9" t="s">
        <v>3642</v>
      </c>
      <c r="C2112" s="3" t="s">
        <v>7754</v>
      </c>
      <c r="D2112" s="5">
        <v>5000</v>
      </c>
      <c r="E2112" s="7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62"/>
        <v>16</v>
      </c>
      <c r="P2112">
        <f t="shared" si="163"/>
        <v>68.42</v>
      </c>
      <c r="Q2112" s="11" t="s">
        <v>8309</v>
      </c>
      <c r="R2112" s="15">
        <f t="shared" si="164"/>
        <v>42409.241747685184</v>
      </c>
      <c r="S2112" s="15">
        <f t="shared" si="165"/>
        <v>42437.207638888889</v>
      </c>
      <c r="U2112" t="str">
        <f t="shared" si="166"/>
        <v>musical</v>
      </c>
    </row>
    <row r="2113" spans="1:21" ht="45" x14ac:dyDescent="0.25">
      <c r="A2113">
        <v>187</v>
      </c>
      <c r="B2113" s="9" t="s">
        <v>189</v>
      </c>
      <c r="C2113" s="3" t="s">
        <v>4297</v>
      </c>
      <c r="D2113" s="5">
        <v>5000</v>
      </c>
      <c r="E2113" s="7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62"/>
        <v>16</v>
      </c>
      <c r="P2113">
        <f t="shared" si="163"/>
        <v>160</v>
      </c>
      <c r="Q2113" s="11" t="s">
        <v>8308</v>
      </c>
      <c r="R2113" s="15">
        <f t="shared" si="164"/>
        <v>42182.234456018516</v>
      </c>
      <c r="S2113" s="15">
        <f t="shared" si="165"/>
        <v>42206.290972222225</v>
      </c>
      <c r="U2113" t="str">
        <f t="shared" si="166"/>
        <v>drama</v>
      </c>
    </row>
    <row r="2114" spans="1:21" ht="60" x14ac:dyDescent="0.25">
      <c r="A2114">
        <v>3091</v>
      </c>
      <c r="B2114" s="9" t="s">
        <v>3091</v>
      </c>
      <c r="C2114" s="3" t="s">
        <v>7201</v>
      </c>
      <c r="D2114" s="5">
        <v>5000</v>
      </c>
      <c r="E2114" s="7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62"/>
        <v>16</v>
      </c>
      <c r="P2114">
        <f t="shared" si="163"/>
        <v>88.44</v>
      </c>
      <c r="Q2114" s="11" t="s">
        <v>8309</v>
      </c>
      <c r="R2114" s="15">
        <f t="shared" si="164"/>
        <v>42566.948414351849</v>
      </c>
      <c r="S2114" s="15">
        <f t="shared" si="165"/>
        <v>42596.948414351849</v>
      </c>
      <c r="U2114" t="str">
        <f t="shared" si="166"/>
        <v>spaces</v>
      </c>
    </row>
    <row r="2115" spans="1:21" ht="60" x14ac:dyDescent="0.25">
      <c r="A2115">
        <v>2870</v>
      </c>
      <c r="B2115" s="9" t="s">
        <v>2870</v>
      </c>
      <c r="C2115" s="3" t="s">
        <v>6980</v>
      </c>
      <c r="D2115" s="5">
        <v>5000</v>
      </c>
      <c r="E2115" s="7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ref="O2115:O2178" si="167">ROUND(E2115/D2115*100,0)</f>
        <v>15</v>
      </c>
      <c r="P2115">
        <f t="shared" ref="P2115:P2178" si="168">IFERROR(ROUND(E2115/L2115,2),0)</f>
        <v>83.33</v>
      </c>
      <c r="Q2115" s="11" t="s">
        <v>8309</v>
      </c>
      <c r="R2115" s="15">
        <f t="shared" ref="R2115:R2178" si="169">(((J2115/60)/60)/24)+DATE(1970,1,1)</f>
        <v>41746.189409722225</v>
      </c>
      <c r="S2115" s="15">
        <f t="shared" ref="S2115:S2178" si="170">(((I2115/60)/60)/24)+DATE(1970,1,1)</f>
        <v>41776.189409722225</v>
      </c>
      <c r="U2115" t="str">
        <f t="shared" ref="U2115:U2178" si="171">RIGHT(N2115,LEN(N2115)-SEARCH("/",N2115))</f>
        <v>plays</v>
      </c>
    </row>
    <row r="2116" spans="1:21" ht="60" x14ac:dyDescent="0.25">
      <c r="A2116">
        <v>3928</v>
      </c>
      <c r="B2116" s="9" t="s">
        <v>3925</v>
      </c>
      <c r="C2116" s="3" t="s">
        <v>8036</v>
      </c>
      <c r="D2116" s="5">
        <v>5000</v>
      </c>
      <c r="E2116" s="7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67"/>
        <v>13</v>
      </c>
      <c r="P2116">
        <f t="shared" si="168"/>
        <v>93</v>
      </c>
      <c r="Q2116" s="11" t="s">
        <v>8309</v>
      </c>
      <c r="R2116" s="15">
        <f t="shared" si="169"/>
        <v>42265.683182870373</v>
      </c>
      <c r="S2116" s="15">
        <f t="shared" si="170"/>
        <v>42293.207638888889</v>
      </c>
      <c r="U2116" t="str">
        <f t="shared" si="171"/>
        <v>plays</v>
      </c>
    </row>
    <row r="2117" spans="1:21" ht="45" x14ac:dyDescent="0.25">
      <c r="A2117">
        <v>1576</v>
      </c>
      <c r="B2117" s="9" t="s">
        <v>1577</v>
      </c>
      <c r="C2117" s="3" t="s">
        <v>5686</v>
      </c>
      <c r="D2117" s="5">
        <v>5000</v>
      </c>
      <c r="E2117" s="7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67"/>
        <v>13</v>
      </c>
      <c r="P2117">
        <f t="shared" si="168"/>
        <v>65</v>
      </c>
      <c r="Q2117" s="11" t="s">
        <v>8310</v>
      </c>
      <c r="R2117" s="15">
        <f t="shared" si="169"/>
        <v>42140.879259259258</v>
      </c>
      <c r="S2117" s="15">
        <f t="shared" si="170"/>
        <v>42185.879259259258</v>
      </c>
      <c r="U2117" t="str">
        <f t="shared" si="171"/>
        <v>art books</v>
      </c>
    </row>
    <row r="2118" spans="1:21" ht="60" x14ac:dyDescent="0.25">
      <c r="A2118">
        <v>2000</v>
      </c>
      <c r="B2118" s="9" t="s">
        <v>2001</v>
      </c>
      <c r="C2118" s="3" t="s">
        <v>6110</v>
      </c>
      <c r="D2118" s="5">
        <v>5000</v>
      </c>
      <c r="E2118" s="7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67"/>
        <v>13</v>
      </c>
      <c r="P2118">
        <f t="shared" si="168"/>
        <v>25</v>
      </c>
      <c r="Q2118" s="11" t="s">
        <v>8314</v>
      </c>
      <c r="R2118" s="15">
        <f t="shared" si="169"/>
        <v>42345.951539351852</v>
      </c>
      <c r="S2118" s="15">
        <f t="shared" si="170"/>
        <v>42375.951539351852</v>
      </c>
      <c r="U2118" t="str">
        <f t="shared" si="171"/>
        <v>people</v>
      </c>
    </row>
    <row r="2119" spans="1:21" ht="45" x14ac:dyDescent="0.25">
      <c r="A2119">
        <v>3193</v>
      </c>
      <c r="B2119" s="9" t="s">
        <v>3193</v>
      </c>
      <c r="C2119" s="3" t="s">
        <v>7303</v>
      </c>
      <c r="D2119" s="5">
        <v>5000</v>
      </c>
      <c r="E2119" s="7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67"/>
        <v>12</v>
      </c>
      <c r="P2119">
        <f t="shared" si="168"/>
        <v>24.46</v>
      </c>
      <c r="Q2119" s="11" t="s">
        <v>8309</v>
      </c>
      <c r="R2119" s="15">
        <f t="shared" si="169"/>
        <v>42010.968240740738</v>
      </c>
      <c r="S2119" s="15">
        <f t="shared" si="170"/>
        <v>42055.968240740738</v>
      </c>
      <c r="U2119" t="str">
        <f t="shared" si="171"/>
        <v>musical</v>
      </c>
    </row>
    <row r="2120" spans="1:21" ht="30" x14ac:dyDescent="0.25">
      <c r="A2120">
        <v>1807</v>
      </c>
      <c r="B2120" s="9" t="s">
        <v>1808</v>
      </c>
      <c r="C2120" s="3" t="s">
        <v>5917</v>
      </c>
      <c r="D2120" s="5">
        <v>5000</v>
      </c>
      <c r="E2120" s="7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67"/>
        <v>11</v>
      </c>
      <c r="P2120">
        <f t="shared" si="168"/>
        <v>69.13</v>
      </c>
      <c r="Q2120" s="11" t="s">
        <v>8314</v>
      </c>
      <c r="R2120" s="15">
        <f t="shared" si="169"/>
        <v>41880.068437499998</v>
      </c>
      <c r="S2120" s="15">
        <f t="shared" si="170"/>
        <v>41910.068437499998</v>
      </c>
      <c r="U2120" t="str">
        <f t="shared" si="171"/>
        <v>photobooks</v>
      </c>
    </row>
    <row r="2121" spans="1:21" ht="45" x14ac:dyDescent="0.25">
      <c r="A2121">
        <v>3934</v>
      </c>
      <c r="B2121" s="9" t="s">
        <v>3931</v>
      </c>
      <c r="C2121" s="3" t="s">
        <v>8042</v>
      </c>
      <c r="D2121" s="5">
        <v>5000</v>
      </c>
      <c r="E2121" s="7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67"/>
        <v>11</v>
      </c>
      <c r="P2121">
        <f t="shared" si="168"/>
        <v>45.83</v>
      </c>
      <c r="Q2121" s="11" t="s">
        <v>8309</v>
      </c>
      <c r="R2121" s="15">
        <f t="shared" si="169"/>
        <v>42233.671747685185</v>
      </c>
      <c r="S2121" s="15">
        <f t="shared" si="170"/>
        <v>42278.541666666672</v>
      </c>
      <c r="U2121" t="str">
        <f t="shared" si="171"/>
        <v>plays</v>
      </c>
    </row>
    <row r="2122" spans="1:21" ht="45" x14ac:dyDescent="0.25">
      <c r="A2122">
        <v>2581</v>
      </c>
      <c r="B2122" s="9" t="s">
        <v>2581</v>
      </c>
      <c r="C2122" s="3" t="s">
        <v>6691</v>
      </c>
      <c r="D2122" s="5">
        <v>5000</v>
      </c>
      <c r="E2122" s="7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67"/>
        <v>11</v>
      </c>
      <c r="P2122">
        <f t="shared" si="168"/>
        <v>48.18</v>
      </c>
      <c r="Q2122" s="11" t="s">
        <v>8315</v>
      </c>
      <c r="R2122" s="15">
        <f t="shared" si="169"/>
        <v>42294.628449074073</v>
      </c>
      <c r="S2122" s="15">
        <f t="shared" si="170"/>
        <v>42324.670115740737</v>
      </c>
      <c r="U2122" t="str">
        <f t="shared" si="171"/>
        <v>food trucks</v>
      </c>
    </row>
    <row r="2123" spans="1:21" ht="45" x14ac:dyDescent="0.25">
      <c r="A2123">
        <v>3968</v>
      </c>
      <c r="B2123" s="9" t="s">
        <v>3965</v>
      </c>
      <c r="C2123" s="3" t="s">
        <v>8075</v>
      </c>
      <c r="D2123" s="5">
        <v>5000</v>
      </c>
      <c r="E2123" s="7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67"/>
        <v>11</v>
      </c>
      <c r="P2123">
        <f t="shared" si="168"/>
        <v>47.91</v>
      </c>
      <c r="Q2123" s="11" t="s">
        <v>8309</v>
      </c>
      <c r="R2123" s="15">
        <f t="shared" si="169"/>
        <v>42452.815659722226</v>
      </c>
      <c r="S2123" s="15">
        <f t="shared" si="170"/>
        <v>42512.815659722226</v>
      </c>
      <c r="U2123" t="str">
        <f t="shared" si="171"/>
        <v>plays</v>
      </c>
    </row>
    <row r="2124" spans="1:21" ht="60" x14ac:dyDescent="0.25">
      <c r="A2124">
        <v>3986</v>
      </c>
      <c r="B2124" s="9" t="s">
        <v>3982</v>
      </c>
      <c r="C2124" s="3" t="s">
        <v>8092</v>
      </c>
      <c r="D2124" s="5">
        <v>5000</v>
      </c>
      <c r="E2124" s="7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67"/>
        <v>10</v>
      </c>
      <c r="P2124">
        <f t="shared" si="168"/>
        <v>37.54</v>
      </c>
      <c r="Q2124" s="11" t="s">
        <v>8309</v>
      </c>
      <c r="R2124" s="15">
        <f t="shared" si="169"/>
        <v>42467.548541666663</v>
      </c>
      <c r="S2124" s="15">
        <f t="shared" si="170"/>
        <v>42496.544444444444</v>
      </c>
      <c r="U2124" t="str">
        <f t="shared" si="171"/>
        <v>plays</v>
      </c>
    </row>
    <row r="2125" spans="1:21" ht="60" x14ac:dyDescent="0.25">
      <c r="A2125">
        <v>1707</v>
      </c>
      <c r="B2125" s="9" t="s">
        <v>1708</v>
      </c>
      <c r="C2125" s="3" t="s">
        <v>5817</v>
      </c>
      <c r="D2125" s="5">
        <v>5000</v>
      </c>
      <c r="E2125" s="7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67"/>
        <v>10</v>
      </c>
      <c r="P2125">
        <f t="shared" si="168"/>
        <v>54.11</v>
      </c>
      <c r="Q2125" s="11" t="s">
        <v>8313</v>
      </c>
      <c r="R2125" s="15">
        <f t="shared" si="169"/>
        <v>42427.721006944441</v>
      </c>
      <c r="S2125" s="15">
        <f t="shared" si="170"/>
        <v>42457.679340277777</v>
      </c>
      <c r="U2125" t="str">
        <f t="shared" si="171"/>
        <v>faith</v>
      </c>
    </row>
    <row r="2126" spans="1:21" ht="60" x14ac:dyDescent="0.25">
      <c r="A2126">
        <v>2135</v>
      </c>
      <c r="B2126" s="9" t="s">
        <v>2136</v>
      </c>
      <c r="C2126" s="3" t="s">
        <v>6245</v>
      </c>
      <c r="D2126" s="5">
        <v>5000</v>
      </c>
      <c r="E2126" s="7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67"/>
        <v>10</v>
      </c>
      <c r="P2126">
        <f t="shared" si="168"/>
        <v>21.73</v>
      </c>
      <c r="Q2126" s="11" t="s">
        <v>8312</v>
      </c>
      <c r="R2126" s="15">
        <f t="shared" si="169"/>
        <v>41156.963344907403</v>
      </c>
      <c r="S2126" s="15">
        <f t="shared" si="170"/>
        <v>41186.963344907403</v>
      </c>
      <c r="U2126" t="str">
        <f t="shared" si="171"/>
        <v>video games</v>
      </c>
    </row>
    <row r="2127" spans="1:21" ht="60" x14ac:dyDescent="0.25">
      <c r="A2127">
        <v>1494</v>
      </c>
      <c r="B2127" s="9" t="s">
        <v>1495</v>
      </c>
      <c r="C2127" s="3" t="s">
        <v>5604</v>
      </c>
      <c r="D2127" s="5">
        <v>5000</v>
      </c>
      <c r="E2127" s="7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67"/>
        <v>9</v>
      </c>
      <c r="P2127">
        <f t="shared" si="168"/>
        <v>40.450000000000003</v>
      </c>
      <c r="Q2127" s="11" t="s">
        <v>8310</v>
      </c>
      <c r="R2127" s="15">
        <f t="shared" si="169"/>
        <v>42067.722372685181</v>
      </c>
      <c r="S2127" s="15">
        <f t="shared" si="170"/>
        <v>42097.651388888888</v>
      </c>
      <c r="U2127" t="str">
        <f t="shared" si="171"/>
        <v>fiction</v>
      </c>
    </row>
    <row r="2128" spans="1:21" ht="45" x14ac:dyDescent="0.25">
      <c r="A2128">
        <v>3801</v>
      </c>
      <c r="B2128" s="9" t="s">
        <v>3798</v>
      </c>
      <c r="C2128" s="3" t="s">
        <v>7911</v>
      </c>
      <c r="D2128" s="5">
        <v>5000</v>
      </c>
      <c r="E2128" s="7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67"/>
        <v>9</v>
      </c>
      <c r="P2128">
        <f t="shared" si="168"/>
        <v>47.33</v>
      </c>
      <c r="Q2128" s="11" t="s">
        <v>8309</v>
      </c>
      <c r="R2128" s="15">
        <f t="shared" si="169"/>
        <v>41975.676111111112</v>
      </c>
      <c r="S2128" s="15">
        <f t="shared" si="170"/>
        <v>42006.676111111112</v>
      </c>
      <c r="U2128" t="str">
        <f t="shared" si="171"/>
        <v>musical</v>
      </c>
    </row>
    <row r="2129" spans="1:21" ht="60" x14ac:dyDescent="0.25">
      <c r="A2129">
        <v>1427</v>
      </c>
      <c r="B2129" s="9" t="s">
        <v>1428</v>
      </c>
      <c r="C2129" s="3" t="s">
        <v>5537</v>
      </c>
      <c r="D2129" s="5">
        <v>5000</v>
      </c>
      <c r="E2129" s="7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67"/>
        <v>8</v>
      </c>
      <c r="P2129">
        <f t="shared" si="168"/>
        <v>104.75</v>
      </c>
      <c r="Q2129" s="11" t="s">
        <v>8310</v>
      </c>
      <c r="R2129" s="15">
        <f t="shared" si="169"/>
        <v>42601.851678240739</v>
      </c>
      <c r="S2129" s="15">
        <f t="shared" si="170"/>
        <v>42631.851678240739</v>
      </c>
      <c r="U2129" t="str">
        <f t="shared" si="171"/>
        <v>translations</v>
      </c>
    </row>
    <row r="2130" spans="1:21" ht="45" x14ac:dyDescent="0.25">
      <c r="A2130">
        <v>1430</v>
      </c>
      <c r="B2130" s="9" t="s">
        <v>1431</v>
      </c>
      <c r="C2130" s="3" t="s">
        <v>5540</v>
      </c>
      <c r="D2130" s="5">
        <v>5000</v>
      </c>
      <c r="E2130" s="7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67"/>
        <v>8</v>
      </c>
      <c r="P2130">
        <f t="shared" si="168"/>
        <v>80.599999999999994</v>
      </c>
      <c r="Q2130" s="11" t="s">
        <v>8310</v>
      </c>
      <c r="R2130" s="15">
        <f t="shared" si="169"/>
        <v>41961.813518518517</v>
      </c>
      <c r="S2130" s="15">
        <f t="shared" si="170"/>
        <v>41992.813518518517</v>
      </c>
      <c r="U2130" t="str">
        <f t="shared" si="171"/>
        <v>translations</v>
      </c>
    </row>
    <row r="2131" spans="1:21" ht="60" x14ac:dyDescent="0.25">
      <c r="A2131">
        <v>1600</v>
      </c>
      <c r="B2131" s="9" t="s">
        <v>1601</v>
      </c>
      <c r="C2131" s="3" t="s">
        <v>5710</v>
      </c>
      <c r="D2131" s="5">
        <v>5000</v>
      </c>
      <c r="E2131" s="7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67"/>
        <v>7</v>
      </c>
      <c r="P2131">
        <f t="shared" si="168"/>
        <v>40.78</v>
      </c>
      <c r="Q2131" s="11" t="s">
        <v>8314</v>
      </c>
      <c r="R2131" s="15">
        <f t="shared" si="169"/>
        <v>41791.057314814818</v>
      </c>
      <c r="S2131" s="15">
        <f t="shared" si="170"/>
        <v>41835.21597222222</v>
      </c>
      <c r="U2131" t="str">
        <f t="shared" si="171"/>
        <v>places</v>
      </c>
    </row>
    <row r="2132" spans="1:21" ht="60" x14ac:dyDescent="0.25">
      <c r="A2132">
        <v>3729</v>
      </c>
      <c r="B2132" s="9" t="s">
        <v>3726</v>
      </c>
      <c r="C2132" s="3" t="s">
        <v>7839</v>
      </c>
      <c r="D2132" s="5">
        <v>5000</v>
      </c>
      <c r="E2132" s="7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67"/>
        <v>7</v>
      </c>
      <c r="P2132">
        <f t="shared" si="168"/>
        <v>72.400000000000006</v>
      </c>
      <c r="Q2132" s="11" t="s">
        <v>8309</v>
      </c>
      <c r="R2132" s="15">
        <f t="shared" si="169"/>
        <v>42041.205000000002</v>
      </c>
      <c r="S2132" s="15">
        <f t="shared" si="170"/>
        <v>42086.16333333333</v>
      </c>
      <c r="U2132" t="str">
        <f t="shared" si="171"/>
        <v>plays</v>
      </c>
    </row>
    <row r="2133" spans="1:21" ht="45" x14ac:dyDescent="0.25">
      <c r="A2133">
        <v>1776</v>
      </c>
      <c r="B2133" s="9" t="s">
        <v>1777</v>
      </c>
      <c r="C2133" s="3" t="s">
        <v>5886</v>
      </c>
      <c r="D2133" s="5">
        <v>5000</v>
      </c>
      <c r="E2133" s="7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67"/>
        <v>7</v>
      </c>
      <c r="P2133">
        <f t="shared" si="168"/>
        <v>83.75</v>
      </c>
      <c r="Q2133" s="11" t="s">
        <v>8314</v>
      </c>
      <c r="R2133" s="15">
        <f t="shared" si="169"/>
        <v>41905.95684027778</v>
      </c>
      <c r="S2133" s="15">
        <f t="shared" si="170"/>
        <v>41941.95684027778</v>
      </c>
      <c r="U2133" t="str">
        <f t="shared" si="171"/>
        <v>photobooks</v>
      </c>
    </row>
    <row r="2134" spans="1:21" ht="45" x14ac:dyDescent="0.25">
      <c r="A2134">
        <v>1154</v>
      </c>
      <c r="B2134" s="9" t="s">
        <v>1155</v>
      </c>
      <c r="C2134" s="3" t="s">
        <v>5264</v>
      </c>
      <c r="D2134" s="5">
        <v>5000</v>
      </c>
      <c r="E2134" s="7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67"/>
        <v>7</v>
      </c>
      <c r="P2134">
        <f t="shared" si="168"/>
        <v>108.33</v>
      </c>
      <c r="Q2134" s="11" t="s">
        <v>8315</v>
      </c>
      <c r="R2134" s="15">
        <f t="shared" si="169"/>
        <v>42223.108865740738</v>
      </c>
      <c r="S2134" s="15">
        <f t="shared" si="170"/>
        <v>42253.108865740738</v>
      </c>
      <c r="U2134" t="str">
        <f t="shared" si="171"/>
        <v>food trucks</v>
      </c>
    </row>
    <row r="2135" spans="1:21" ht="60" x14ac:dyDescent="0.25">
      <c r="A2135">
        <v>2874</v>
      </c>
      <c r="B2135" s="9" t="s">
        <v>2874</v>
      </c>
      <c r="C2135" s="3" t="s">
        <v>6984</v>
      </c>
      <c r="D2135" s="5">
        <v>5000</v>
      </c>
      <c r="E2135" s="7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67"/>
        <v>5</v>
      </c>
      <c r="P2135">
        <f t="shared" si="168"/>
        <v>90.33</v>
      </c>
      <c r="Q2135" s="11" t="s">
        <v>8309</v>
      </c>
      <c r="R2135" s="15">
        <f t="shared" si="169"/>
        <v>42722.84474537037</v>
      </c>
      <c r="S2135" s="15">
        <f t="shared" si="170"/>
        <v>42752.84474537037</v>
      </c>
      <c r="U2135" t="str">
        <f t="shared" si="171"/>
        <v>plays</v>
      </c>
    </row>
    <row r="2136" spans="1:21" ht="60" x14ac:dyDescent="0.25">
      <c r="A2136">
        <v>3857</v>
      </c>
      <c r="B2136" s="9" t="s">
        <v>3854</v>
      </c>
      <c r="C2136" s="3" t="s">
        <v>7966</v>
      </c>
      <c r="D2136" s="5">
        <v>5000</v>
      </c>
      <c r="E2136" s="7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67"/>
        <v>5</v>
      </c>
      <c r="P2136">
        <f t="shared" si="168"/>
        <v>65</v>
      </c>
      <c r="Q2136" s="11" t="s">
        <v>8309</v>
      </c>
      <c r="R2136" s="15">
        <f t="shared" si="169"/>
        <v>41829.73715277778</v>
      </c>
      <c r="S2136" s="15">
        <f t="shared" si="170"/>
        <v>41852.716666666667</v>
      </c>
      <c r="U2136" t="str">
        <f t="shared" si="171"/>
        <v>plays</v>
      </c>
    </row>
    <row r="2137" spans="1:21" ht="45" x14ac:dyDescent="0.25">
      <c r="A2137">
        <v>191</v>
      </c>
      <c r="B2137" s="9" t="s">
        <v>193</v>
      </c>
      <c r="C2137" s="3" t="s">
        <v>4301</v>
      </c>
      <c r="D2137" s="5">
        <v>5000</v>
      </c>
      <c r="E2137" s="7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67"/>
        <v>5</v>
      </c>
      <c r="P2137">
        <f t="shared" si="168"/>
        <v>83.33</v>
      </c>
      <c r="Q2137" s="11" t="s">
        <v>8308</v>
      </c>
      <c r="R2137" s="15">
        <f t="shared" si="169"/>
        <v>42239.441412037035</v>
      </c>
      <c r="S2137" s="15">
        <f t="shared" si="170"/>
        <v>42279.441412037035</v>
      </c>
      <c r="U2137" t="str">
        <f t="shared" si="171"/>
        <v>drama</v>
      </c>
    </row>
    <row r="2138" spans="1:21" ht="60" x14ac:dyDescent="0.25">
      <c r="A2138">
        <v>4025</v>
      </c>
      <c r="B2138" s="9" t="s">
        <v>4021</v>
      </c>
      <c r="C2138" s="3" t="s">
        <v>8130</v>
      </c>
      <c r="D2138" s="5">
        <v>5000</v>
      </c>
      <c r="E2138" s="7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67"/>
        <v>5</v>
      </c>
      <c r="P2138">
        <f t="shared" si="168"/>
        <v>62.5</v>
      </c>
      <c r="Q2138" s="11" t="s">
        <v>8309</v>
      </c>
      <c r="R2138" s="15">
        <f t="shared" si="169"/>
        <v>42151.237685185188</v>
      </c>
      <c r="S2138" s="15">
        <f t="shared" si="170"/>
        <v>42211.237685185188</v>
      </c>
      <c r="U2138" t="str">
        <f t="shared" si="171"/>
        <v>plays</v>
      </c>
    </row>
    <row r="2139" spans="1:21" ht="60" x14ac:dyDescent="0.25">
      <c r="A2139">
        <v>4089</v>
      </c>
      <c r="B2139" s="9" t="s">
        <v>4085</v>
      </c>
      <c r="C2139" s="3" t="s">
        <v>8192</v>
      </c>
      <c r="D2139" s="5">
        <v>5000</v>
      </c>
      <c r="E2139" s="7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67"/>
        <v>5</v>
      </c>
      <c r="P2139">
        <f t="shared" si="168"/>
        <v>30</v>
      </c>
      <c r="Q2139" s="11" t="s">
        <v>8309</v>
      </c>
      <c r="R2139" s="15">
        <f t="shared" si="169"/>
        <v>42122.732499999998</v>
      </c>
      <c r="S2139" s="15">
        <f t="shared" si="170"/>
        <v>42155.732638888891</v>
      </c>
      <c r="U2139" t="str">
        <f t="shared" si="171"/>
        <v>plays</v>
      </c>
    </row>
    <row r="2140" spans="1:21" ht="45" x14ac:dyDescent="0.25">
      <c r="A2140">
        <v>761</v>
      </c>
      <c r="B2140" s="9" t="s">
        <v>762</v>
      </c>
      <c r="C2140" s="3" t="s">
        <v>4871</v>
      </c>
      <c r="D2140" s="5">
        <v>5000</v>
      </c>
      <c r="E2140" s="7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67"/>
        <v>5</v>
      </c>
      <c r="P2140">
        <f t="shared" si="168"/>
        <v>39.17</v>
      </c>
      <c r="Q2140" s="11" t="s">
        <v>8310</v>
      </c>
      <c r="R2140" s="15">
        <f t="shared" si="169"/>
        <v>41642.751458333332</v>
      </c>
      <c r="S2140" s="15">
        <f t="shared" si="170"/>
        <v>41672.751458333332</v>
      </c>
      <c r="U2140" t="str">
        <f t="shared" si="171"/>
        <v>fiction</v>
      </c>
    </row>
    <row r="2141" spans="1:21" ht="60" x14ac:dyDescent="0.25">
      <c r="A2141">
        <v>590</v>
      </c>
      <c r="B2141" s="9" t="s">
        <v>591</v>
      </c>
      <c r="C2141" s="3" t="s">
        <v>4700</v>
      </c>
      <c r="D2141" s="5">
        <v>5000</v>
      </c>
      <c r="E2141" s="7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67"/>
        <v>4</v>
      </c>
      <c r="P2141">
        <f t="shared" si="168"/>
        <v>24.78</v>
      </c>
      <c r="Q2141" s="11" t="s">
        <v>8311</v>
      </c>
      <c r="R2141" s="15">
        <f t="shared" si="169"/>
        <v>42377.554756944446</v>
      </c>
      <c r="S2141" s="15">
        <f t="shared" si="170"/>
        <v>42408.542361111111</v>
      </c>
      <c r="U2141" t="str">
        <f t="shared" si="171"/>
        <v>web</v>
      </c>
    </row>
    <row r="2142" spans="1:21" ht="75" x14ac:dyDescent="0.25">
      <c r="A2142">
        <v>991</v>
      </c>
      <c r="B2142" s="9" t="s">
        <v>992</v>
      </c>
      <c r="C2142" s="3" t="s">
        <v>5101</v>
      </c>
      <c r="D2142" s="5">
        <v>5000</v>
      </c>
      <c r="E2142" s="7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67"/>
        <v>4</v>
      </c>
      <c r="P2142">
        <f t="shared" si="168"/>
        <v>30.29</v>
      </c>
      <c r="Q2142" s="11" t="s">
        <v>8311</v>
      </c>
      <c r="R2142" s="15">
        <f t="shared" si="169"/>
        <v>42538.75680555556</v>
      </c>
      <c r="S2142" s="15">
        <f t="shared" si="170"/>
        <v>42563.785416666666</v>
      </c>
      <c r="U2142" t="str">
        <f t="shared" si="171"/>
        <v>wearables</v>
      </c>
    </row>
    <row r="2143" spans="1:21" ht="45" x14ac:dyDescent="0.25">
      <c r="A2143">
        <v>1768</v>
      </c>
      <c r="B2143" s="9" t="s">
        <v>1769</v>
      </c>
      <c r="C2143" s="3" t="s">
        <v>5878</v>
      </c>
      <c r="D2143" s="5">
        <v>5000</v>
      </c>
      <c r="E2143" s="7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67"/>
        <v>4</v>
      </c>
      <c r="P2143">
        <f t="shared" si="168"/>
        <v>12.47</v>
      </c>
      <c r="Q2143" s="11" t="s">
        <v>8314</v>
      </c>
      <c r="R2143" s="15">
        <f t="shared" si="169"/>
        <v>41849.560694444444</v>
      </c>
      <c r="S2143" s="15">
        <f t="shared" si="170"/>
        <v>41909.560694444444</v>
      </c>
      <c r="U2143" t="str">
        <f t="shared" si="171"/>
        <v>photobooks</v>
      </c>
    </row>
    <row r="2144" spans="1:21" ht="75" x14ac:dyDescent="0.25">
      <c r="A2144">
        <v>767</v>
      </c>
      <c r="B2144" s="9" t="s">
        <v>768</v>
      </c>
      <c r="C2144" s="3" t="s">
        <v>4877</v>
      </c>
      <c r="D2144" s="5">
        <v>5000</v>
      </c>
      <c r="E2144" s="7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67"/>
        <v>4</v>
      </c>
      <c r="P2144">
        <f t="shared" si="168"/>
        <v>59</v>
      </c>
      <c r="Q2144" s="11" t="s">
        <v>8310</v>
      </c>
      <c r="R2144" s="15">
        <f t="shared" si="169"/>
        <v>42115.143634259264</v>
      </c>
      <c r="S2144" s="15">
        <f t="shared" si="170"/>
        <v>42145.143634259264</v>
      </c>
      <c r="U2144" t="str">
        <f t="shared" si="171"/>
        <v>fiction</v>
      </c>
    </row>
    <row r="2145" spans="1:21" ht="45" x14ac:dyDescent="0.25">
      <c r="A2145">
        <v>903</v>
      </c>
      <c r="B2145" s="9" t="s">
        <v>904</v>
      </c>
      <c r="C2145" s="3" t="s">
        <v>5013</v>
      </c>
      <c r="D2145" s="5">
        <v>5000</v>
      </c>
      <c r="E2145" s="7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67"/>
        <v>3</v>
      </c>
      <c r="P2145">
        <f t="shared" si="168"/>
        <v>40</v>
      </c>
      <c r="Q2145" s="11" t="s">
        <v>8313</v>
      </c>
      <c r="R2145" s="15">
        <f t="shared" si="169"/>
        <v>41149.796064814815</v>
      </c>
      <c r="S2145" s="15">
        <f t="shared" si="170"/>
        <v>41175.100694444445</v>
      </c>
      <c r="U2145" t="str">
        <f t="shared" si="171"/>
        <v>jazz</v>
      </c>
    </row>
    <row r="2146" spans="1:21" ht="45" x14ac:dyDescent="0.25">
      <c r="A2146">
        <v>511</v>
      </c>
      <c r="B2146" s="9" t="s">
        <v>512</v>
      </c>
      <c r="C2146" s="3" t="s">
        <v>4621</v>
      </c>
      <c r="D2146" s="5">
        <v>5000</v>
      </c>
      <c r="E2146" s="7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67"/>
        <v>3</v>
      </c>
      <c r="P2146">
        <f t="shared" si="168"/>
        <v>30</v>
      </c>
      <c r="Q2146" s="11" t="s">
        <v>8308</v>
      </c>
      <c r="R2146" s="15">
        <f t="shared" si="169"/>
        <v>41340.303032407406</v>
      </c>
      <c r="S2146" s="15">
        <f t="shared" si="170"/>
        <v>41370.261365740742</v>
      </c>
      <c r="U2146" t="str">
        <f t="shared" si="171"/>
        <v>animation</v>
      </c>
    </row>
    <row r="2147" spans="1:21" ht="45" x14ac:dyDescent="0.25">
      <c r="A2147">
        <v>2775</v>
      </c>
      <c r="B2147" s="9" t="s">
        <v>2775</v>
      </c>
      <c r="C2147" s="3" t="s">
        <v>6885</v>
      </c>
      <c r="D2147" s="5">
        <v>5000</v>
      </c>
      <c r="E2147" s="7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67"/>
        <v>3</v>
      </c>
      <c r="P2147">
        <f t="shared" si="168"/>
        <v>75</v>
      </c>
      <c r="Q2147" s="11" t="s">
        <v>8310</v>
      </c>
      <c r="R2147" s="15">
        <f t="shared" si="169"/>
        <v>40863.013356481482</v>
      </c>
      <c r="S2147" s="15">
        <f t="shared" si="170"/>
        <v>40893.013356481482</v>
      </c>
      <c r="U2147" t="str">
        <f t="shared" si="171"/>
        <v>children's books</v>
      </c>
    </row>
    <row r="2148" spans="1:21" ht="30" x14ac:dyDescent="0.25">
      <c r="A2148">
        <v>1456</v>
      </c>
      <c r="B2148" s="9" t="s">
        <v>1457</v>
      </c>
      <c r="C2148" s="3" t="s">
        <v>5566</v>
      </c>
      <c r="D2148" s="5">
        <v>5000</v>
      </c>
      <c r="E2148" s="7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67"/>
        <v>3</v>
      </c>
      <c r="P2148">
        <f t="shared" si="168"/>
        <v>48.33</v>
      </c>
      <c r="Q2148" s="11" t="s">
        <v>8310</v>
      </c>
      <c r="R2148" s="15">
        <f t="shared" si="169"/>
        <v>42708.668576388889</v>
      </c>
      <c r="S2148" s="15">
        <f t="shared" si="170"/>
        <v>42738.668576388889</v>
      </c>
      <c r="U2148" t="str">
        <f t="shared" si="171"/>
        <v>translations</v>
      </c>
    </row>
    <row r="2149" spans="1:21" ht="30" x14ac:dyDescent="0.25">
      <c r="A2149">
        <v>605</v>
      </c>
      <c r="B2149" s="9" t="s">
        <v>606</v>
      </c>
      <c r="C2149" s="3" t="s">
        <v>4715</v>
      </c>
      <c r="D2149" s="5">
        <v>5000</v>
      </c>
      <c r="E2149" s="7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67"/>
        <v>3</v>
      </c>
      <c r="P2149">
        <f t="shared" si="168"/>
        <v>16.38</v>
      </c>
      <c r="Q2149" s="11" t="s">
        <v>8311</v>
      </c>
      <c r="R2149" s="15">
        <f t="shared" si="169"/>
        <v>42194.357731481476</v>
      </c>
      <c r="S2149" s="15">
        <f t="shared" si="170"/>
        <v>42239.357731481476</v>
      </c>
      <c r="U2149" t="str">
        <f t="shared" si="171"/>
        <v>web</v>
      </c>
    </row>
    <row r="2150" spans="1:21" ht="45" x14ac:dyDescent="0.25">
      <c r="A2150">
        <v>2155</v>
      </c>
      <c r="B2150" s="9" t="s">
        <v>2156</v>
      </c>
      <c r="C2150" s="3" t="s">
        <v>6265</v>
      </c>
      <c r="D2150" s="5">
        <v>5000</v>
      </c>
      <c r="E2150" s="7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67"/>
        <v>2</v>
      </c>
      <c r="P2150">
        <f t="shared" si="168"/>
        <v>23</v>
      </c>
      <c r="Q2150" s="11" t="s">
        <v>8312</v>
      </c>
      <c r="R2150" s="15">
        <f t="shared" si="169"/>
        <v>42430.747511574074</v>
      </c>
      <c r="S2150" s="15">
        <f t="shared" si="170"/>
        <v>42460.70584490741</v>
      </c>
      <c r="U2150" t="str">
        <f t="shared" si="171"/>
        <v>video games</v>
      </c>
    </row>
    <row r="2151" spans="1:21" ht="45" x14ac:dyDescent="0.25">
      <c r="A2151">
        <v>4047</v>
      </c>
      <c r="B2151" s="9" t="s">
        <v>4043</v>
      </c>
      <c r="C2151" s="3" t="s">
        <v>8151</v>
      </c>
      <c r="D2151" s="5">
        <v>5000</v>
      </c>
      <c r="E2151" s="7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67"/>
        <v>2</v>
      </c>
      <c r="P2151">
        <f t="shared" si="168"/>
        <v>27.5</v>
      </c>
      <c r="Q2151" s="11" t="s">
        <v>8309</v>
      </c>
      <c r="R2151" s="15">
        <f t="shared" si="169"/>
        <v>41991.022488425922</v>
      </c>
      <c r="S2151" s="15">
        <f t="shared" si="170"/>
        <v>42015.041666666672</v>
      </c>
      <c r="U2151" t="str">
        <f t="shared" si="171"/>
        <v>plays</v>
      </c>
    </row>
    <row r="2152" spans="1:21" ht="60" x14ac:dyDescent="0.25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67"/>
        <v>2</v>
      </c>
      <c r="P2152">
        <f t="shared" si="168"/>
        <v>17.5</v>
      </c>
      <c r="Q2152" s="11" t="s">
        <v>8310</v>
      </c>
      <c r="R2152" s="15">
        <f t="shared" si="169"/>
        <v>41550.922974537039</v>
      </c>
      <c r="S2152" s="15">
        <f t="shared" si="170"/>
        <v>41580.922974537039</v>
      </c>
      <c r="U2152" t="str">
        <f t="shared" si="171"/>
        <v>fiction</v>
      </c>
    </row>
    <row r="2153" spans="1:21" ht="60" x14ac:dyDescent="0.25">
      <c r="A2153">
        <v>218</v>
      </c>
      <c r="B2153" s="9" t="s">
        <v>220</v>
      </c>
      <c r="C2153" s="3" t="s">
        <v>4328</v>
      </c>
      <c r="D2153" s="5">
        <v>5000</v>
      </c>
      <c r="E2153" s="7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67"/>
        <v>2</v>
      </c>
      <c r="P2153">
        <f t="shared" si="168"/>
        <v>100</v>
      </c>
      <c r="Q2153" s="11" t="s">
        <v>8308</v>
      </c>
      <c r="R2153" s="15">
        <f t="shared" si="169"/>
        <v>42079.628344907411</v>
      </c>
      <c r="S2153" s="15">
        <f t="shared" si="170"/>
        <v>42139.628344907411</v>
      </c>
      <c r="U2153" t="str">
        <f t="shared" si="171"/>
        <v>drama</v>
      </c>
    </row>
    <row r="2154" spans="1:21" ht="30" x14ac:dyDescent="0.25">
      <c r="A2154">
        <v>600</v>
      </c>
      <c r="B2154" s="9" t="s">
        <v>601</v>
      </c>
      <c r="C2154" s="3" t="s">
        <v>4710</v>
      </c>
      <c r="D2154" s="5">
        <v>5000</v>
      </c>
      <c r="E2154" s="7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67"/>
        <v>2</v>
      </c>
      <c r="P2154">
        <f t="shared" si="168"/>
        <v>100</v>
      </c>
      <c r="Q2154" s="11" t="s">
        <v>8311</v>
      </c>
      <c r="R2154" s="15">
        <f t="shared" si="169"/>
        <v>42073.798171296294</v>
      </c>
      <c r="S2154" s="15">
        <f t="shared" si="170"/>
        <v>42133.798171296294</v>
      </c>
      <c r="U2154" t="str">
        <f t="shared" si="171"/>
        <v>web</v>
      </c>
    </row>
    <row r="2155" spans="1:21" ht="60" x14ac:dyDescent="0.25">
      <c r="A2155">
        <v>2766</v>
      </c>
      <c r="B2155" s="9" t="s">
        <v>2766</v>
      </c>
      <c r="C2155" s="3" t="s">
        <v>6876</v>
      </c>
      <c r="D2155" s="5">
        <v>5000</v>
      </c>
      <c r="E2155" s="7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67"/>
        <v>2</v>
      </c>
      <c r="P2155">
        <f t="shared" si="168"/>
        <v>25</v>
      </c>
      <c r="Q2155" s="11" t="s">
        <v>8310</v>
      </c>
      <c r="R2155" s="15">
        <f t="shared" si="169"/>
        <v>40736.668032407404</v>
      </c>
      <c r="S2155" s="15">
        <f t="shared" si="170"/>
        <v>40766.668032407404</v>
      </c>
      <c r="U2155" t="str">
        <f t="shared" si="171"/>
        <v>children's books</v>
      </c>
    </row>
    <row r="2156" spans="1:21" ht="60" x14ac:dyDescent="0.25">
      <c r="A2156">
        <v>3742</v>
      </c>
      <c r="B2156" s="9" t="s">
        <v>3739</v>
      </c>
      <c r="C2156" s="3" t="s">
        <v>7852</v>
      </c>
      <c r="D2156" s="5">
        <v>5000</v>
      </c>
      <c r="E2156" s="7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67"/>
        <v>2</v>
      </c>
      <c r="P2156">
        <f t="shared" si="168"/>
        <v>25</v>
      </c>
      <c r="Q2156" s="11" t="s">
        <v>8309</v>
      </c>
      <c r="R2156" s="15">
        <f t="shared" si="169"/>
        <v>41858.214629629627</v>
      </c>
      <c r="S2156" s="15">
        <f t="shared" si="170"/>
        <v>41888.214629629627</v>
      </c>
      <c r="U2156" t="str">
        <f t="shared" si="171"/>
        <v>plays</v>
      </c>
    </row>
    <row r="2157" spans="1:21" ht="45" x14ac:dyDescent="0.25">
      <c r="A2157">
        <v>2852</v>
      </c>
      <c r="B2157" s="9" t="s">
        <v>2852</v>
      </c>
      <c r="C2157" s="3" t="s">
        <v>6962</v>
      </c>
      <c r="D2157" s="5">
        <v>5000</v>
      </c>
      <c r="E2157" s="7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67"/>
        <v>2</v>
      </c>
      <c r="P2157">
        <f t="shared" si="168"/>
        <v>15.83</v>
      </c>
      <c r="Q2157" s="11" t="s">
        <v>8309</v>
      </c>
      <c r="R2157" s="15">
        <f t="shared" si="169"/>
        <v>41781.045173611114</v>
      </c>
      <c r="S2157" s="15">
        <f t="shared" si="170"/>
        <v>41811.045173611114</v>
      </c>
      <c r="U2157" t="str">
        <f t="shared" si="171"/>
        <v>plays</v>
      </c>
    </row>
    <row r="2158" spans="1:21" ht="45" x14ac:dyDescent="0.25">
      <c r="A2158">
        <v>3919</v>
      </c>
      <c r="B2158" s="9" t="s">
        <v>3916</v>
      </c>
      <c r="C2158" s="3" t="s">
        <v>8027</v>
      </c>
      <c r="D2158" s="5">
        <v>5000</v>
      </c>
      <c r="E2158" s="7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67"/>
        <v>2</v>
      </c>
      <c r="P2158">
        <f t="shared" si="168"/>
        <v>30</v>
      </c>
      <c r="Q2158" s="11" t="s">
        <v>8309</v>
      </c>
      <c r="R2158" s="15">
        <f t="shared" si="169"/>
        <v>42358.684872685189</v>
      </c>
      <c r="S2158" s="15">
        <f t="shared" si="170"/>
        <v>42387</v>
      </c>
      <c r="U2158" t="str">
        <f t="shared" si="171"/>
        <v>plays</v>
      </c>
    </row>
    <row r="2159" spans="1:21" ht="60" x14ac:dyDescent="0.25">
      <c r="A2159">
        <v>878</v>
      </c>
      <c r="B2159" s="9" t="s">
        <v>879</v>
      </c>
      <c r="C2159" s="3" t="s">
        <v>4988</v>
      </c>
      <c r="D2159" s="5">
        <v>5000</v>
      </c>
      <c r="E2159" s="7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67"/>
        <v>1</v>
      </c>
      <c r="P2159">
        <f t="shared" si="168"/>
        <v>32.5</v>
      </c>
      <c r="Q2159" s="11" t="s">
        <v>8313</v>
      </c>
      <c r="R2159" s="15">
        <f t="shared" si="169"/>
        <v>40505.232916666668</v>
      </c>
      <c r="S2159" s="15">
        <f t="shared" si="170"/>
        <v>40535.232916666668</v>
      </c>
      <c r="U2159" t="str">
        <f t="shared" si="171"/>
        <v>jazz</v>
      </c>
    </row>
    <row r="2160" spans="1:21" ht="30" x14ac:dyDescent="0.25">
      <c r="A2160">
        <v>997</v>
      </c>
      <c r="B2160" s="9" t="s">
        <v>998</v>
      </c>
      <c r="C2160" s="3" t="s">
        <v>5107</v>
      </c>
      <c r="D2160" s="5">
        <v>5000</v>
      </c>
      <c r="E2160" s="7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67"/>
        <v>1</v>
      </c>
      <c r="P2160">
        <f t="shared" si="168"/>
        <v>8.1300000000000008</v>
      </c>
      <c r="Q2160" s="11" t="s">
        <v>8311</v>
      </c>
      <c r="R2160" s="15">
        <f t="shared" si="169"/>
        <v>41941.10297453704</v>
      </c>
      <c r="S2160" s="15">
        <f t="shared" si="170"/>
        <v>41971.144641203704</v>
      </c>
      <c r="U2160" t="str">
        <f t="shared" si="171"/>
        <v>wearables</v>
      </c>
    </row>
    <row r="2161" spans="1:21" ht="60" x14ac:dyDescent="0.25">
      <c r="A2161">
        <v>3864</v>
      </c>
      <c r="B2161" s="9" t="s">
        <v>3861</v>
      </c>
      <c r="C2161" s="3" t="s">
        <v>7973</v>
      </c>
      <c r="D2161" s="5">
        <v>5000</v>
      </c>
      <c r="E2161" s="7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67"/>
        <v>1</v>
      </c>
      <c r="P2161">
        <f t="shared" si="168"/>
        <v>20</v>
      </c>
      <c r="Q2161" s="11" t="s">
        <v>8309</v>
      </c>
      <c r="R2161" s="15">
        <f t="shared" si="169"/>
        <v>42295.891828703709</v>
      </c>
      <c r="S2161" s="15">
        <f t="shared" si="170"/>
        <v>42325.933495370366</v>
      </c>
      <c r="U2161" t="str">
        <f t="shared" si="171"/>
        <v>plays</v>
      </c>
    </row>
    <row r="2162" spans="1:21" ht="45" x14ac:dyDescent="0.25">
      <c r="A2162">
        <v>2748</v>
      </c>
      <c r="B2162" s="9" t="s">
        <v>2748</v>
      </c>
      <c r="C2162" s="3" t="s">
        <v>6858</v>
      </c>
      <c r="D2162" s="5">
        <v>5000</v>
      </c>
      <c r="E2162" s="7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67"/>
        <v>1</v>
      </c>
      <c r="P2162">
        <f t="shared" si="168"/>
        <v>13.25</v>
      </c>
      <c r="Q2162" s="11" t="s">
        <v>8310</v>
      </c>
      <c r="R2162" s="15">
        <f t="shared" si="169"/>
        <v>42585.7106712963</v>
      </c>
      <c r="S2162" s="15">
        <f t="shared" si="170"/>
        <v>42615.7106712963</v>
      </c>
      <c r="U2162" t="str">
        <f t="shared" si="171"/>
        <v>children's books</v>
      </c>
    </row>
    <row r="2163" spans="1:21" ht="60" x14ac:dyDescent="0.25">
      <c r="A2163">
        <v>470</v>
      </c>
      <c r="B2163" s="9" t="s">
        <v>471</v>
      </c>
      <c r="C2163" s="3" t="s">
        <v>4580</v>
      </c>
      <c r="D2163" s="5">
        <v>5000</v>
      </c>
      <c r="E2163" s="7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67"/>
        <v>1</v>
      </c>
      <c r="P2163">
        <f t="shared" si="168"/>
        <v>25.5</v>
      </c>
      <c r="Q2163" s="11" t="s">
        <v>8308</v>
      </c>
      <c r="R2163" s="15">
        <f t="shared" si="169"/>
        <v>41605.167696759258</v>
      </c>
      <c r="S2163" s="15">
        <f t="shared" si="170"/>
        <v>41655.166666666664</v>
      </c>
      <c r="U2163" t="str">
        <f t="shared" si="171"/>
        <v>animation</v>
      </c>
    </row>
    <row r="2164" spans="1:21" ht="60" x14ac:dyDescent="0.25">
      <c r="A2164">
        <v>1703</v>
      </c>
      <c r="B2164" s="9" t="s">
        <v>1704</v>
      </c>
      <c r="C2164" s="3" t="s">
        <v>5813</v>
      </c>
      <c r="D2164" s="5">
        <v>5000</v>
      </c>
      <c r="E2164" s="7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67"/>
        <v>1</v>
      </c>
      <c r="P2164">
        <f t="shared" si="168"/>
        <v>25.5</v>
      </c>
      <c r="Q2164" s="11" t="s">
        <v>8313</v>
      </c>
      <c r="R2164" s="15">
        <f t="shared" si="169"/>
        <v>42187.281678240746</v>
      </c>
      <c r="S2164" s="15">
        <f t="shared" si="170"/>
        <v>42247.281678240746</v>
      </c>
      <c r="U2164" t="str">
        <f t="shared" si="171"/>
        <v>faith</v>
      </c>
    </row>
    <row r="2165" spans="1:21" ht="60" x14ac:dyDescent="0.25">
      <c r="A2165">
        <v>1060</v>
      </c>
      <c r="B2165" s="9" t="s">
        <v>1061</v>
      </c>
      <c r="C2165" s="3" t="s">
        <v>5170</v>
      </c>
      <c r="D2165" s="5">
        <v>5000</v>
      </c>
      <c r="E2165" s="7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67"/>
        <v>1</v>
      </c>
      <c r="P2165">
        <f t="shared" si="168"/>
        <v>50</v>
      </c>
      <c r="Q2165" s="11" t="s">
        <v>8316</v>
      </c>
      <c r="R2165" s="15">
        <f t="shared" si="169"/>
        <v>42079.913113425922</v>
      </c>
      <c r="S2165" s="15">
        <f t="shared" si="170"/>
        <v>42109.913113425922</v>
      </c>
      <c r="U2165" t="str">
        <f t="shared" si="171"/>
        <v>audio</v>
      </c>
    </row>
    <row r="2166" spans="1:21" ht="45" x14ac:dyDescent="0.25">
      <c r="A2166">
        <v>1989</v>
      </c>
      <c r="B2166" s="9" t="s">
        <v>1990</v>
      </c>
      <c r="C2166" s="3" t="s">
        <v>6099</v>
      </c>
      <c r="D2166" s="5">
        <v>5000</v>
      </c>
      <c r="E2166" s="7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67"/>
        <v>1</v>
      </c>
      <c r="P2166">
        <f t="shared" si="168"/>
        <v>50</v>
      </c>
      <c r="Q2166" s="11" t="s">
        <v>8314</v>
      </c>
      <c r="R2166" s="15">
        <f t="shared" si="169"/>
        <v>42685.680648148147</v>
      </c>
      <c r="S2166" s="15">
        <f t="shared" si="170"/>
        <v>42715.680648148147</v>
      </c>
      <c r="U2166" t="str">
        <f t="shared" si="171"/>
        <v>people</v>
      </c>
    </row>
    <row r="2167" spans="1:21" ht="60" x14ac:dyDescent="0.25">
      <c r="A2167">
        <v>3794</v>
      </c>
      <c r="B2167" s="9" t="s">
        <v>3791</v>
      </c>
      <c r="C2167" s="3" t="s">
        <v>7904</v>
      </c>
      <c r="D2167" s="5">
        <v>5000</v>
      </c>
      <c r="E2167" s="7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67"/>
        <v>1</v>
      </c>
      <c r="P2167">
        <f t="shared" si="168"/>
        <v>50</v>
      </c>
      <c r="Q2167" s="11" t="s">
        <v>8309</v>
      </c>
      <c r="R2167" s="15">
        <f t="shared" si="169"/>
        <v>42132.58048611111</v>
      </c>
      <c r="S2167" s="15">
        <f t="shared" si="170"/>
        <v>42162.58048611111</v>
      </c>
      <c r="U2167" t="str">
        <f t="shared" si="171"/>
        <v>musical</v>
      </c>
    </row>
    <row r="2168" spans="1:21" ht="45" x14ac:dyDescent="0.25">
      <c r="A2168">
        <v>2866</v>
      </c>
      <c r="B2168" s="9" t="s">
        <v>2866</v>
      </c>
      <c r="C2168" s="3" t="s">
        <v>6976</v>
      </c>
      <c r="D2168" s="5">
        <v>5000</v>
      </c>
      <c r="E2168" s="7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67"/>
        <v>1</v>
      </c>
      <c r="P2168">
        <f t="shared" si="168"/>
        <v>22.5</v>
      </c>
      <c r="Q2168" s="11" t="s">
        <v>8309</v>
      </c>
      <c r="R2168" s="15">
        <f t="shared" si="169"/>
        <v>42627.955104166671</v>
      </c>
      <c r="S2168" s="15">
        <f t="shared" si="170"/>
        <v>42657.916666666672</v>
      </c>
      <c r="U2168" t="str">
        <f t="shared" si="171"/>
        <v>plays</v>
      </c>
    </row>
    <row r="2169" spans="1:21" ht="60" x14ac:dyDescent="0.25">
      <c r="A2169">
        <v>1232</v>
      </c>
      <c r="B2169" s="9" t="s">
        <v>1233</v>
      </c>
      <c r="C2169" s="3" t="s">
        <v>5342</v>
      </c>
      <c r="D2169" s="5">
        <v>5000</v>
      </c>
      <c r="E2169" s="7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67"/>
        <v>1</v>
      </c>
      <c r="P2169">
        <f t="shared" si="168"/>
        <v>40</v>
      </c>
      <c r="Q2169" s="11" t="s">
        <v>8313</v>
      </c>
      <c r="R2169" s="15">
        <f t="shared" si="169"/>
        <v>41506.848032407412</v>
      </c>
      <c r="S2169" s="15">
        <f t="shared" si="170"/>
        <v>41553.848032407412</v>
      </c>
      <c r="U2169" t="str">
        <f t="shared" si="171"/>
        <v>world music</v>
      </c>
    </row>
    <row r="2170" spans="1:21" ht="60" x14ac:dyDescent="0.25">
      <c r="A2170">
        <v>2693</v>
      </c>
      <c r="B2170" s="9" t="s">
        <v>2693</v>
      </c>
      <c r="C2170" s="3" t="s">
        <v>6803</v>
      </c>
      <c r="D2170" s="5">
        <v>5000</v>
      </c>
      <c r="E2170" s="7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67"/>
        <v>1</v>
      </c>
      <c r="P2170">
        <f t="shared" si="168"/>
        <v>13.33</v>
      </c>
      <c r="Q2170" s="11" t="s">
        <v>8315</v>
      </c>
      <c r="R2170" s="15">
        <f t="shared" si="169"/>
        <v>41834.138495370367</v>
      </c>
      <c r="S2170" s="15">
        <f t="shared" si="170"/>
        <v>41864.138495370367</v>
      </c>
      <c r="U2170" t="str">
        <f t="shared" si="171"/>
        <v>food trucks</v>
      </c>
    </row>
    <row r="2171" spans="1:21" ht="60" x14ac:dyDescent="0.25">
      <c r="A2171">
        <v>2903</v>
      </c>
      <c r="B2171" s="9" t="s">
        <v>2903</v>
      </c>
      <c r="C2171" s="3" t="s">
        <v>7013</v>
      </c>
      <c r="D2171" s="5">
        <v>5000</v>
      </c>
      <c r="E2171" s="7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67"/>
        <v>1</v>
      </c>
      <c r="P2171">
        <f t="shared" si="168"/>
        <v>9.75</v>
      </c>
      <c r="Q2171" s="11" t="s">
        <v>8309</v>
      </c>
      <c r="R2171" s="15">
        <f t="shared" si="169"/>
        <v>42196.166874999995</v>
      </c>
      <c r="S2171" s="15">
        <f t="shared" si="170"/>
        <v>42256.166874999995</v>
      </c>
      <c r="U2171" t="str">
        <f t="shared" si="171"/>
        <v>plays</v>
      </c>
    </row>
    <row r="2172" spans="1:21" ht="30" x14ac:dyDescent="0.25">
      <c r="A2172">
        <v>2761</v>
      </c>
      <c r="B2172" s="9" t="s">
        <v>2761</v>
      </c>
      <c r="C2172" s="3" t="s">
        <v>6871</v>
      </c>
      <c r="D2172" s="5">
        <v>5000</v>
      </c>
      <c r="E2172" s="7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67"/>
        <v>1</v>
      </c>
      <c r="P2172">
        <f t="shared" si="168"/>
        <v>9</v>
      </c>
      <c r="Q2172" s="11" t="s">
        <v>8310</v>
      </c>
      <c r="R2172" s="15">
        <f t="shared" si="169"/>
        <v>41247.063576388886</v>
      </c>
      <c r="S2172" s="15">
        <f t="shared" si="170"/>
        <v>41277.063576388886</v>
      </c>
      <c r="U2172" t="str">
        <f t="shared" si="171"/>
        <v>children's books</v>
      </c>
    </row>
    <row r="2173" spans="1:21" ht="60" x14ac:dyDescent="0.25">
      <c r="A2173">
        <v>550</v>
      </c>
      <c r="B2173" s="9" t="s">
        <v>551</v>
      </c>
      <c r="C2173" s="3" t="s">
        <v>4660</v>
      </c>
      <c r="D2173" s="5">
        <v>5000</v>
      </c>
      <c r="E2173" s="7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67"/>
        <v>1</v>
      </c>
      <c r="P2173">
        <f t="shared" si="168"/>
        <v>8.75</v>
      </c>
      <c r="Q2173" s="11" t="s">
        <v>8311</v>
      </c>
      <c r="R2173" s="15">
        <f t="shared" si="169"/>
        <v>42753.678761574076</v>
      </c>
      <c r="S2173" s="15">
        <f t="shared" si="170"/>
        <v>42766.208333333328</v>
      </c>
      <c r="U2173" t="str">
        <f t="shared" si="171"/>
        <v>web</v>
      </c>
    </row>
    <row r="2174" spans="1:21" ht="30" x14ac:dyDescent="0.25">
      <c r="A2174">
        <v>1710</v>
      </c>
      <c r="B2174" s="9" t="s">
        <v>1711</v>
      </c>
      <c r="C2174" s="3" t="s">
        <v>5820</v>
      </c>
      <c r="D2174" s="5">
        <v>5000</v>
      </c>
      <c r="E2174" s="7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67"/>
        <v>1</v>
      </c>
      <c r="P2174">
        <f t="shared" si="168"/>
        <v>34</v>
      </c>
      <c r="Q2174" s="11" t="s">
        <v>8313</v>
      </c>
      <c r="R2174" s="15">
        <f t="shared" si="169"/>
        <v>42341.59129629629</v>
      </c>
      <c r="S2174" s="15">
        <f t="shared" si="170"/>
        <v>42387.541666666672</v>
      </c>
      <c r="U2174" t="str">
        <f t="shared" si="171"/>
        <v>faith</v>
      </c>
    </row>
    <row r="2175" spans="1:21" ht="60" x14ac:dyDescent="0.25">
      <c r="A2175">
        <v>917</v>
      </c>
      <c r="B2175" s="9" t="s">
        <v>918</v>
      </c>
      <c r="C2175" s="3" t="s">
        <v>5027</v>
      </c>
      <c r="D2175" s="5">
        <v>5000</v>
      </c>
      <c r="E2175" s="7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67"/>
        <v>1</v>
      </c>
      <c r="P2175">
        <f t="shared" si="168"/>
        <v>30</v>
      </c>
      <c r="Q2175" s="11" t="s">
        <v>8313</v>
      </c>
      <c r="R2175" s="15">
        <f t="shared" si="169"/>
        <v>41802.94363425926</v>
      </c>
      <c r="S2175" s="15">
        <f t="shared" si="170"/>
        <v>41834.104166666664</v>
      </c>
      <c r="U2175" t="str">
        <f t="shared" si="171"/>
        <v>jazz</v>
      </c>
    </row>
    <row r="2176" spans="1:21" ht="60" x14ac:dyDescent="0.25">
      <c r="A2176">
        <v>2506</v>
      </c>
      <c r="B2176" s="9" t="s">
        <v>2506</v>
      </c>
      <c r="C2176" s="3" t="s">
        <v>6616</v>
      </c>
      <c r="D2176" s="5">
        <v>5000</v>
      </c>
      <c r="E2176" s="7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67"/>
        <v>1</v>
      </c>
      <c r="P2176">
        <f t="shared" si="168"/>
        <v>15</v>
      </c>
      <c r="Q2176" s="11" t="s">
        <v>8315</v>
      </c>
      <c r="R2176" s="15">
        <f t="shared" si="169"/>
        <v>42258.297094907408</v>
      </c>
      <c r="S2176" s="15">
        <f t="shared" si="170"/>
        <v>42280.875</v>
      </c>
      <c r="U2176" t="str">
        <f t="shared" si="171"/>
        <v>restaurants</v>
      </c>
    </row>
    <row r="2177" spans="1:21" ht="60" x14ac:dyDescent="0.25">
      <c r="A2177">
        <v>1099</v>
      </c>
      <c r="B2177" s="9" t="s">
        <v>1100</v>
      </c>
      <c r="C2177" s="3" t="s">
        <v>5209</v>
      </c>
      <c r="D2177" s="5">
        <v>5000</v>
      </c>
      <c r="E2177" s="7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67"/>
        <v>1</v>
      </c>
      <c r="P2177">
        <f t="shared" si="168"/>
        <v>25</v>
      </c>
      <c r="Q2177" s="11" t="s">
        <v>8312</v>
      </c>
      <c r="R2177" s="15">
        <f t="shared" si="169"/>
        <v>42107.836435185185</v>
      </c>
      <c r="S2177" s="15">
        <f t="shared" si="170"/>
        <v>42137.836435185185</v>
      </c>
      <c r="U2177" t="str">
        <f t="shared" si="171"/>
        <v>video games</v>
      </c>
    </row>
    <row r="2178" spans="1:21" ht="30" x14ac:dyDescent="0.25">
      <c r="A2178">
        <v>2893</v>
      </c>
      <c r="B2178" s="9" t="s">
        <v>2893</v>
      </c>
      <c r="C2178" s="3" t="s">
        <v>7003</v>
      </c>
      <c r="D2178" s="5">
        <v>5000</v>
      </c>
      <c r="E2178" s="7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67"/>
        <v>1</v>
      </c>
      <c r="P2178">
        <f t="shared" si="168"/>
        <v>12.5</v>
      </c>
      <c r="Q2178" s="11" t="s">
        <v>8309</v>
      </c>
      <c r="R2178" s="15">
        <f t="shared" si="169"/>
        <v>41953.773090277777</v>
      </c>
      <c r="S2178" s="15">
        <f t="shared" si="170"/>
        <v>42013.083333333328</v>
      </c>
      <c r="U2178" t="str">
        <f t="shared" si="171"/>
        <v>plays</v>
      </c>
    </row>
    <row r="2179" spans="1:21" ht="45" x14ac:dyDescent="0.25">
      <c r="A2179">
        <v>900</v>
      </c>
      <c r="B2179" s="9" t="s">
        <v>901</v>
      </c>
      <c r="C2179" s="3" t="s">
        <v>5010</v>
      </c>
      <c r="D2179" s="5">
        <v>5000</v>
      </c>
      <c r="E2179" s="7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ref="O2179:O2242" si="172">ROUND(E2179/D2179*100,0)</f>
        <v>0</v>
      </c>
      <c r="P2179">
        <f t="shared" ref="P2179:P2242" si="173">IFERROR(ROUND(E2179/L2179,2),0)</f>
        <v>10.5</v>
      </c>
      <c r="Q2179" s="11" t="s">
        <v>8313</v>
      </c>
      <c r="R2179" s="15">
        <f t="shared" ref="R2179:R2242" si="174">(((J2179/60)/60)/24)+DATE(1970,1,1)</f>
        <v>42429.84956018519</v>
      </c>
      <c r="S2179" s="15">
        <f t="shared" ref="S2179:S2242" si="175">(((I2179/60)/60)/24)+DATE(1970,1,1)</f>
        <v>42459.807893518519</v>
      </c>
      <c r="U2179" t="str">
        <f t="shared" ref="U2179:U2242" si="176">RIGHT(N2179,LEN(N2179)-SEARCH("/",N2179))</f>
        <v>jazz</v>
      </c>
    </row>
    <row r="2180" spans="1:21" ht="60" x14ac:dyDescent="0.25">
      <c r="A2180">
        <v>3961</v>
      </c>
      <c r="B2180" s="9" t="s">
        <v>3958</v>
      </c>
      <c r="C2180" s="3" t="s">
        <v>8068</v>
      </c>
      <c r="D2180" s="5">
        <v>5000</v>
      </c>
      <c r="E2180" s="7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72"/>
        <v>0</v>
      </c>
      <c r="P2180">
        <f t="shared" si="173"/>
        <v>10.5</v>
      </c>
      <c r="Q2180" s="11" t="s">
        <v>8309</v>
      </c>
      <c r="R2180" s="15">
        <f t="shared" si="174"/>
        <v>41745.891319444447</v>
      </c>
      <c r="S2180" s="15">
        <f t="shared" si="175"/>
        <v>41767.891319444447</v>
      </c>
      <c r="U2180" t="str">
        <f t="shared" si="176"/>
        <v>plays</v>
      </c>
    </row>
    <row r="2181" spans="1:21" ht="45" x14ac:dyDescent="0.25">
      <c r="A2181">
        <v>4041</v>
      </c>
      <c r="B2181" s="9" t="s">
        <v>4037</v>
      </c>
      <c r="C2181" s="3" t="s">
        <v>8145</v>
      </c>
      <c r="D2181" s="5">
        <v>5000</v>
      </c>
      <c r="E2181" s="7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72"/>
        <v>0</v>
      </c>
      <c r="P2181">
        <f t="shared" si="173"/>
        <v>10.5</v>
      </c>
      <c r="Q2181" s="11" t="s">
        <v>8309</v>
      </c>
      <c r="R2181" s="15">
        <f t="shared" si="174"/>
        <v>42559.474004629628</v>
      </c>
      <c r="S2181" s="15">
        <f t="shared" si="175"/>
        <v>42619.474004629628</v>
      </c>
      <c r="U2181" t="str">
        <f t="shared" si="176"/>
        <v>plays</v>
      </c>
    </row>
    <row r="2182" spans="1:21" ht="45" x14ac:dyDescent="0.25">
      <c r="A2182">
        <v>1738</v>
      </c>
      <c r="B2182" s="9" t="s">
        <v>1739</v>
      </c>
      <c r="C2182" s="3" t="s">
        <v>5848</v>
      </c>
      <c r="D2182" s="5">
        <v>5000</v>
      </c>
      <c r="E2182" s="7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72"/>
        <v>0</v>
      </c>
      <c r="P2182">
        <f t="shared" si="173"/>
        <v>20</v>
      </c>
      <c r="Q2182" s="11" t="s">
        <v>8313</v>
      </c>
      <c r="R2182" s="15">
        <f t="shared" si="174"/>
        <v>41884.874328703707</v>
      </c>
      <c r="S2182" s="15">
        <f t="shared" si="175"/>
        <v>41914.874328703707</v>
      </c>
      <c r="U2182" t="str">
        <f t="shared" si="176"/>
        <v>faith</v>
      </c>
    </row>
    <row r="2183" spans="1:21" ht="60" x14ac:dyDescent="0.25">
      <c r="A2183">
        <v>1686</v>
      </c>
      <c r="B2183" s="9" t="s">
        <v>1687</v>
      </c>
      <c r="C2183" s="3" t="s">
        <v>5796</v>
      </c>
      <c r="D2183" s="5">
        <v>5000</v>
      </c>
      <c r="E2183" s="7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72"/>
        <v>0</v>
      </c>
      <c r="P2183">
        <f t="shared" si="173"/>
        <v>18</v>
      </c>
      <c r="Q2183" s="11" t="s">
        <v>8313</v>
      </c>
      <c r="R2183" s="15">
        <f t="shared" si="174"/>
        <v>42792.843969907408</v>
      </c>
      <c r="S2183" s="15">
        <f t="shared" si="175"/>
        <v>42852.802303240736</v>
      </c>
      <c r="U2183" t="str">
        <f t="shared" si="176"/>
        <v>faith</v>
      </c>
    </row>
    <row r="2184" spans="1:21" ht="45" x14ac:dyDescent="0.25">
      <c r="A2184">
        <v>3926</v>
      </c>
      <c r="B2184" s="9" t="s">
        <v>3923</v>
      </c>
      <c r="C2184" s="3" t="s">
        <v>8034</v>
      </c>
      <c r="D2184" s="5">
        <v>5000</v>
      </c>
      <c r="E2184" s="7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72"/>
        <v>0</v>
      </c>
      <c r="P2184">
        <f t="shared" si="173"/>
        <v>15</v>
      </c>
      <c r="Q2184" s="11" t="s">
        <v>8309</v>
      </c>
      <c r="R2184" s="15">
        <f t="shared" si="174"/>
        <v>41970.085046296299</v>
      </c>
      <c r="S2184" s="15">
        <f t="shared" si="175"/>
        <v>42000.085046296299</v>
      </c>
      <c r="U2184" t="str">
        <f t="shared" si="176"/>
        <v>plays</v>
      </c>
    </row>
    <row r="2185" spans="1:21" ht="60" x14ac:dyDescent="0.25">
      <c r="A2185">
        <v>1123</v>
      </c>
      <c r="B2185" s="9" t="s">
        <v>1124</v>
      </c>
      <c r="C2185" s="3" t="s">
        <v>5233</v>
      </c>
      <c r="D2185" s="5">
        <v>5000</v>
      </c>
      <c r="E2185" s="7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72"/>
        <v>0</v>
      </c>
      <c r="P2185">
        <f t="shared" si="173"/>
        <v>3.67</v>
      </c>
      <c r="Q2185" s="11" t="s">
        <v>8312</v>
      </c>
      <c r="R2185" s="15">
        <f t="shared" si="174"/>
        <v>41718.5237037037</v>
      </c>
      <c r="S2185" s="15">
        <f t="shared" si="175"/>
        <v>41748.5237037037</v>
      </c>
      <c r="U2185" t="str">
        <f t="shared" si="176"/>
        <v>video games</v>
      </c>
    </row>
    <row r="2186" spans="1:21" ht="60" x14ac:dyDescent="0.25">
      <c r="A2186">
        <v>1130</v>
      </c>
      <c r="B2186" s="9" t="s">
        <v>1131</v>
      </c>
      <c r="C2186" s="3" t="s">
        <v>5240</v>
      </c>
      <c r="D2186" s="5">
        <v>5000</v>
      </c>
      <c r="E2186" s="7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72"/>
        <v>0</v>
      </c>
      <c r="P2186">
        <f t="shared" si="173"/>
        <v>3.67</v>
      </c>
      <c r="Q2186" s="11" t="s">
        <v>8312</v>
      </c>
      <c r="R2186" s="15">
        <f t="shared" si="174"/>
        <v>41908.996527777781</v>
      </c>
      <c r="S2186" s="15">
        <f t="shared" si="175"/>
        <v>41969.038194444445</v>
      </c>
      <c r="U2186" t="str">
        <f t="shared" si="176"/>
        <v>mobile games</v>
      </c>
    </row>
    <row r="2187" spans="1:21" ht="45" x14ac:dyDescent="0.25">
      <c r="A2187">
        <v>1715</v>
      </c>
      <c r="B2187" s="9" t="s">
        <v>1716</v>
      </c>
      <c r="C2187" s="3" t="s">
        <v>5825</v>
      </c>
      <c r="D2187" s="5">
        <v>5000</v>
      </c>
      <c r="E2187" s="7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72"/>
        <v>0</v>
      </c>
      <c r="P2187">
        <f t="shared" si="173"/>
        <v>5.5</v>
      </c>
      <c r="Q2187" s="11" t="s">
        <v>8313</v>
      </c>
      <c r="R2187" s="15">
        <f t="shared" si="174"/>
        <v>42064.217418981483</v>
      </c>
      <c r="S2187" s="15">
        <f t="shared" si="175"/>
        <v>42094.140277777777</v>
      </c>
      <c r="U2187" t="str">
        <f t="shared" si="176"/>
        <v>faith</v>
      </c>
    </row>
    <row r="2188" spans="1:21" ht="60" x14ac:dyDescent="0.25">
      <c r="A2188">
        <v>3940</v>
      </c>
      <c r="B2188" s="9" t="s">
        <v>3937</v>
      </c>
      <c r="C2188" s="3" t="s">
        <v>8048</v>
      </c>
      <c r="D2188" s="5">
        <v>5000</v>
      </c>
      <c r="E2188" s="7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72"/>
        <v>0</v>
      </c>
      <c r="P2188">
        <f t="shared" si="173"/>
        <v>5.5</v>
      </c>
      <c r="Q2188" s="11" t="s">
        <v>8309</v>
      </c>
      <c r="R2188" s="15">
        <f t="shared" si="174"/>
        <v>41961.492488425924</v>
      </c>
      <c r="S2188" s="15">
        <f t="shared" si="175"/>
        <v>42006.492488425924</v>
      </c>
      <c r="U2188" t="str">
        <f t="shared" si="176"/>
        <v>plays</v>
      </c>
    </row>
    <row r="2189" spans="1:21" ht="45" x14ac:dyDescent="0.25">
      <c r="A2189">
        <v>509</v>
      </c>
      <c r="B2189" s="9" t="s">
        <v>510</v>
      </c>
      <c r="C2189" s="3" t="s">
        <v>4619</v>
      </c>
      <c r="D2189" s="5">
        <v>5000</v>
      </c>
      <c r="E2189" s="7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72"/>
        <v>0</v>
      </c>
      <c r="P2189">
        <f t="shared" si="173"/>
        <v>10</v>
      </c>
      <c r="Q2189" s="11" t="s">
        <v>8308</v>
      </c>
      <c r="R2189" s="15">
        <f t="shared" si="174"/>
        <v>42153.631597222222</v>
      </c>
      <c r="S2189" s="15">
        <f t="shared" si="175"/>
        <v>42183.631597222222</v>
      </c>
      <c r="U2189" t="str">
        <f t="shared" si="176"/>
        <v>animation</v>
      </c>
    </row>
    <row r="2190" spans="1:21" ht="60" x14ac:dyDescent="0.25">
      <c r="A2190">
        <v>577</v>
      </c>
      <c r="B2190" s="9" t="s">
        <v>578</v>
      </c>
      <c r="C2190" s="3" t="s">
        <v>4687</v>
      </c>
      <c r="D2190" s="5">
        <v>5000</v>
      </c>
      <c r="E2190" s="7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72"/>
        <v>0</v>
      </c>
      <c r="P2190">
        <f t="shared" si="173"/>
        <v>10</v>
      </c>
      <c r="Q2190" s="11" t="s">
        <v>8311</v>
      </c>
      <c r="R2190" s="15">
        <f t="shared" si="174"/>
        <v>42450.589143518519</v>
      </c>
      <c r="S2190" s="15">
        <f t="shared" si="175"/>
        <v>42510.589143518519</v>
      </c>
      <c r="U2190" t="str">
        <f t="shared" si="176"/>
        <v>web</v>
      </c>
    </row>
    <row r="2191" spans="1:21" ht="60" x14ac:dyDescent="0.25">
      <c r="A2191">
        <v>606</v>
      </c>
      <c r="B2191" s="9" t="s">
        <v>607</v>
      </c>
      <c r="C2191" s="3" t="s">
        <v>4716</v>
      </c>
      <c r="D2191" s="5">
        <v>5000</v>
      </c>
      <c r="E2191" s="7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72"/>
        <v>0</v>
      </c>
      <c r="P2191">
        <f t="shared" si="173"/>
        <v>10</v>
      </c>
      <c r="Q2191" s="11" t="s">
        <v>8311</v>
      </c>
      <c r="R2191" s="15">
        <f t="shared" si="174"/>
        <v>42102.650567129633</v>
      </c>
      <c r="S2191" s="15">
        <f t="shared" si="175"/>
        <v>42148.625</v>
      </c>
      <c r="U2191" t="str">
        <f t="shared" si="176"/>
        <v>web</v>
      </c>
    </row>
    <row r="2192" spans="1:21" ht="45" x14ac:dyDescent="0.25">
      <c r="A2192">
        <v>2396</v>
      </c>
      <c r="B2192" s="9" t="s">
        <v>2397</v>
      </c>
      <c r="C2192" s="3" t="s">
        <v>6506</v>
      </c>
      <c r="D2192" s="5">
        <v>5000</v>
      </c>
      <c r="E2192" s="7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72"/>
        <v>0</v>
      </c>
      <c r="P2192">
        <f t="shared" si="173"/>
        <v>10</v>
      </c>
      <c r="Q2192" s="11" t="s">
        <v>8311</v>
      </c>
      <c r="R2192" s="15">
        <f t="shared" si="174"/>
        <v>42262.849050925928</v>
      </c>
      <c r="S2192" s="15">
        <f t="shared" si="175"/>
        <v>42292.849050925928</v>
      </c>
      <c r="U2192" t="str">
        <f t="shared" si="176"/>
        <v>web</v>
      </c>
    </row>
    <row r="2193" spans="1:21" ht="30" x14ac:dyDescent="0.25">
      <c r="A2193">
        <v>2440</v>
      </c>
      <c r="B2193" s="9" t="s">
        <v>2441</v>
      </c>
      <c r="C2193" s="3" t="s">
        <v>6550</v>
      </c>
      <c r="D2193" s="5">
        <v>5000</v>
      </c>
      <c r="E2193" s="7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72"/>
        <v>0</v>
      </c>
      <c r="P2193">
        <f t="shared" si="173"/>
        <v>5</v>
      </c>
      <c r="Q2193" s="11" t="s">
        <v>8315</v>
      </c>
      <c r="R2193" s="15">
        <f t="shared" si="174"/>
        <v>42383.899456018517</v>
      </c>
      <c r="S2193" s="15">
        <f t="shared" si="175"/>
        <v>42413.899456018517</v>
      </c>
      <c r="U2193" t="str">
        <f t="shared" si="176"/>
        <v>food trucks</v>
      </c>
    </row>
    <row r="2194" spans="1:21" ht="30" x14ac:dyDescent="0.25">
      <c r="A2194">
        <v>3868</v>
      </c>
      <c r="B2194" s="9" t="s">
        <v>3865</v>
      </c>
      <c r="C2194" s="3" t="s">
        <v>7977</v>
      </c>
      <c r="D2194" s="5">
        <v>5000</v>
      </c>
      <c r="E2194" s="7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72"/>
        <v>0</v>
      </c>
      <c r="P2194">
        <f t="shared" si="173"/>
        <v>10</v>
      </c>
      <c r="Q2194" s="11" t="s">
        <v>8309</v>
      </c>
      <c r="R2194" s="15">
        <f t="shared" si="174"/>
        <v>41865.659780092588</v>
      </c>
      <c r="S2194" s="15">
        <f t="shared" si="175"/>
        <v>41890.659780092588</v>
      </c>
      <c r="U2194" t="str">
        <f t="shared" si="176"/>
        <v>musical</v>
      </c>
    </row>
    <row r="2195" spans="1:21" ht="60" x14ac:dyDescent="0.25">
      <c r="A2195">
        <v>1879</v>
      </c>
      <c r="B2195" s="9" t="s">
        <v>1880</v>
      </c>
      <c r="C2195" s="3" t="s">
        <v>5989</v>
      </c>
      <c r="D2195" s="5">
        <v>5000</v>
      </c>
      <c r="E2195" s="7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72"/>
        <v>0</v>
      </c>
      <c r="P2195">
        <f t="shared" si="173"/>
        <v>3</v>
      </c>
      <c r="Q2195" s="11" t="s">
        <v>8312</v>
      </c>
      <c r="R2195" s="15">
        <f t="shared" si="174"/>
        <v>42413.649641203709</v>
      </c>
      <c r="S2195" s="15">
        <f t="shared" si="175"/>
        <v>42443.607974537037</v>
      </c>
      <c r="U2195" t="str">
        <f t="shared" si="176"/>
        <v>mobile games</v>
      </c>
    </row>
    <row r="2196" spans="1:21" ht="45" x14ac:dyDescent="0.25">
      <c r="A2196">
        <v>440</v>
      </c>
      <c r="B2196" s="9" t="s">
        <v>441</v>
      </c>
      <c r="C2196" s="3" t="s">
        <v>4550</v>
      </c>
      <c r="D2196" s="5">
        <v>5000</v>
      </c>
      <c r="E2196" s="7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72"/>
        <v>0</v>
      </c>
      <c r="P2196">
        <f t="shared" si="173"/>
        <v>5</v>
      </c>
      <c r="Q2196" s="11" t="s">
        <v>8308</v>
      </c>
      <c r="R2196" s="15">
        <f t="shared" si="174"/>
        <v>42423.985567129625</v>
      </c>
      <c r="S2196" s="15">
        <f t="shared" si="175"/>
        <v>42453.943900462968</v>
      </c>
      <c r="U2196" t="str">
        <f t="shared" si="176"/>
        <v>animation</v>
      </c>
    </row>
    <row r="2197" spans="1:21" ht="45" x14ac:dyDescent="0.25">
      <c r="A2197">
        <v>1482</v>
      </c>
      <c r="B2197" s="9" t="s">
        <v>1483</v>
      </c>
      <c r="C2197" s="3" t="s">
        <v>5592</v>
      </c>
      <c r="D2197" s="5">
        <v>5000</v>
      </c>
      <c r="E2197" s="7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72"/>
        <v>0</v>
      </c>
      <c r="P2197">
        <f t="shared" si="173"/>
        <v>5</v>
      </c>
      <c r="Q2197" s="11" t="s">
        <v>8310</v>
      </c>
      <c r="R2197" s="15">
        <f t="shared" si="174"/>
        <v>41136.85805555556</v>
      </c>
      <c r="S2197" s="15">
        <f t="shared" si="175"/>
        <v>41159.32708333333</v>
      </c>
      <c r="U2197" t="str">
        <f t="shared" si="176"/>
        <v>fiction</v>
      </c>
    </row>
    <row r="2198" spans="1:21" ht="60" x14ac:dyDescent="0.25">
      <c r="A2198">
        <v>3939</v>
      </c>
      <c r="B2198" s="9" t="s">
        <v>3936</v>
      </c>
      <c r="C2198" s="3" t="s">
        <v>8047</v>
      </c>
      <c r="D2198" s="5">
        <v>5000</v>
      </c>
      <c r="E2198" s="7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72"/>
        <v>0</v>
      </c>
      <c r="P2198">
        <f t="shared" si="173"/>
        <v>5</v>
      </c>
      <c r="Q2198" s="11" t="s">
        <v>8309</v>
      </c>
      <c r="R2198" s="15">
        <f t="shared" si="174"/>
        <v>41915.400219907409</v>
      </c>
      <c r="S2198" s="15">
        <f t="shared" si="175"/>
        <v>41919.1875</v>
      </c>
      <c r="U2198" t="str">
        <f t="shared" si="176"/>
        <v>plays</v>
      </c>
    </row>
    <row r="2199" spans="1:21" ht="60" x14ac:dyDescent="0.25">
      <c r="A2199">
        <v>2394</v>
      </c>
      <c r="B2199" s="9" t="s">
        <v>2395</v>
      </c>
      <c r="C2199" s="3" t="s">
        <v>6504</v>
      </c>
      <c r="D2199" s="5">
        <v>5000</v>
      </c>
      <c r="E2199" s="7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72"/>
        <v>0</v>
      </c>
      <c r="P2199">
        <f t="shared" si="173"/>
        <v>1.5</v>
      </c>
      <c r="Q2199" s="11" t="s">
        <v>8311</v>
      </c>
      <c r="R2199" s="15">
        <f t="shared" si="174"/>
        <v>42031.362187499995</v>
      </c>
      <c r="S2199" s="15">
        <f t="shared" si="175"/>
        <v>42061.362187499995</v>
      </c>
      <c r="U2199" t="str">
        <f t="shared" si="176"/>
        <v>web</v>
      </c>
    </row>
    <row r="2200" spans="1:21" ht="45" x14ac:dyDescent="0.25">
      <c r="A2200">
        <v>2360</v>
      </c>
      <c r="B2200" s="9" t="s">
        <v>2361</v>
      </c>
      <c r="C2200" s="3" t="s">
        <v>6470</v>
      </c>
      <c r="D2200" s="5">
        <v>5000</v>
      </c>
      <c r="E2200" s="7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72"/>
        <v>0</v>
      </c>
      <c r="P2200">
        <f t="shared" si="173"/>
        <v>2</v>
      </c>
      <c r="Q2200" s="11" t="s">
        <v>8311</v>
      </c>
      <c r="R2200" s="15">
        <f t="shared" si="174"/>
        <v>42377.70694444445</v>
      </c>
      <c r="S2200" s="15">
        <f t="shared" si="175"/>
        <v>42407.70694444445</v>
      </c>
      <c r="U2200" t="str">
        <f t="shared" si="176"/>
        <v>web</v>
      </c>
    </row>
    <row r="2201" spans="1:21" ht="60" x14ac:dyDescent="0.25">
      <c r="A2201">
        <v>566</v>
      </c>
      <c r="B2201" s="9" t="s">
        <v>567</v>
      </c>
      <c r="C2201" s="3" t="s">
        <v>4676</v>
      </c>
      <c r="D2201" s="5">
        <v>5000</v>
      </c>
      <c r="E2201" s="7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72"/>
        <v>0</v>
      </c>
      <c r="P2201">
        <f t="shared" si="173"/>
        <v>1</v>
      </c>
      <c r="Q2201" s="11" t="s">
        <v>8311</v>
      </c>
      <c r="R2201" s="15">
        <f t="shared" si="174"/>
        <v>42535.68440972222</v>
      </c>
      <c r="S2201" s="15">
        <f t="shared" si="175"/>
        <v>42565.68440972222</v>
      </c>
      <c r="U2201" t="str">
        <f t="shared" si="176"/>
        <v>web</v>
      </c>
    </row>
    <row r="2202" spans="1:21" ht="45" x14ac:dyDescent="0.25">
      <c r="A2202">
        <v>634</v>
      </c>
      <c r="B2202" s="9" t="s">
        <v>635</v>
      </c>
      <c r="C2202" s="3" t="s">
        <v>4744</v>
      </c>
      <c r="D2202" s="5">
        <v>5000</v>
      </c>
      <c r="E2202" s="7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72"/>
        <v>0</v>
      </c>
      <c r="P2202">
        <f t="shared" si="173"/>
        <v>1</v>
      </c>
      <c r="Q2202" s="11" t="s">
        <v>8311</v>
      </c>
      <c r="R2202" s="15">
        <f t="shared" si="174"/>
        <v>42031.928576388891</v>
      </c>
      <c r="S2202" s="15">
        <f t="shared" si="175"/>
        <v>42061.928576388891</v>
      </c>
      <c r="U2202" t="str">
        <f t="shared" si="176"/>
        <v>web</v>
      </c>
    </row>
    <row r="2203" spans="1:21" ht="60" x14ac:dyDescent="0.25">
      <c r="A2203">
        <v>2146</v>
      </c>
      <c r="B2203" s="9" t="s">
        <v>2147</v>
      </c>
      <c r="C2203" s="3" t="s">
        <v>6256</v>
      </c>
      <c r="D2203" s="5">
        <v>5000</v>
      </c>
      <c r="E2203" s="7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72"/>
        <v>0</v>
      </c>
      <c r="P2203">
        <f t="shared" si="173"/>
        <v>1</v>
      </c>
      <c r="Q2203" s="11" t="s">
        <v>8312</v>
      </c>
      <c r="R2203" s="15">
        <f t="shared" si="174"/>
        <v>42397.679513888885</v>
      </c>
      <c r="S2203" s="15">
        <f t="shared" si="175"/>
        <v>42411.679513888885</v>
      </c>
      <c r="U2203" t="str">
        <f t="shared" si="176"/>
        <v>video games</v>
      </c>
    </row>
    <row r="2204" spans="1:21" ht="60" x14ac:dyDescent="0.25">
      <c r="A2204">
        <v>3856</v>
      </c>
      <c r="B2204" s="9" t="s">
        <v>3853</v>
      </c>
      <c r="C2204" s="3" t="s">
        <v>7965</v>
      </c>
      <c r="D2204" s="5">
        <v>5000</v>
      </c>
      <c r="E2204" s="7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72"/>
        <v>0</v>
      </c>
      <c r="P2204">
        <f t="shared" si="173"/>
        <v>1</v>
      </c>
      <c r="Q2204" s="11" t="s">
        <v>8309</v>
      </c>
      <c r="R2204" s="15">
        <f t="shared" si="174"/>
        <v>42041.743090277778</v>
      </c>
      <c r="S2204" s="15">
        <f t="shared" si="175"/>
        <v>42071.701423611114</v>
      </c>
      <c r="U2204" t="str">
        <f t="shared" si="176"/>
        <v>plays</v>
      </c>
    </row>
    <row r="2205" spans="1:21" ht="60" x14ac:dyDescent="0.25">
      <c r="A2205">
        <v>4045</v>
      </c>
      <c r="B2205" s="9" t="s">
        <v>4041</v>
      </c>
      <c r="C2205" s="3" t="s">
        <v>8149</v>
      </c>
      <c r="D2205" s="5">
        <v>5000</v>
      </c>
      <c r="E2205" s="7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72"/>
        <v>0</v>
      </c>
      <c r="P2205">
        <f t="shared" si="173"/>
        <v>1</v>
      </c>
      <c r="Q2205" s="11" t="s">
        <v>8309</v>
      </c>
      <c r="R2205" s="15">
        <f t="shared" si="174"/>
        <v>41842.201261574075</v>
      </c>
      <c r="S2205" s="15">
        <f t="shared" si="175"/>
        <v>41872.201261574075</v>
      </c>
      <c r="U2205" t="str">
        <f t="shared" si="176"/>
        <v>plays</v>
      </c>
    </row>
    <row r="2206" spans="1:21" ht="30" x14ac:dyDescent="0.25">
      <c r="A2206">
        <v>134</v>
      </c>
      <c r="B2206" s="9" t="s">
        <v>136</v>
      </c>
      <c r="C2206" s="3" t="s">
        <v>4245</v>
      </c>
      <c r="D2206" s="5">
        <v>5000</v>
      </c>
      <c r="E2206" s="7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72"/>
        <v>0</v>
      </c>
      <c r="P2206">
        <f t="shared" si="173"/>
        <v>0</v>
      </c>
      <c r="Q2206" s="11" t="s">
        <v>8308</v>
      </c>
      <c r="R2206" s="15">
        <f t="shared" si="174"/>
        <v>42221.909930555557</v>
      </c>
      <c r="S2206" s="15">
        <f t="shared" si="175"/>
        <v>42251.708333333328</v>
      </c>
      <c r="U2206" t="str">
        <f t="shared" si="176"/>
        <v>science fiction</v>
      </c>
    </row>
    <row r="2207" spans="1:21" ht="60" x14ac:dyDescent="0.25">
      <c r="A2207">
        <v>158</v>
      </c>
      <c r="B2207" s="9" t="s">
        <v>160</v>
      </c>
      <c r="C2207" s="3" t="s">
        <v>4268</v>
      </c>
      <c r="D2207" s="5">
        <v>5000</v>
      </c>
      <c r="E2207" s="7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72"/>
        <v>0</v>
      </c>
      <c r="P2207">
        <f t="shared" si="173"/>
        <v>0</v>
      </c>
      <c r="Q2207" s="11" t="s">
        <v>8308</v>
      </c>
      <c r="R2207" s="15">
        <f t="shared" si="174"/>
        <v>41904.07671296296</v>
      </c>
      <c r="S2207" s="15">
        <f t="shared" si="175"/>
        <v>41934.07671296296</v>
      </c>
      <c r="U2207" t="str">
        <f t="shared" si="176"/>
        <v>science fiction</v>
      </c>
    </row>
    <row r="2208" spans="1:21" ht="60" x14ac:dyDescent="0.25">
      <c r="A2208">
        <v>160</v>
      </c>
      <c r="B2208" s="9" t="s">
        <v>162</v>
      </c>
      <c r="C2208" s="3" t="s">
        <v>4270</v>
      </c>
      <c r="D2208" s="5">
        <v>5000</v>
      </c>
      <c r="E2208" s="7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72"/>
        <v>0</v>
      </c>
      <c r="P2208">
        <f t="shared" si="173"/>
        <v>0</v>
      </c>
      <c r="Q2208" s="11" t="s">
        <v>8308</v>
      </c>
      <c r="R2208" s="15">
        <f t="shared" si="174"/>
        <v>42171.913090277783</v>
      </c>
      <c r="S2208" s="15">
        <f t="shared" si="175"/>
        <v>42231.913090277783</v>
      </c>
      <c r="U2208" t="str">
        <f t="shared" si="176"/>
        <v>drama</v>
      </c>
    </row>
    <row r="2209" spans="1:21" ht="60" x14ac:dyDescent="0.25">
      <c r="A2209">
        <v>186</v>
      </c>
      <c r="B2209" s="9" t="s">
        <v>188</v>
      </c>
      <c r="C2209" s="3" t="s">
        <v>4296</v>
      </c>
      <c r="D2209" s="5">
        <v>5000</v>
      </c>
      <c r="E2209" s="7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72"/>
        <v>0</v>
      </c>
      <c r="P2209">
        <f t="shared" si="173"/>
        <v>0</v>
      </c>
      <c r="Q2209" s="11" t="s">
        <v>8308</v>
      </c>
      <c r="R2209" s="15">
        <f t="shared" si="174"/>
        <v>42767.812893518523</v>
      </c>
      <c r="S2209" s="15">
        <f t="shared" si="175"/>
        <v>42797.833333333328</v>
      </c>
      <c r="U2209" t="str">
        <f t="shared" si="176"/>
        <v>drama</v>
      </c>
    </row>
    <row r="2210" spans="1:21" ht="60" x14ac:dyDescent="0.25">
      <c r="A2210">
        <v>429</v>
      </c>
      <c r="B2210" s="9" t="s">
        <v>430</v>
      </c>
      <c r="C2210" s="3" t="s">
        <v>4539</v>
      </c>
      <c r="D2210" s="5">
        <v>5000</v>
      </c>
      <c r="E2210" s="7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72"/>
        <v>0</v>
      </c>
      <c r="P2210">
        <f t="shared" si="173"/>
        <v>0</v>
      </c>
      <c r="Q2210" s="11" t="s">
        <v>8308</v>
      </c>
      <c r="R2210" s="15">
        <f t="shared" si="174"/>
        <v>40070.901412037041</v>
      </c>
      <c r="S2210" s="15">
        <f t="shared" si="175"/>
        <v>40144.207638888889</v>
      </c>
      <c r="U2210" t="str">
        <f t="shared" si="176"/>
        <v>animation</v>
      </c>
    </row>
    <row r="2211" spans="1:21" ht="30" x14ac:dyDescent="0.25">
      <c r="A2211">
        <v>516</v>
      </c>
      <c r="B2211" s="9" t="s">
        <v>517</v>
      </c>
      <c r="C2211" s="3" t="s">
        <v>4626</v>
      </c>
      <c r="D2211" s="5">
        <v>5000</v>
      </c>
      <c r="E2211" s="7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72"/>
        <v>0</v>
      </c>
      <c r="P2211">
        <f t="shared" si="173"/>
        <v>0</v>
      </c>
      <c r="Q2211" s="11" t="s">
        <v>8308</v>
      </c>
      <c r="R2211" s="15">
        <f t="shared" si="174"/>
        <v>42091.778703703705</v>
      </c>
      <c r="S2211" s="15">
        <f t="shared" si="175"/>
        <v>42151.778703703705</v>
      </c>
      <c r="U2211" t="str">
        <f t="shared" si="176"/>
        <v>animation</v>
      </c>
    </row>
    <row r="2212" spans="1:21" ht="60" x14ac:dyDescent="0.25">
      <c r="A2212">
        <v>616</v>
      </c>
      <c r="B2212" s="9" t="s">
        <v>617</v>
      </c>
      <c r="C2212" s="3" t="s">
        <v>4726</v>
      </c>
      <c r="D2212" s="5">
        <v>5000</v>
      </c>
      <c r="E2212" s="7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72"/>
        <v>0</v>
      </c>
      <c r="P2212">
        <f t="shared" si="173"/>
        <v>0</v>
      </c>
      <c r="Q2212" s="11" t="s">
        <v>8311</v>
      </c>
      <c r="R2212" s="15">
        <f t="shared" si="174"/>
        <v>42761.376238425932</v>
      </c>
      <c r="S2212" s="15">
        <f t="shared" si="175"/>
        <v>42791.376238425932</v>
      </c>
      <c r="U2212" t="str">
        <f t="shared" si="176"/>
        <v>web</v>
      </c>
    </row>
    <row r="2213" spans="1:21" ht="45" x14ac:dyDescent="0.25">
      <c r="A2213">
        <v>624</v>
      </c>
      <c r="B2213" s="9" t="s">
        <v>625</v>
      </c>
      <c r="C2213" s="3" t="s">
        <v>4734</v>
      </c>
      <c r="D2213" s="5">
        <v>5000</v>
      </c>
      <c r="E2213" s="7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72"/>
        <v>0</v>
      </c>
      <c r="P2213">
        <f t="shared" si="173"/>
        <v>0</v>
      </c>
      <c r="Q2213" s="11" t="s">
        <v>8311</v>
      </c>
      <c r="R2213" s="15">
        <f t="shared" si="174"/>
        <v>42108.988900462966</v>
      </c>
      <c r="S2213" s="15">
        <f t="shared" si="175"/>
        <v>42138.988900462966</v>
      </c>
      <c r="U2213" t="str">
        <f t="shared" si="176"/>
        <v>web</v>
      </c>
    </row>
    <row r="2214" spans="1:21" ht="45" x14ac:dyDescent="0.25">
      <c r="A2214">
        <v>628</v>
      </c>
      <c r="B2214" s="9" t="s">
        <v>629</v>
      </c>
      <c r="C2214" s="3" t="s">
        <v>4738</v>
      </c>
      <c r="D2214" s="5">
        <v>5000</v>
      </c>
      <c r="E2214" s="7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72"/>
        <v>0</v>
      </c>
      <c r="P2214">
        <f t="shared" si="173"/>
        <v>0</v>
      </c>
      <c r="Q2214" s="11" t="s">
        <v>8311</v>
      </c>
      <c r="R2214" s="15">
        <f t="shared" si="174"/>
        <v>41803.692789351851</v>
      </c>
      <c r="S2214" s="15">
        <f t="shared" si="175"/>
        <v>41833.692789351851</v>
      </c>
      <c r="U2214" t="str">
        <f t="shared" si="176"/>
        <v>web</v>
      </c>
    </row>
    <row r="2215" spans="1:21" ht="45" x14ac:dyDescent="0.25">
      <c r="A2215">
        <v>764</v>
      </c>
      <c r="B2215" s="9" t="s">
        <v>765</v>
      </c>
      <c r="C2215" s="3" t="s">
        <v>4874</v>
      </c>
      <c r="D2215" s="5">
        <v>5000</v>
      </c>
      <c r="E2215" s="7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72"/>
        <v>0</v>
      </c>
      <c r="P2215">
        <f t="shared" si="173"/>
        <v>0</v>
      </c>
      <c r="Q2215" s="11" t="s">
        <v>8310</v>
      </c>
      <c r="R2215" s="15">
        <f t="shared" si="174"/>
        <v>42227.173159722224</v>
      </c>
      <c r="S2215" s="15">
        <f t="shared" si="175"/>
        <v>42257.173159722224</v>
      </c>
      <c r="U2215" t="str">
        <f t="shared" si="176"/>
        <v>fiction</v>
      </c>
    </row>
    <row r="2216" spans="1:21" ht="60" x14ac:dyDescent="0.25">
      <c r="A2216">
        <v>875</v>
      </c>
      <c r="B2216" s="9" t="s">
        <v>876</v>
      </c>
      <c r="C2216" s="3" t="s">
        <v>4985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72"/>
        <v>0</v>
      </c>
      <c r="P2216">
        <f t="shared" si="173"/>
        <v>0</v>
      </c>
      <c r="Q2216" s="11" t="s">
        <v>8313</v>
      </c>
      <c r="R2216" s="15">
        <f t="shared" si="174"/>
        <v>42248.723738425921</v>
      </c>
      <c r="S2216" s="15">
        <f t="shared" si="175"/>
        <v>42268.723738425921</v>
      </c>
      <c r="U2216" t="str">
        <f t="shared" si="176"/>
        <v>jazz</v>
      </c>
    </row>
    <row r="2217" spans="1:21" ht="60" x14ac:dyDescent="0.25">
      <c r="A2217">
        <v>988</v>
      </c>
      <c r="B2217" s="9" t="s">
        <v>989</v>
      </c>
      <c r="C2217" s="3" t="s">
        <v>5098</v>
      </c>
      <c r="D2217" s="5">
        <v>5000</v>
      </c>
      <c r="E2217" s="7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72"/>
        <v>0</v>
      </c>
      <c r="P2217">
        <f t="shared" si="173"/>
        <v>0</v>
      </c>
      <c r="Q2217" s="11" t="s">
        <v>8311</v>
      </c>
      <c r="R2217" s="15">
        <f t="shared" si="174"/>
        <v>42614.356770833328</v>
      </c>
      <c r="S2217" s="15">
        <f t="shared" si="175"/>
        <v>42644.356770833328</v>
      </c>
      <c r="U2217" t="str">
        <f t="shared" si="176"/>
        <v>wearables</v>
      </c>
    </row>
    <row r="2218" spans="1:21" ht="45" x14ac:dyDescent="0.25">
      <c r="A2218">
        <v>1140</v>
      </c>
      <c r="B2218" s="9" t="s">
        <v>1141</v>
      </c>
      <c r="C2218" s="3" t="s">
        <v>5250</v>
      </c>
      <c r="D2218" s="5">
        <v>5000</v>
      </c>
      <c r="E2218" s="7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72"/>
        <v>0</v>
      </c>
      <c r="P2218">
        <f t="shared" si="173"/>
        <v>0</v>
      </c>
      <c r="Q2218" s="11" t="s">
        <v>8312</v>
      </c>
      <c r="R2218" s="15">
        <f t="shared" si="174"/>
        <v>42192.462048611109</v>
      </c>
      <c r="S2218" s="15">
        <f t="shared" si="175"/>
        <v>42222.462048611109</v>
      </c>
      <c r="U2218" t="str">
        <f t="shared" si="176"/>
        <v>mobile games</v>
      </c>
    </row>
    <row r="2219" spans="1:21" ht="45" x14ac:dyDescent="0.25">
      <c r="A2219">
        <v>1231</v>
      </c>
      <c r="B2219" s="9" t="s">
        <v>1232</v>
      </c>
      <c r="C2219" s="3" t="s">
        <v>5341</v>
      </c>
      <c r="D2219" s="5">
        <v>5000</v>
      </c>
      <c r="E2219" s="7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72"/>
        <v>0</v>
      </c>
      <c r="P2219">
        <f t="shared" si="173"/>
        <v>0</v>
      </c>
      <c r="Q2219" s="11" t="s">
        <v>8313</v>
      </c>
      <c r="R2219" s="15">
        <f t="shared" si="174"/>
        <v>42193.941759259258</v>
      </c>
      <c r="S2219" s="15">
        <f t="shared" si="175"/>
        <v>42244.041666666672</v>
      </c>
      <c r="U2219" t="str">
        <f t="shared" si="176"/>
        <v>world music</v>
      </c>
    </row>
    <row r="2220" spans="1:21" ht="60" x14ac:dyDescent="0.25">
      <c r="A2220">
        <v>1458</v>
      </c>
      <c r="B2220" s="9" t="s">
        <v>1459</v>
      </c>
      <c r="C2220" s="3" t="s">
        <v>5568</v>
      </c>
      <c r="D2220" s="5">
        <v>5000</v>
      </c>
      <c r="E2220" s="7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72"/>
        <v>0</v>
      </c>
      <c r="P2220">
        <f t="shared" si="173"/>
        <v>0</v>
      </c>
      <c r="Q2220" s="11" t="s">
        <v>8310</v>
      </c>
      <c r="R2220" s="15">
        <f t="shared" si="174"/>
        <v>41831.705555555556</v>
      </c>
      <c r="S2220" s="15">
        <f t="shared" si="175"/>
        <v>41862.166666666664</v>
      </c>
      <c r="U2220" t="str">
        <f t="shared" si="176"/>
        <v>translations</v>
      </c>
    </row>
    <row r="2221" spans="1:21" ht="45" x14ac:dyDescent="0.25">
      <c r="A2221">
        <v>1489</v>
      </c>
      <c r="B2221" s="9" t="s">
        <v>1490</v>
      </c>
      <c r="C2221" s="3" t="s">
        <v>5599</v>
      </c>
      <c r="D2221" s="5">
        <v>5000</v>
      </c>
      <c r="E2221" s="7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72"/>
        <v>0</v>
      </c>
      <c r="P2221">
        <f t="shared" si="173"/>
        <v>0</v>
      </c>
      <c r="Q2221" s="11" t="s">
        <v>8310</v>
      </c>
      <c r="R2221" s="15">
        <f t="shared" si="174"/>
        <v>41198.611712962964</v>
      </c>
      <c r="S2221" s="15">
        <f t="shared" si="175"/>
        <v>41228.653379629628</v>
      </c>
      <c r="U2221" t="str">
        <f t="shared" si="176"/>
        <v>fiction</v>
      </c>
    </row>
    <row r="2222" spans="1:21" ht="60" x14ac:dyDescent="0.25">
      <c r="A2222">
        <v>1712</v>
      </c>
      <c r="B2222" s="9" t="s">
        <v>1713</v>
      </c>
      <c r="C2222" s="3" t="s">
        <v>5822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72"/>
        <v>0</v>
      </c>
      <c r="P2222">
        <f t="shared" si="173"/>
        <v>0</v>
      </c>
      <c r="Q2222" s="11" t="s">
        <v>8313</v>
      </c>
      <c r="R2222" s="15">
        <f t="shared" si="174"/>
        <v>42125.913807870369</v>
      </c>
      <c r="S2222" s="15">
        <f t="shared" si="175"/>
        <v>42185.913807870369</v>
      </c>
      <c r="U2222" t="str">
        <f t="shared" si="176"/>
        <v>faith</v>
      </c>
    </row>
    <row r="2223" spans="1:21" ht="45" x14ac:dyDescent="0.25">
      <c r="A2223">
        <v>1721</v>
      </c>
      <c r="B2223" s="9" t="s">
        <v>1722</v>
      </c>
      <c r="C2223" s="3" t="s">
        <v>5831</v>
      </c>
      <c r="D2223" s="5">
        <v>5000</v>
      </c>
      <c r="E2223" s="7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72"/>
        <v>0</v>
      </c>
      <c r="P2223">
        <f t="shared" si="173"/>
        <v>0</v>
      </c>
      <c r="Q2223" s="11" t="s">
        <v>8313</v>
      </c>
      <c r="R2223" s="15">
        <f t="shared" si="174"/>
        <v>42319.461377314816</v>
      </c>
      <c r="S2223" s="15">
        <f t="shared" si="175"/>
        <v>42349.461377314816</v>
      </c>
      <c r="U2223" t="str">
        <f t="shared" si="176"/>
        <v>faith</v>
      </c>
    </row>
    <row r="2224" spans="1:21" ht="45" x14ac:dyDescent="0.25">
      <c r="A2224">
        <v>2341</v>
      </c>
      <c r="B2224" s="9" t="s">
        <v>2342</v>
      </c>
      <c r="C2224" s="3" t="s">
        <v>6451</v>
      </c>
      <c r="D2224" s="5">
        <v>5000</v>
      </c>
      <c r="E2224" s="7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72"/>
        <v>0</v>
      </c>
      <c r="P2224">
        <f t="shared" si="173"/>
        <v>0</v>
      </c>
      <c r="Q2224" s="11" t="s">
        <v>8311</v>
      </c>
      <c r="R2224" s="15">
        <f t="shared" si="174"/>
        <v>42167.813703703709</v>
      </c>
      <c r="S2224" s="15">
        <f t="shared" si="175"/>
        <v>42197.813703703709</v>
      </c>
      <c r="U2224" t="str">
        <f t="shared" si="176"/>
        <v>web</v>
      </c>
    </row>
    <row r="2225" spans="1:21" ht="45" x14ac:dyDescent="0.25">
      <c r="A2225">
        <v>2518</v>
      </c>
      <c r="B2225" s="9" t="s">
        <v>2518</v>
      </c>
      <c r="C2225" s="3" t="s">
        <v>6628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72"/>
        <v>0</v>
      </c>
      <c r="P2225">
        <f t="shared" si="173"/>
        <v>0</v>
      </c>
      <c r="Q2225" s="11" t="s">
        <v>8315</v>
      </c>
      <c r="R2225" s="15">
        <f t="shared" si="174"/>
        <v>41926.680879629632</v>
      </c>
      <c r="S2225" s="15">
        <f t="shared" si="175"/>
        <v>41956.722546296296</v>
      </c>
      <c r="U2225" t="str">
        <f t="shared" si="176"/>
        <v>restaurants</v>
      </c>
    </row>
    <row r="2226" spans="1:21" ht="60" x14ac:dyDescent="0.25">
      <c r="A2226">
        <v>2760</v>
      </c>
      <c r="B2226" s="9" t="s">
        <v>2760</v>
      </c>
      <c r="C2226" s="3" t="s">
        <v>6870</v>
      </c>
      <c r="D2226" s="5">
        <v>5000</v>
      </c>
      <c r="E2226" s="7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72"/>
        <v>0</v>
      </c>
      <c r="P2226">
        <f t="shared" si="173"/>
        <v>0</v>
      </c>
      <c r="Q2226" s="11" t="s">
        <v>8310</v>
      </c>
      <c r="R2226" s="15">
        <f t="shared" si="174"/>
        <v>41415.461319444446</v>
      </c>
      <c r="S2226" s="15">
        <f t="shared" si="175"/>
        <v>41445.461319444446</v>
      </c>
      <c r="U2226" t="str">
        <f t="shared" si="176"/>
        <v>children's books</v>
      </c>
    </row>
    <row r="2227" spans="1:21" ht="60" x14ac:dyDescent="0.25">
      <c r="A2227">
        <v>3206</v>
      </c>
      <c r="B2227" s="9" t="s">
        <v>3206</v>
      </c>
      <c r="C2227" s="3" t="s">
        <v>7316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72"/>
        <v>0</v>
      </c>
      <c r="P2227">
        <f t="shared" si="173"/>
        <v>0</v>
      </c>
      <c r="Q2227" s="11" t="s">
        <v>8309</v>
      </c>
      <c r="R2227" s="15">
        <f t="shared" si="174"/>
        <v>42236.276053240741</v>
      </c>
      <c r="S2227" s="15">
        <f t="shared" si="175"/>
        <v>42266.276053240741</v>
      </c>
      <c r="U2227" t="str">
        <f t="shared" si="176"/>
        <v>musical</v>
      </c>
    </row>
    <row r="2228" spans="1:21" ht="60" x14ac:dyDescent="0.25">
      <c r="A2228">
        <v>3944</v>
      </c>
      <c r="B2228" s="9" t="s">
        <v>3941</v>
      </c>
      <c r="C2228" s="3" t="s">
        <v>8052</v>
      </c>
      <c r="D2228" s="5">
        <v>5000</v>
      </c>
      <c r="E2228" s="7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72"/>
        <v>0</v>
      </c>
      <c r="P2228">
        <f t="shared" si="173"/>
        <v>0</v>
      </c>
      <c r="Q2228" s="11" t="s">
        <v>8309</v>
      </c>
      <c r="R2228" s="15">
        <f t="shared" si="174"/>
        <v>42213.662905092591</v>
      </c>
      <c r="S2228" s="15">
        <f t="shared" si="175"/>
        <v>42243.662905092591</v>
      </c>
      <c r="U2228" t="str">
        <f t="shared" si="176"/>
        <v>plays</v>
      </c>
    </row>
    <row r="2229" spans="1:21" ht="60" x14ac:dyDescent="0.25">
      <c r="A2229">
        <v>4031</v>
      </c>
      <c r="B2229" s="9" t="s">
        <v>4027</v>
      </c>
      <c r="C2229" s="3" t="s">
        <v>8136</v>
      </c>
      <c r="D2229" s="5">
        <v>5000</v>
      </c>
      <c r="E2229" s="7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72"/>
        <v>0</v>
      </c>
      <c r="P2229">
        <f t="shared" si="173"/>
        <v>0</v>
      </c>
      <c r="Q2229" s="11" t="s">
        <v>8309</v>
      </c>
      <c r="R2229" s="15">
        <f t="shared" si="174"/>
        <v>41941.585231481484</v>
      </c>
      <c r="S2229" s="15">
        <f t="shared" si="175"/>
        <v>41991.626898148148</v>
      </c>
      <c r="U2229" t="str">
        <f t="shared" si="176"/>
        <v>plays</v>
      </c>
    </row>
    <row r="2230" spans="1:21" x14ac:dyDescent="0.25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2"/>
        <v>112</v>
      </c>
      <c r="P2230">
        <f t="shared" si="173"/>
        <v>69.19</v>
      </c>
      <c r="Q2230" s="11" t="s">
        <v>8309</v>
      </c>
      <c r="R2230" s="15">
        <f t="shared" si="174"/>
        <v>42762.942430555559</v>
      </c>
      <c r="S2230" s="15">
        <f t="shared" si="175"/>
        <v>42794.208333333328</v>
      </c>
      <c r="U2230" t="str">
        <f t="shared" si="176"/>
        <v>plays</v>
      </c>
    </row>
    <row r="2231" spans="1:21" ht="45" x14ac:dyDescent="0.25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2"/>
        <v>0</v>
      </c>
      <c r="P2231">
        <f t="shared" si="173"/>
        <v>0</v>
      </c>
      <c r="Q2231" s="11" t="s">
        <v>8310</v>
      </c>
      <c r="R2231" s="15">
        <f t="shared" si="174"/>
        <v>42199.873402777783</v>
      </c>
      <c r="S2231" s="15">
        <f t="shared" si="175"/>
        <v>42259.873402777783</v>
      </c>
      <c r="U2231" t="str">
        <f t="shared" si="176"/>
        <v>translations</v>
      </c>
    </row>
    <row r="2232" spans="1:21" ht="60" x14ac:dyDescent="0.25">
      <c r="A2232">
        <v>2045</v>
      </c>
      <c r="B2232" s="9" t="s">
        <v>2046</v>
      </c>
      <c r="C2232" s="3" t="s">
        <v>6155</v>
      </c>
      <c r="D2232" s="5">
        <v>4900</v>
      </c>
      <c r="E2232" s="7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72"/>
        <v>819</v>
      </c>
      <c r="P2232">
        <f t="shared" si="173"/>
        <v>152.62</v>
      </c>
      <c r="Q2232" s="11" t="s">
        <v>8311</v>
      </c>
      <c r="R2232" s="15">
        <f t="shared" si="174"/>
        <v>41069.088506944441</v>
      </c>
      <c r="S2232" s="15">
        <f t="shared" si="175"/>
        <v>41099.088506944441</v>
      </c>
      <c r="U2232" t="str">
        <f t="shared" si="176"/>
        <v>hardware</v>
      </c>
    </row>
    <row r="2233" spans="1:21" ht="45" x14ac:dyDescent="0.25">
      <c r="A2233">
        <v>1346</v>
      </c>
      <c r="B2233" s="9" t="s">
        <v>1347</v>
      </c>
      <c r="C2233" s="3" t="s">
        <v>5456</v>
      </c>
      <c r="D2233" s="5">
        <v>4900</v>
      </c>
      <c r="E2233" s="7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2"/>
        <v>147</v>
      </c>
      <c r="P2233">
        <f t="shared" si="173"/>
        <v>48.45</v>
      </c>
      <c r="Q2233" s="11" t="s">
        <v>8310</v>
      </c>
      <c r="R2233" s="15">
        <f t="shared" si="174"/>
        <v>41422.075821759259</v>
      </c>
      <c r="S2233" s="15">
        <f t="shared" si="175"/>
        <v>41452.075821759259</v>
      </c>
      <c r="U2233" t="str">
        <f t="shared" si="176"/>
        <v>nonfiction</v>
      </c>
    </row>
    <row r="2234" spans="1:21" ht="60" x14ac:dyDescent="0.25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2"/>
        <v>100</v>
      </c>
      <c r="P2234">
        <f t="shared" si="173"/>
        <v>148.47999999999999</v>
      </c>
      <c r="Q2234" s="11" t="s">
        <v>8309</v>
      </c>
      <c r="R2234" s="15">
        <f t="shared" si="174"/>
        <v>42062.834444444445</v>
      </c>
      <c r="S2234" s="15">
        <f t="shared" si="175"/>
        <v>42083.852083333331</v>
      </c>
      <c r="U2234" t="str">
        <f t="shared" si="176"/>
        <v>plays</v>
      </c>
    </row>
    <row r="2235" spans="1:21" ht="60" x14ac:dyDescent="0.25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2"/>
        <v>126</v>
      </c>
      <c r="P2235">
        <f t="shared" si="173"/>
        <v>58.53</v>
      </c>
      <c r="Q2235" s="11" t="s">
        <v>8314</v>
      </c>
      <c r="R2235" s="15">
        <f t="shared" si="174"/>
        <v>42089.477500000001</v>
      </c>
      <c r="S2235" s="15">
        <f t="shared" si="175"/>
        <v>42110.477500000001</v>
      </c>
      <c r="U2235" t="str">
        <f t="shared" si="176"/>
        <v>photobooks</v>
      </c>
    </row>
    <row r="2236" spans="1:21" ht="60" x14ac:dyDescent="0.25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2"/>
        <v>14</v>
      </c>
      <c r="P2236">
        <f t="shared" si="173"/>
        <v>65.099999999999994</v>
      </c>
      <c r="Q2236" s="11" t="s">
        <v>8314</v>
      </c>
      <c r="R2236" s="15">
        <f t="shared" si="174"/>
        <v>42025.357094907406</v>
      </c>
      <c r="S2236" s="15">
        <f t="shared" si="175"/>
        <v>42055.357094907406</v>
      </c>
      <c r="U2236" t="str">
        <f t="shared" si="176"/>
        <v>photobooks</v>
      </c>
    </row>
    <row r="2237" spans="1:21" ht="60" x14ac:dyDescent="0.25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2"/>
        <v>11</v>
      </c>
      <c r="P2237">
        <f t="shared" si="173"/>
        <v>39.29</v>
      </c>
      <c r="Q2237" s="11" t="s">
        <v>8310</v>
      </c>
      <c r="R2237" s="15">
        <f t="shared" si="174"/>
        <v>40855.765092592592</v>
      </c>
      <c r="S2237" s="15">
        <f t="shared" si="175"/>
        <v>40895.765092592592</v>
      </c>
      <c r="U2237" t="str">
        <f t="shared" si="176"/>
        <v>children's books</v>
      </c>
    </row>
    <row r="2238" spans="1:21" ht="60" x14ac:dyDescent="0.25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2"/>
        <v>112</v>
      </c>
      <c r="P2238">
        <f t="shared" si="173"/>
        <v>105.18</v>
      </c>
      <c r="Q2238" s="11" t="s">
        <v>8308</v>
      </c>
      <c r="R2238" s="15">
        <f t="shared" si="174"/>
        <v>42417.818078703705</v>
      </c>
      <c r="S2238" s="15">
        <f t="shared" si="175"/>
        <v>42477.776412037041</v>
      </c>
      <c r="U2238" t="str">
        <f t="shared" si="176"/>
        <v>documentary</v>
      </c>
    </row>
    <row r="2239" spans="1:21" ht="30" x14ac:dyDescent="0.25">
      <c r="A2239">
        <v>2195</v>
      </c>
      <c r="B2239" s="9" t="s">
        <v>2196</v>
      </c>
      <c r="C2239" s="3" t="s">
        <v>6305</v>
      </c>
      <c r="D2239" s="5">
        <v>4600</v>
      </c>
      <c r="E2239" s="7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72"/>
        <v>120</v>
      </c>
      <c r="P2239">
        <f t="shared" si="173"/>
        <v>48.13</v>
      </c>
      <c r="Q2239" s="11" t="s">
        <v>8312</v>
      </c>
      <c r="R2239" s="15">
        <f t="shared" si="174"/>
        <v>42197.771990740745</v>
      </c>
      <c r="S2239" s="15">
        <f t="shared" si="175"/>
        <v>42227.771990740745</v>
      </c>
      <c r="U2239" t="str">
        <f t="shared" si="176"/>
        <v>tabletop games</v>
      </c>
    </row>
    <row r="2240" spans="1:21" ht="60" x14ac:dyDescent="0.25">
      <c r="A2240">
        <v>1035</v>
      </c>
      <c r="B2240" s="9" t="s">
        <v>1036</v>
      </c>
      <c r="C2240" s="3" t="s">
        <v>5145</v>
      </c>
      <c r="D2240" s="5">
        <v>4600</v>
      </c>
      <c r="E2240" s="7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2"/>
        <v>108</v>
      </c>
      <c r="P2240">
        <f t="shared" si="173"/>
        <v>65.16</v>
      </c>
      <c r="Q2240" s="11" t="s">
        <v>8313</v>
      </c>
      <c r="R2240" s="15">
        <f t="shared" si="174"/>
        <v>42016.641435185185</v>
      </c>
      <c r="S2240" s="15">
        <f t="shared" si="175"/>
        <v>42046.641435185185</v>
      </c>
      <c r="U2240" t="str">
        <f t="shared" si="176"/>
        <v>electronic music</v>
      </c>
    </row>
    <row r="2241" spans="1:21" ht="45" x14ac:dyDescent="0.25">
      <c r="A2241">
        <v>1312</v>
      </c>
      <c r="B2241" s="9" t="s">
        <v>1313</v>
      </c>
      <c r="C2241" s="3" t="s">
        <v>5422</v>
      </c>
      <c r="D2241" s="5">
        <v>4600</v>
      </c>
      <c r="E2241" s="7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72"/>
        <v>1</v>
      </c>
      <c r="P2241">
        <f t="shared" si="173"/>
        <v>28</v>
      </c>
      <c r="Q2241" s="11" t="s">
        <v>8311</v>
      </c>
      <c r="R2241" s="15">
        <f t="shared" si="174"/>
        <v>42082.702800925923</v>
      </c>
      <c r="S2241" s="15">
        <f t="shared" si="175"/>
        <v>42112.702800925923</v>
      </c>
      <c r="U2241" t="str">
        <f t="shared" si="176"/>
        <v>wearables</v>
      </c>
    </row>
    <row r="2242" spans="1:21" ht="60" x14ac:dyDescent="0.25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72"/>
        <v>106</v>
      </c>
      <c r="P2242">
        <f t="shared" si="173"/>
        <v>64.75</v>
      </c>
      <c r="Q2242" s="11" t="s">
        <v>8312</v>
      </c>
      <c r="R2242" s="15">
        <f t="shared" si="174"/>
        <v>41614.651493055557</v>
      </c>
      <c r="S2242" s="15">
        <f t="shared" si="175"/>
        <v>41644.651493055557</v>
      </c>
      <c r="U2242" t="str">
        <f t="shared" si="176"/>
        <v>tabletop games</v>
      </c>
    </row>
    <row r="2243" spans="1:21" ht="45" x14ac:dyDescent="0.25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77">ROUND(E2243/D2243*100,0)</f>
        <v>116</v>
      </c>
      <c r="P2243">
        <f t="shared" ref="P2243:P2306" si="178">IFERROR(ROUND(E2243/L2243,2),0)</f>
        <v>50.69</v>
      </c>
      <c r="Q2243" s="11" t="s">
        <v>8313</v>
      </c>
      <c r="R2243" s="15">
        <f t="shared" ref="R2243:R2306" si="179">(((J2243/60)/60)/24)+DATE(1970,1,1)</f>
        <v>41099.093865740739</v>
      </c>
      <c r="S2243" s="15">
        <f t="shared" ref="S2243:S2306" si="180">(((I2243/60)/60)/24)+DATE(1970,1,1)</f>
        <v>41131.916666666664</v>
      </c>
      <c r="U2243" t="str">
        <f t="shared" ref="U2243:U2306" si="181">RIGHT(N2243,LEN(N2243)-SEARCH("/",N2243))</f>
        <v>indie rock</v>
      </c>
    </row>
    <row r="2244" spans="1:21" ht="60" x14ac:dyDescent="0.25">
      <c r="A2244">
        <v>3293</v>
      </c>
      <c r="B2244" s="9" t="s">
        <v>3293</v>
      </c>
      <c r="C2244" s="3" t="s">
        <v>7403</v>
      </c>
      <c r="D2244" s="5">
        <v>4500</v>
      </c>
      <c r="E2244" s="7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77"/>
        <v>170</v>
      </c>
      <c r="P2244">
        <f t="shared" si="178"/>
        <v>84.29</v>
      </c>
      <c r="Q2244" s="11" t="s">
        <v>8309</v>
      </c>
      <c r="R2244" s="15">
        <f t="shared" si="179"/>
        <v>42768.425370370373</v>
      </c>
      <c r="S2244" s="15">
        <f t="shared" si="180"/>
        <v>42798.425370370373</v>
      </c>
      <c r="U2244" t="str">
        <f t="shared" si="181"/>
        <v>plays</v>
      </c>
    </row>
    <row r="2245" spans="1:21" ht="45" x14ac:dyDescent="0.25">
      <c r="A2245">
        <v>2287</v>
      </c>
      <c r="B2245" s="9" t="s">
        <v>2288</v>
      </c>
      <c r="C2245" s="3" t="s">
        <v>6397</v>
      </c>
      <c r="D2245" s="5">
        <v>4500</v>
      </c>
      <c r="E2245" s="7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77"/>
        <v>120</v>
      </c>
      <c r="P2245">
        <f t="shared" si="178"/>
        <v>50.93</v>
      </c>
      <c r="Q2245" s="11" t="s">
        <v>8313</v>
      </c>
      <c r="R2245" s="15">
        <f t="shared" si="179"/>
        <v>41792.667361111111</v>
      </c>
      <c r="S2245" s="15">
        <f t="shared" si="180"/>
        <v>41813.667361111111</v>
      </c>
      <c r="U2245" t="str">
        <f t="shared" si="181"/>
        <v>rock</v>
      </c>
    </row>
    <row r="2246" spans="1:21" ht="60" x14ac:dyDescent="0.25">
      <c r="A2246">
        <v>3276</v>
      </c>
      <c r="B2246" s="9" t="s">
        <v>3276</v>
      </c>
      <c r="C2246" s="3" t="s">
        <v>7386</v>
      </c>
      <c r="D2246" s="5">
        <v>4500</v>
      </c>
      <c r="E2246" s="7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77"/>
        <v>117</v>
      </c>
      <c r="P2246">
        <f t="shared" si="178"/>
        <v>52.58</v>
      </c>
      <c r="Q2246" s="11" t="s">
        <v>8309</v>
      </c>
      <c r="R2246" s="15">
        <f t="shared" si="179"/>
        <v>42426.949988425928</v>
      </c>
      <c r="S2246" s="15">
        <f t="shared" si="180"/>
        <v>42461.165972222225</v>
      </c>
      <c r="U2246" t="str">
        <f t="shared" si="181"/>
        <v>plays</v>
      </c>
    </row>
    <row r="2247" spans="1:21" ht="45" x14ac:dyDescent="0.25">
      <c r="A2247">
        <v>3021</v>
      </c>
      <c r="B2247" s="9" t="s">
        <v>3021</v>
      </c>
      <c r="C2247" s="3" t="s">
        <v>7131</v>
      </c>
      <c r="D2247" s="5">
        <v>4500</v>
      </c>
      <c r="E2247" s="7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77"/>
        <v>116</v>
      </c>
      <c r="P2247">
        <f t="shared" si="178"/>
        <v>50.69</v>
      </c>
      <c r="Q2247" s="11" t="s">
        <v>8309</v>
      </c>
      <c r="R2247" s="15">
        <f t="shared" si="179"/>
        <v>42660.618854166663</v>
      </c>
      <c r="S2247" s="15">
        <f t="shared" si="180"/>
        <v>42696.249305555553</v>
      </c>
      <c r="U2247" t="str">
        <f t="shared" si="181"/>
        <v>spaces</v>
      </c>
    </row>
    <row r="2248" spans="1:21" ht="45" x14ac:dyDescent="0.25">
      <c r="A2248">
        <v>3217</v>
      </c>
      <c r="B2248" s="9" t="s">
        <v>3217</v>
      </c>
      <c r="C2248" s="3" t="s">
        <v>7327</v>
      </c>
      <c r="D2248" s="5">
        <v>4500</v>
      </c>
      <c r="E2248" s="7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77"/>
        <v>116</v>
      </c>
      <c r="P2248">
        <f t="shared" si="178"/>
        <v>50.2</v>
      </c>
      <c r="Q2248" s="11" t="s">
        <v>8309</v>
      </c>
      <c r="R2248" s="15">
        <f t="shared" si="179"/>
        <v>42648.546111111107</v>
      </c>
      <c r="S2248" s="15">
        <f t="shared" si="180"/>
        <v>42678.546111111107</v>
      </c>
      <c r="U2248" t="str">
        <f t="shared" si="181"/>
        <v>plays</v>
      </c>
    </row>
    <row r="2249" spans="1:21" ht="45" x14ac:dyDescent="0.25">
      <c r="A2249">
        <v>1036</v>
      </c>
      <c r="B2249" s="9" t="s">
        <v>1037</v>
      </c>
      <c r="C2249" s="3" t="s">
        <v>5146</v>
      </c>
      <c r="D2249" s="5">
        <v>4500</v>
      </c>
      <c r="E2249" s="7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77"/>
        <v>112</v>
      </c>
      <c r="P2249">
        <f t="shared" si="178"/>
        <v>23.96</v>
      </c>
      <c r="Q2249" s="11" t="s">
        <v>8313</v>
      </c>
      <c r="R2249" s="15">
        <f t="shared" si="179"/>
        <v>41249.448958333334</v>
      </c>
      <c r="S2249" s="15">
        <f t="shared" si="180"/>
        <v>41281.333333333336</v>
      </c>
      <c r="U2249" t="str">
        <f t="shared" si="181"/>
        <v>electronic music</v>
      </c>
    </row>
    <row r="2250" spans="1:21" ht="60" x14ac:dyDescent="0.25">
      <c r="A2250">
        <v>2162</v>
      </c>
      <c r="B2250" s="9" t="s">
        <v>2163</v>
      </c>
      <c r="C2250" s="3" t="s">
        <v>6272</v>
      </c>
      <c r="D2250" s="5">
        <v>4500</v>
      </c>
      <c r="E2250" s="7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77"/>
        <v>112</v>
      </c>
      <c r="P2250">
        <f t="shared" si="178"/>
        <v>87.1</v>
      </c>
      <c r="Q2250" s="11" t="s">
        <v>8313</v>
      </c>
      <c r="R2250" s="15">
        <f t="shared" si="179"/>
        <v>41813.766099537039</v>
      </c>
      <c r="S2250" s="15">
        <f t="shared" si="180"/>
        <v>41844.766099537039</v>
      </c>
      <c r="U2250" t="str">
        <f t="shared" si="181"/>
        <v>rock</v>
      </c>
    </row>
    <row r="2251" spans="1:21" ht="60" x14ac:dyDescent="0.25">
      <c r="A2251">
        <v>3781</v>
      </c>
      <c r="B2251" s="9" t="s">
        <v>3778</v>
      </c>
      <c r="C2251" s="3" t="s">
        <v>7891</v>
      </c>
      <c r="D2251" s="5">
        <v>4500</v>
      </c>
      <c r="E2251" s="7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77"/>
        <v>110</v>
      </c>
      <c r="P2251">
        <f t="shared" si="178"/>
        <v>94.9</v>
      </c>
      <c r="Q2251" s="11" t="s">
        <v>8309</v>
      </c>
      <c r="R2251" s="15">
        <f t="shared" si="179"/>
        <v>41865.882928240739</v>
      </c>
      <c r="S2251" s="15">
        <f t="shared" si="180"/>
        <v>41890.882928240739</v>
      </c>
      <c r="U2251" t="str">
        <f t="shared" si="181"/>
        <v>musical</v>
      </c>
    </row>
    <row r="2252" spans="1:21" ht="45" x14ac:dyDescent="0.25">
      <c r="A2252">
        <v>290</v>
      </c>
      <c r="B2252" s="9" t="s">
        <v>291</v>
      </c>
      <c r="C2252" s="3" t="s">
        <v>4400</v>
      </c>
      <c r="D2252" s="5">
        <v>4500</v>
      </c>
      <c r="E2252" s="7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77"/>
        <v>107</v>
      </c>
      <c r="P2252">
        <f t="shared" si="178"/>
        <v>28.58</v>
      </c>
      <c r="Q2252" s="11" t="s">
        <v>8308</v>
      </c>
      <c r="R2252" s="15">
        <f t="shared" si="179"/>
        <v>40526.36917824074</v>
      </c>
      <c r="S2252" s="15">
        <f t="shared" si="180"/>
        <v>40576.332638888889</v>
      </c>
      <c r="U2252" t="str">
        <f t="shared" si="181"/>
        <v>documentary</v>
      </c>
    </row>
    <row r="2253" spans="1:21" ht="45" x14ac:dyDescent="0.25">
      <c r="A2253">
        <v>1636</v>
      </c>
      <c r="B2253" s="9" t="s">
        <v>1637</v>
      </c>
      <c r="C2253" s="3" t="s">
        <v>5746</v>
      </c>
      <c r="D2253" s="5">
        <v>4500</v>
      </c>
      <c r="E2253" s="7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77"/>
        <v>104</v>
      </c>
      <c r="P2253">
        <f t="shared" si="178"/>
        <v>53.56</v>
      </c>
      <c r="Q2253" s="11" t="s">
        <v>8313</v>
      </c>
      <c r="R2253" s="15">
        <f t="shared" si="179"/>
        <v>40663.08666666667</v>
      </c>
      <c r="S2253" s="15">
        <f t="shared" si="180"/>
        <v>40706.166666666664</v>
      </c>
      <c r="U2253" t="str">
        <f t="shared" si="181"/>
        <v>rock</v>
      </c>
    </row>
    <row r="2254" spans="1:21" ht="45" x14ac:dyDescent="0.25">
      <c r="A2254">
        <v>60</v>
      </c>
      <c r="B2254" s="9" t="s">
        <v>62</v>
      </c>
      <c r="C2254" s="3" t="s">
        <v>4171</v>
      </c>
      <c r="D2254" s="5">
        <v>4500</v>
      </c>
      <c r="E2254" s="7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77"/>
        <v>103</v>
      </c>
      <c r="P2254">
        <f t="shared" si="178"/>
        <v>43.04</v>
      </c>
      <c r="Q2254" s="11" t="s">
        <v>8308</v>
      </c>
      <c r="R2254" s="15">
        <f t="shared" si="179"/>
        <v>41701.901817129627</v>
      </c>
      <c r="S2254" s="15">
        <f t="shared" si="180"/>
        <v>41721</v>
      </c>
      <c r="U2254" t="str">
        <f t="shared" si="181"/>
        <v>shorts</v>
      </c>
    </row>
    <row r="2255" spans="1:21" ht="30" x14ac:dyDescent="0.25">
      <c r="A2255">
        <v>3723</v>
      </c>
      <c r="B2255" s="9" t="s">
        <v>3720</v>
      </c>
      <c r="C2255" s="3" t="s">
        <v>7833</v>
      </c>
      <c r="D2255" s="5">
        <v>4500</v>
      </c>
      <c r="E2255" s="7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77"/>
        <v>102</v>
      </c>
      <c r="P2255">
        <f t="shared" si="178"/>
        <v>72.89</v>
      </c>
      <c r="Q2255" s="11" t="s">
        <v>8309</v>
      </c>
      <c r="R2255" s="15">
        <f t="shared" si="179"/>
        <v>41943.753032407411</v>
      </c>
      <c r="S2255" s="15">
        <f t="shared" si="180"/>
        <v>41973.794699074075</v>
      </c>
      <c r="U2255" t="str">
        <f t="shared" si="181"/>
        <v>plays</v>
      </c>
    </row>
    <row r="2256" spans="1:21" ht="45" x14ac:dyDescent="0.25">
      <c r="A2256">
        <v>3160</v>
      </c>
      <c r="B2256" s="9" t="s">
        <v>3160</v>
      </c>
      <c r="C2256" s="3" t="s">
        <v>7270</v>
      </c>
      <c r="D2256" s="5">
        <v>4500</v>
      </c>
      <c r="E2256" s="7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77"/>
        <v>102</v>
      </c>
      <c r="P2256">
        <f t="shared" si="178"/>
        <v>80.16</v>
      </c>
      <c r="Q2256" s="11" t="s">
        <v>8309</v>
      </c>
      <c r="R2256" s="15">
        <f t="shared" si="179"/>
        <v>41841.26489583333</v>
      </c>
      <c r="S2256" s="15">
        <f t="shared" si="180"/>
        <v>41864.207638888889</v>
      </c>
      <c r="U2256" t="str">
        <f t="shared" si="181"/>
        <v>plays</v>
      </c>
    </row>
    <row r="2257" spans="1:21" ht="60" x14ac:dyDescent="0.25">
      <c r="A2257">
        <v>3344</v>
      </c>
      <c r="B2257" s="9" t="s">
        <v>3344</v>
      </c>
      <c r="C2257" s="3" t="s">
        <v>7454</v>
      </c>
      <c r="D2257" s="5">
        <v>4500</v>
      </c>
      <c r="E2257" s="7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77"/>
        <v>101</v>
      </c>
      <c r="P2257">
        <f t="shared" si="178"/>
        <v>114.13</v>
      </c>
      <c r="Q2257" s="11" t="s">
        <v>8309</v>
      </c>
      <c r="R2257" s="15">
        <f t="shared" si="179"/>
        <v>41851.200150462959</v>
      </c>
      <c r="S2257" s="15">
        <f t="shared" si="180"/>
        <v>41881.200150462959</v>
      </c>
      <c r="U2257" t="str">
        <f t="shared" si="181"/>
        <v>plays</v>
      </c>
    </row>
    <row r="2258" spans="1:21" ht="60" x14ac:dyDescent="0.25">
      <c r="A2258">
        <v>3756</v>
      </c>
      <c r="B2258" s="9" t="s">
        <v>3753</v>
      </c>
      <c r="C2258" s="3" t="s">
        <v>7866</v>
      </c>
      <c r="D2258" s="5">
        <v>4500</v>
      </c>
      <c r="E2258" s="7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7"/>
        <v>101</v>
      </c>
      <c r="P2258">
        <f t="shared" si="178"/>
        <v>267.64999999999998</v>
      </c>
      <c r="Q2258" s="11" t="s">
        <v>8309</v>
      </c>
      <c r="R2258" s="15">
        <f t="shared" si="179"/>
        <v>41771.814791666664</v>
      </c>
      <c r="S2258" s="15">
        <f t="shared" si="180"/>
        <v>41801.814791666664</v>
      </c>
      <c r="U2258" t="str">
        <f t="shared" si="181"/>
        <v>musical</v>
      </c>
    </row>
    <row r="2259" spans="1:21" ht="60" x14ac:dyDescent="0.25">
      <c r="A2259">
        <v>1652</v>
      </c>
      <c r="B2259" s="9" t="s">
        <v>1653</v>
      </c>
      <c r="C2259" s="3" t="s">
        <v>5762</v>
      </c>
      <c r="D2259" s="5">
        <v>4500</v>
      </c>
      <c r="E2259" s="7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77"/>
        <v>101</v>
      </c>
      <c r="P2259">
        <f t="shared" si="178"/>
        <v>64.709999999999994</v>
      </c>
      <c r="Q2259" s="11" t="s">
        <v>8313</v>
      </c>
      <c r="R2259" s="15">
        <f t="shared" si="179"/>
        <v>41572.492974537039</v>
      </c>
      <c r="S2259" s="15">
        <f t="shared" si="180"/>
        <v>41602.534641203703</v>
      </c>
      <c r="U2259" t="str">
        <f t="shared" si="181"/>
        <v>pop</v>
      </c>
    </row>
    <row r="2260" spans="1:21" ht="60" x14ac:dyDescent="0.25">
      <c r="A2260">
        <v>117</v>
      </c>
      <c r="B2260" s="9" t="s">
        <v>119</v>
      </c>
      <c r="C2260" s="3" t="s">
        <v>4228</v>
      </c>
      <c r="D2260" s="5">
        <v>4500</v>
      </c>
      <c r="E2260" s="7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77"/>
        <v>100</v>
      </c>
      <c r="P2260">
        <f t="shared" si="178"/>
        <v>167.49</v>
      </c>
      <c r="Q2260" s="11" t="s">
        <v>8308</v>
      </c>
      <c r="R2260" s="15">
        <f t="shared" si="179"/>
        <v>40248.834999999999</v>
      </c>
      <c r="S2260" s="15">
        <f t="shared" si="180"/>
        <v>40338.791666666664</v>
      </c>
      <c r="U2260" t="str">
        <f t="shared" si="181"/>
        <v>shorts</v>
      </c>
    </row>
    <row r="2261" spans="1:21" ht="60" x14ac:dyDescent="0.25">
      <c r="A2261">
        <v>2531</v>
      </c>
      <c r="B2261" s="9" t="s">
        <v>2531</v>
      </c>
      <c r="C2261" s="3" t="s">
        <v>6641</v>
      </c>
      <c r="D2261" s="5">
        <v>4500</v>
      </c>
      <c r="E2261" s="7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77"/>
        <v>100</v>
      </c>
      <c r="P2261">
        <f t="shared" si="178"/>
        <v>74.069999999999993</v>
      </c>
      <c r="Q2261" s="11" t="s">
        <v>8313</v>
      </c>
      <c r="R2261" s="15">
        <f t="shared" si="179"/>
        <v>42208.680023148147</v>
      </c>
      <c r="S2261" s="15">
        <f t="shared" si="180"/>
        <v>42231.165972222225</v>
      </c>
      <c r="U2261" t="str">
        <f t="shared" si="181"/>
        <v>classical music</v>
      </c>
    </row>
    <row r="2262" spans="1:21" ht="60" x14ac:dyDescent="0.25">
      <c r="A2262">
        <v>2808</v>
      </c>
      <c r="B2262" s="9" t="s">
        <v>2808</v>
      </c>
      <c r="C2262" s="3" t="s">
        <v>6918</v>
      </c>
      <c r="D2262" s="5">
        <v>4500</v>
      </c>
      <c r="E2262" s="7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77"/>
        <v>100</v>
      </c>
      <c r="P2262">
        <f t="shared" si="178"/>
        <v>65.38</v>
      </c>
      <c r="Q2262" s="11" t="s">
        <v>8309</v>
      </c>
      <c r="R2262" s="15">
        <f t="shared" si="179"/>
        <v>42208.84646990741</v>
      </c>
      <c r="S2262" s="15">
        <f t="shared" si="180"/>
        <v>42238.84646990741</v>
      </c>
      <c r="U2262" t="str">
        <f t="shared" si="181"/>
        <v>plays</v>
      </c>
    </row>
    <row r="2263" spans="1:21" ht="60" x14ac:dyDescent="0.25">
      <c r="A2263">
        <v>808</v>
      </c>
      <c r="B2263" s="9" t="s">
        <v>809</v>
      </c>
      <c r="C2263" s="3" t="s">
        <v>4918</v>
      </c>
      <c r="D2263" s="5">
        <v>4500</v>
      </c>
      <c r="E2263" s="7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77"/>
        <v>100</v>
      </c>
      <c r="P2263">
        <f t="shared" si="178"/>
        <v>104.65</v>
      </c>
      <c r="Q2263" s="11" t="s">
        <v>8313</v>
      </c>
      <c r="R2263" s="15">
        <f t="shared" si="179"/>
        <v>41962.100532407407</v>
      </c>
      <c r="S2263" s="15">
        <f t="shared" si="180"/>
        <v>41995.207638888889</v>
      </c>
      <c r="U2263" t="str">
        <f t="shared" si="181"/>
        <v>rock</v>
      </c>
    </row>
    <row r="2264" spans="1:21" ht="60" x14ac:dyDescent="0.25">
      <c r="A2264">
        <v>3674</v>
      </c>
      <c r="B2264" s="9" t="s">
        <v>3671</v>
      </c>
      <c r="C2264" s="3" t="s">
        <v>7784</v>
      </c>
      <c r="D2264" s="5">
        <v>4500</v>
      </c>
      <c r="E2264" s="7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77"/>
        <v>100</v>
      </c>
      <c r="P2264">
        <f t="shared" si="178"/>
        <v>145.16</v>
      </c>
      <c r="Q2264" s="11" t="s">
        <v>8309</v>
      </c>
      <c r="R2264" s="15">
        <f t="shared" si="179"/>
        <v>42556.873020833329</v>
      </c>
      <c r="S2264" s="15">
        <f t="shared" si="180"/>
        <v>42616.873020833329</v>
      </c>
      <c r="U2264" t="str">
        <f t="shared" si="181"/>
        <v>plays</v>
      </c>
    </row>
    <row r="2265" spans="1:21" ht="60" x14ac:dyDescent="0.25">
      <c r="A2265">
        <v>145</v>
      </c>
      <c r="B2265" s="9" t="s">
        <v>147</v>
      </c>
      <c r="C2265" s="3" t="s">
        <v>4255</v>
      </c>
      <c r="D2265" s="5">
        <v>4500</v>
      </c>
      <c r="E2265" s="7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77"/>
        <v>8</v>
      </c>
      <c r="P2265">
        <f t="shared" si="178"/>
        <v>37.56</v>
      </c>
      <c r="Q2265" s="11" t="s">
        <v>8308</v>
      </c>
      <c r="R2265" s="15">
        <f t="shared" si="179"/>
        <v>42200.542268518519</v>
      </c>
      <c r="S2265" s="15">
        <f t="shared" si="180"/>
        <v>42227.542268518519</v>
      </c>
      <c r="U2265" t="str">
        <f t="shared" si="181"/>
        <v>science fiction</v>
      </c>
    </row>
    <row r="2266" spans="1:21" ht="60" x14ac:dyDescent="0.25">
      <c r="A2266">
        <v>1118</v>
      </c>
      <c r="B2266" s="9" t="s">
        <v>1119</v>
      </c>
      <c r="C2266" s="3" t="s">
        <v>5228</v>
      </c>
      <c r="D2266" s="5">
        <v>4500</v>
      </c>
      <c r="E2266" s="7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77"/>
        <v>2</v>
      </c>
      <c r="P2266">
        <f t="shared" si="178"/>
        <v>36.33</v>
      </c>
      <c r="Q2266" s="11" t="s">
        <v>8312</v>
      </c>
      <c r="R2266" s="15">
        <f t="shared" si="179"/>
        <v>41704.16642361111</v>
      </c>
      <c r="S2266" s="15">
        <f t="shared" si="180"/>
        <v>41734.124756944446</v>
      </c>
      <c r="U2266" t="str">
        <f t="shared" si="181"/>
        <v>video games</v>
      </c>
    </row>
    <row r="2267" spans="1:21" ht="45" x14ac:dyDescent="0.25">
      <c r="A2267">
        <v>861</v>
      </c>
      <c r="B2267" s="9" t="s">
        <v>862</v>
      </c>
      <c r="C2267" s="3" t="s">
        <v>4971</v>
      </c>
      <c r="D2267" s="5">
        <v>4500</v>
      </c>
      <c r="E2267" s="7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77"/>
        <v>2</v>
      </c>
      <c r="P2267">
        <f t="shared" si="178"/>
        <v>50.5</v>
      </c>
      <c r="Q2267" s="11" t="s">
        <v>8313</v>
      </c>
      <c r="R2267" s="15">
        <f t="shared" si="179"/>
        <v>42599.965324074074</v>
      </c>
      <c r="S2267" s="15">
        <f t="shared" si="180"/>
        <v>42629.965324074074</v>
      </c>
      <c r="U2267" t="str">
        <f t="shared" si="181"/>
        <v>jazz</v>
      </c>
    </row>
    <row r="2268" spans="1:21" ht="45" x14ac:dyDescent="0.25">
      <c r="A2268">
        <v>1417</v>
      </c>
      <c r="B2268" s="9" t="s">
        <v>1418</v>
      </c>
      <c r="C2268" s="3" t="s">
        <v>5527</v>
      </c>
      <c r="D2268" s="5">
        <v>4500</v>
      </c>
      <c r="E2268" s="7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77"/>
        <v>1</v>
      </c>
      <c r="P2268">
        <f t="shared" si="178"/>
        <v>27.5</v>
      </c>
      <c r="Q2268" s="11" t="s">
        <v>8310</v>
      </c>
      <c r="R2268" s="15">
        <f t="shared" si="179"/>
        <v>42232.15016203704</v>
      </c>
      <c r="S2268" s="15">
        <f t="shared" si="180"/>
        <v>42262.465972222228</v>
      </c>
      <c r="U2268" t="str">
        <f t="shared" si="181"/>
        <v>translations</v>
      </c>
    </row>
    <row r="2269" spans="1:21" ht="60" x14ac:dyDescent="0.25">
      <c r="A2269">
        <v>4099</v>
      </c>
      <c r="B2269" s="9" t="s">
        <v>4095</v>
      </c>
      <c r="C2269" s="3" t="s">
        <v>8202</v>
      </c>
      <c r="D2269" s="5">
        <v>4500</v>
      </c>
      <c r="E2269" s="7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77"/>
        <v>1</v>
      </c>
      <c r="P2269">
        <f t="shared" si="178"/>
        <v>50</v>
      </c>
      <c r="Q2269" s="11" t="s">
        <v>8309</v>
      </c>
      <c r="R2269" s="15">
        <f t="shared" si="179"/>
        <v>42570.850381944445</v>
      </c>
      <c r="S2269" s="15">
        <f t="shared" si="180"/>
        <v>42615.850381944445</v>
      </c>
      <c r="U2269" t="str">
        <f t="shared" si="181"/>
        <v>plays</v>
      </c>
    </row>
    <row r="2270" spans="1:21" ht="45" x14ac:dyDescent="0.25">
      <c r="A2270">
        <v>541</v>
      </c>
      <c r="B2270" s="9" t="s">
        <v>542</v>
      </c>
      <c r="C2270" s="3" t="s">
        <v>4651</v>
      </c>
      <c r="D2270" s="5">
        <v>4500</v>
      </c>
      <c r="E2270" s="7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77"/>
        <v>1</v>
      </c>
      <c r="P2270">
        <f t="shared" si="178"/>
        <v>25</v>
      </c>
      <c r="Q2270" s="11" t="s">
        <v>8311</v>
      </c>
      <c r="R2270" s="15">
        <f t="shared" si="179"/>
        <v>42276.046689814815</v>
      </c>
      <c r="S2270" s="15">
        <f t="shared" si="180"/>
        <v>42306.046689814815</v>
      </c>
      <c r="U2270" t="str">
        <f t="shared" si="181"/>
        <v>web</v>
      </c>
    </row>
    <row r="2271" spans="1:21" ht="45" x14ac:dyDescent="0.25">
      <c r="A2271">
        <v>1734</v>
      </c>
      <c r="B2271" s="9" t="s">
        <v>1735</v>
      </c>
      <c r="C2271" s="3" t="s">
        <v>5844</v>
      </c>
      <c r="D2271" s="5">
        <v>4500</v>
      </c>
      <c r="E2271" s="7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77"/>
        <v>0</v>
      </c>
      <c r="P2271">
        <f t="shared" si="178"/>
        <v>1</v>
      </c>
      <c r="Q2271" s="11" t="s">
        <v>8313</v>
      </c>
      <c r="R2271" s="15">
        <f t="shared" si="179"/>
        <v>42102.036527777775</v>
      </c>
      <c r="S2271" s="15">
        <f t="shared" si="180"/>
        <v>42132.036527777775</v>
      </c>
      <c r="U2271" t="str">
        <f t="shared" si="181"/>
        <v>faith</v>
      </c>
    </row>
    <row r="2272" spans="1:21" ht="60" x14ac:dyDescent="0.25">
      <c r="A2272">
        <v>2851</v>
      </c>
      <c r="B2272" s="9" t="s">
        <v>2851</v>
      </c>
      <c r="C2272" s="3" t="s">
        <v>6961</v>
      </c>
      <c r="D2272" s="5">
        <v>4500</v>
      </c>
      <c r="E2272" s="7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77"/>
        <v>0</v>
      </c>
      <c r="P2272">
        <f t="shared" si="178"/>
        <v>0</v>
      </c>
      <c r="Q2272" s="11" t="s">
        <v>8309</v>
      </c>
      <c r="R2272" s="15">
        <f t="shared" si="179"/>
        <v>42390.002650462964</v>
      </c>
      <c r="S2272" s="15">
        <f t="shared" si="180"/>
        <v>42398.970138888893</v>
      </c>
      <c r="U2272" t="str">
        <f t="shared" si="181"/>
        <v>plays</v>
      </c>
    </row>
    <row r="2273" spans="1:21" x14ac:dyDescent="0.25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7"/>
        <v>1</v>
      </c>
      <c r="P2273">
        <f t="shared" si="178"/>
        <v>10</v>
      </c>
      <c r="Q2273" s="11" t="s">
        <v>8308</v>
      </c>
      <c r="R2273" s="15">
        <f t="shared" si="179"/>
        <v>41945.037789351853</v>
      </c>
      <c r="S2273" s="15">
        <f t="shared" si="180"/>
        <v>41998.208333333328</v>
      </c>
      <c r="U2273" t="str">
        <f t="shared" si="181"/>
        <v>animation</v>
      </c>
    </row>
    <row r="2274" spans="1:21" ht="60" x14ac:dyDescent="0.25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7"/>
        <v>103</v>
      </c>
      <c r="P2274">
        <f t="shared" si="178"/>
        <v>77.27</v>
      </c>
      <c r="Q2274" s="11" t="s">
        <v>8310</v>
      </c>
      <c r="R2274" s="15">
        <f t="shared" si="179"/>
        <v>41299.878148148149</v>
      </c>
      <c r="S2274" s="15">
        <f t="shared" si="180"/>
        <v>41329.878148148149</v>
      </c>
      <c r="U2274" t="str">
        <f t="shared" si="181"/>
        <v>nonfiction</v>
      </c>
    </row>
    <row r="2275" spans="1:21" ht="45" x14ac:dyDescent="0.25">
      <c r="A2275">
        <v>1398</v>
      </c>
      <c r="B2275" s="9" t="s">
        <v>1399</v>
      </c>
      <c r="C2275" s="3" t="s">
        <v>5508</v>
      </c>
      <c r="D2275" s="5">
        <v>4400</v>
      </c>
      <c r="E2275" s="7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77"/>
        <v>110</v>
      </c>
      <c r="P2275">
        <f t="shared" si="178"/>
        <v>74.25</v>
      </c>
      <c r="Q2275" s="11" t="s">
        <v>8313</v>
      </c>
      <c r="R2275" s="15">
        <f t="shared" si="179"/>
        <v>42526.874236111107</v>
      </c>
      <c r="S2275" s="15">
        <f t="shared" si="180"/>
        <v>42556.874236111107</v>
      </c>
      <c r="U2275" t="str">
        <f t="shared" si="181"/>
        <v>rock</v>
      </c>
    </row>
    <row r="2276" spans="1:21" ht="45" x14ac:dyDescent="0.25">
      <c r="A2276">
        <v>1415</v>
      </c>
      <c r="B2276" s="9" t="s">
        <v>1416</v>
      </c>
      <c r="C2276" s="3" t="s">
        <v>5525</v>
      </c>
      <c r="D2276" s="5">
        <v>4400</v>
      </c>
      <c r="E2276" s="7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7"/>
        <v>18</v>
      </c>
      <c r="P2276">
        <f t="shared" si="178"/>
        <v>88.89</v>
      </c>
      <c r="Q2276" s="11" t="s">
        <v>8310</v>
      </c>
      <c r="R2276" s="15">
        <f t="shared" si="179"/>
        <v>42192.675821759258</v>
      </c>
      <c r="S2276" s="15">
        <f t="shared" si="180"/>
        <v>42232.675821759258</v>
      </c>
      <c r="U2276" t="str">
        <f t="shared" si="181"/>
        <v>translations</v>
      </c>
    </row>
    <row r="2277" spans="1:21" ht="60" x14ac:dyDescent="0.25">
      <c r="A2277">
        <v>215</v>
      </c>
      <c r="B2277" s="9" t="s">
        <v>217</v>
      </c>
      <c r="C2277" s="3" t="s">
        <v>4325</v>
      </c>
      <c r="D2277" s="5">
        <v>4400</v>
      </c>
      <c r="E2277" s="7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77"/>
        <v>0</v>
      </c>
      <c r="P2277">
        <f t="shared" si="178"/>
        <v>10</v>
      </c>
      <c r="Q2277" s="11" t="s">
        <v>8308</v>
      </c>
      <c r="R2277" s="15">
        <f t="shared" si="179"/>
        <v>42375.230115740742</v>
      </c>
      <c r="S2277" s="15">
        <f t="shared" si="180"/>
        <v>42417.999305555553</v>
      </c>
      <c r="U2277" t="str">
        <f t="shared" si="181"/>
        <v>drama</v>
      </c>
    </row>
    <row r="2278" spans="1:21" ht="75" x14ac:dyDescent="0.25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7"/>
        <v>0</v>
      </c>
      <c r="P2278">
        <f t="shared" si="178"/>
        <v>0</v>
      </c>
      <c r="Q2278" s="11" t="s">
        <v>8316</v>
      </c>
      <c r="R2278" s="15">
        <f t="shared" si="179"/>
        <v>42483.797395833331</v>
      </c>
      <c r="S2278" s="15">
        <f t="shared" si="180"/>
        <v>42527.839583333334</v>
      </c>
      <c r="U2278" t="str">
        <f t="shared" si="181"/>
        <v>audio</v>
      </c>
    </row>
    <row r="2279" spans="1:21" ht="45" x14ac:dyDescent="0.25">
      <c r="A2279">
        <v>3184</v>
      </c>
      <c r="B2279" s="9" t="s">
        <v>3184</v>
      </c>
      <c r="C2279" s="3" t="s">
        <v>7294</v>
      </c>
      <c r="D2279" s="5">
        <v>4300</v>
      </c>
      <c r="E2279" s="7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77"/>
        <v>107</v>
      </c>
      <c r="P2279">
        <f t="shared" si="178"/>
        <v>100.22</v>
      </c>
      <c r="Q2279" s="11" t="s">
        <v>8309</v>
      </c>
      <c r="R2279" s="15">
        <f t="shared" si="179"/>
        <v>41791.993414351848</v>
      </c>
      <c r="S2279" s="15">
        <f t="shared" si="180"/>
        <v>41821.993414351848</v>
      </c>
      <c r="U2279" t="str">
        <f t="shared" si="181"/>
        <v>plays</v>
      </c>
    </row>
    <row r="2280" spans="1:21" ht="60" x14ac:dyDescent="0.25">
      <c r="A2280">
        <v>3724</v>
      </c>
      <c r="B2280" s="9" t="s">
        <v>3721</v>
      </c>
      <c r="C2280" s="3" t="s">
        <v>7834</v>
      </c>
      <c r="D2280" s="5">
        <v>4300</v>
      </c>
      <c r="E2280" s="7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7"/>
        <v>103</v>
      </c>
      <c r="P2280">
        <f t="shared" si="178"/>
        <v>49.55</v>
      </c>
      <c r="Q2280" s="11" t="s">
        <v>8309</v>
      </c>
      <c r="R2280" s="15">
        <f t="shared" si="179"/>
        <v>42465.491435185191</v>
      </c>
      <c r="S2280" s="15">
        <f t="shared" si="180"/>
        <v>42494.958333333328</v>
      </c>
      <c r="U2280" t="str">
        <f t="shared" si="181"/>
        <v>plays</v>
      </c>
    </row>
    <row r="2281" spans="1:21" ht="60" x14ac:dyDescent="0.25">
      <c r="A2281">
        <v>1552</v>
      </c>
      <c r="B2281" s="9" t="s">
        <v>1553</v>
      </c>
      <c r="C2281" s="3" t="s">
        <v>5662</v>
      </c>
      <c r="D2281" s="5">
        <v>4300</v>
      </c>
      <c r="E2281" s="7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77"/>
        <v>49</v>
      </c>
      <c r="P2281">
        <f t="shared" si="178"/>
        <v>132.19</v>
      </c>
      <c r="Q2281" s="11" t="s">
        <v>8314</v>
      </c>
      <c r="R2281" s="15">
        <f t="shared" si="179"/>
        <v>41892.688750000001</v>
      </c>
      <c r="S2281" s="15">
        <f t="shared" si="180"/>
        <v>41913.165972222225</v>
      </c>
      <c r="U2281" t="str">
        <f t="shared" si="181"/>
        <v>nature</v>
      </c>
    </row>
    <row r="2282" spans="1:21" ht="45" x14ac:dyDescent="0.25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7"/>
        <v>0</v>
      </c>
      <c r="P2282">
        <f t="shared" si="178"/>
        <v>5</v>
      </c>
      <c r="Q2282" s="11" t="s">
        <v>8310</v>
      </c>
      <c r="R2282" s="15">
        <f t="shared" si="179"/>
        <v>41471.446851851848</v>
      </c>
      <c r="S2282" s="15">
        <f t="shared" si="180"/>
        <v>41501.446851851848</v>
      </c>
      <c r="U2282" t="str">
        <f t="shared" si="181"/>
        <v>fiction</v>
      </c>
    </row>
    <row r="2283" spans="1:21" ht="60" x14ac:dyDescent="0.25">
      <c r="A2283">
        <v>2173</v>
      </c>
      <c r="B2283" s="9" t="s">
        <v>2174</v>
      </c>
      <c r="C2283" s="3" t="s">
        <v>6283</v>
      </c>
      <c r="D2283" s="5">
        <v>4200</v>
      </c>
      <c r="E2283" s="7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77"/>
        <v>127</v>
      </c>
      <c r="P2283">
        <f t="shared" si="178"/>
        <v>59.23</v>
      </c>
      <c r="Q2283" s="11" t="s">
        <v>8313</v>
      </c>
      <c r="R2283" s="15">
        <f t="shared" si="179"/>
        <v>41495.692627314813</v>
      </c>
      <c r="S2283" s="15">
        <f t="shared" si="180"/>
        <v>41527.165972222225</v>
      </c>
      <c r="U2283" t="str">
        <f t="shared" si="181"/>
        <v>rock</v>
      </c>
    </row>
    <row r="2284" spans="1:21" ht="45" x14ac:dyDescent="0.25">
      <c r="A2284">
        <v>3179</v>
      </c>
      <c r="B2284" s="9" t="s">
        <v>3179</v>
      </c>
      <c r="C2284" s="3" t="s">
        <v>7289</v>
      </c>
      <c r="D2284" s="5">
        <v>4200</v>
      </c>
      <c r="E2284" s="7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77"/>
        <v>114</v>
      </c>
      <c r="P2284">
        <f t="shared" si="178"/>
        <v>77.34</v>
      </c>
      <c r="Q2284" s="11" t="s">
        <v>8309</v>
      </c>
      <c r="R2284" s="15">
        <f t="shared" si="179"/>
        <v>41375.702210648145</v>
      </c>
      <c r="S2284" s="15">
        <f t="shared" si="180"/>
        <v>41400.702210648145</v>
      </c>
      <c r="U2284" t="str">
        <f t="shared" si="181"/>
        <v>plays</v>
      </c>
    </row>
    <row r="2285" spans="1:21" ht="60" x14ac:dyDescent="0.25">
      <c r="A2285">
        <v>3018</v>
      </c>
      <c r="B2285" s="9" t="s">
        <v>3018</v>
      </c>
      <c r="C2285" s="3" t="s">
        <v>7128</v>
      </c>
      <c r="D2285" s="5">
        <v>4200</v>
      </c>
      <c r="E2285" s="7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7"/>
        <v>101</v>
      </c>
      <c r="P2285">
        <f t="shared" si="178"/>
        <v>103.17</v>
      </c>
      <c r="Q2285" s="11" t="s">
        <v>8309</v>
      </c>
      <c r="R2285" s="15">
        <f t="shared" si="179"/>
        <v>42163.29833333334</v>
      </c>
      <c r="S2285" s="15">
        <f t="shared" si="180"/>
        <v>42205.916666666672</v>
      </c>
      <c r="U2285" t="str">
        <f t="shared" si="181"/>
        <v>spaces</v>
      </c>
    </row>
    <row r="2286" spans="1:21" ht="60" x14ac:dyDescent="0.25">
      <c r="A2286">
        <v>1771</v>
      </c>
      <c r="B2286" s="9" t="s">
        <v>1772</v>
      </c>
      <c r="C2286" s="3" t="s">
        <v>5881</v>
      </c>
      <c r="D2286" s="5">
        <v>4200</v>
      </c>
      <c r="E2286" s="7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77"/>
        <v>21</v>
      </c>
      <c r="P2286">
        <f t="shared" si="178"/>
        <v>35.799999999999997</v>
      </c>
      <c r="Q2286" s="11" t="s">
        <v>8314</v>
      </c>
      <c r="R2286" s="15">
        <f t="shared" si="179"/>
        <v>41905.979629629634</v>
      </c>
      <c r="S2286" s="15">
        <f t="shared" si="180"/>
        <v>41935.979629629634</v>
      </c>
      <c r="U2286" t="str">
        <f t="shared" si="181"/>
        <v>photobooks</v>
      </c>
    </row>
    <row r="2287" spans="1:21" ht="60" x14ac:dyDescent="0.25">
      <c r="A2287">
        <v>2392</v>
      </c>
      <c r="B2287" s="9" t="s">
        <v>2393</v>
      </c>
      <c r="C2287" s="3" t="s">
        <v>6502</v>
      </c>
      <c r="D2287" s="5">
        <v>4200</v>
      </c>
      <c r="E2287" s="7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77"/>
        <v>0</v>
      </c>
      <c r="P2287">
        <f t="shared" si="178"/>
        <v>0</v>
      </c>
      <c r="Q2287" s="11" t="s">
        <v>8311</v>
      </c>
      <c r="R2287" s="15">
        <f t="shared" si="179"/>
        <v>42276.120636574073</v>
      </c>
      <c r="S2287" s="15">
        <f t="shared" si="180"/>
        <v>42306.120636574073</v>
      </c>
      <c r="U2287" t="str">
        <f t="shared" si="181"/>
        <v>web</v>
      </c>
    </row>
    <row r="2288" spans="1:21" ht="45" x14ac:dyDescent="0.25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7"/>
        <v>6</v>
      </c>
      <c r="P2288">
        <f t="shared" si="178"/>
        <v>45</v>
      </c>
      <c r="Q2288" s="11" t="s">
        <v>8312</v>
      </c>
      <c r="R2288" s="15">
        <f t="shared" si="179"/>
        <v>42327.671631944439</v>
      </c>
      <c r="S2288" s="15">
        <f t="shared" si="180"/>
        <v>42357.671631944439</v>
      </c>
      <c r="U2288" t="str">
        <f t="shared" si="181"/>
        <v>mobile games</v>
      </c>
    </row>
    <row r="2289" spans="1:21" ht="30" x14ac:dyDescent="0.25">
      <c r="A2289">
        <v>3131</v>
      </c>
      <c r="B2289" s="9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77"/>
        <v>16</v>
      </c>
      <c r="P2289">
        <f t="shared" si="178"/>
        <v>53.75</v>
      </c>
      <c r="Q2289" s="11" t="s">
        <v>8309</v>
      </c>
      <c r="R2289" s="15">
        <f t="shared" si="179"/>
        <v>42803.579224537039</v>
      </c>
      <c r="S2289" s="15">
        <f t="shared" si="180"/>
        <v>42833.537557870368</v>
      </c>
      <c r="U2289" t="str">
        <f t="shared" si="181"/>
        <v>plays</v>
      </c>
    </row>
    <row r="2290" spans="1:21" ht="30" x14ac:dyDescent="0.25">
      <c r="A2290">
        <v>3103</v>
      </c>
      <c r="B2290" s="9" t="s">
        <v>3103</v>
      </c>
      <c r="C2290" s="3" t="s">
        <v>7213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77"/>
        <v>0</v>
      </c>
      <c r="P2290">
        <f t="shared" si="178"/>
        <v>5.5</v>
      </c>
      <c r="Q2290" s="11" t="s">
        <v>8309</v>
      </c>
      <c r="R2290" s="15">
        <f t="shared" si="179"/>
        <v>42107.156319444446</v>
      </c>
      <c r="S2290" s="15">
        <f t="shared" si="180"/>
        <v>42167.156319444446</v>
      </c>
      <c r="U2290" t="str">
        <f t="shared" si="181"/>
        <v>spaces</v>
      </c>
    </row>
    <row r="2291" spans="1:21" ht="60" x14ac:dyDescent="0.25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7"/>
        <v>12</v>
      </c>
      <c r="P2291">
        <f t="shared" si="178"/>
        <v>78.33</v>
      </c>
      <c r="Q2291" s="11" t="s">
        <v>8309</v>
      </c>
      <c r="R2291" s="15">
        <f t="shared" si="179"/>
        <v>42100.723738425921</v>
      </c>
      <c r="S2291" s="15">
        <f t="shared" si="180"/>
        <v>42129.783333333333</v>
      </c>
      <c r="U2291" t="str">
        <f t="shared" si="181"/>
        <v>spaces</v>
      </c>
    </row>
    <row r="2292" spans="1:21" ht="45" x14ac:dyDescent="0.25">
      <c r="A2292">
        <v>2245</v>
      </c>
      <c r="B2292" s="9" t="s">
        <v>2246</v>
      </c>
      <c r="C2292" s="3" t="s">
        <v>6355</v>
      </c>
      <c r="D2292" s="5">
        <v>4000</v>
      </c>
      <c r="E2292" s="7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77"/>
        <v>2647</v>
      </c>
      <c r="P2292">
        <f t="shared" si="178"/>
        <v>53.48</v>
      </c>
      <c r="Q2292" s="11" t="s">
        <v>8312</v>
      </c>
      <c r="R2292" s="15">
        <f t="shared" si="179"/>
        <v>41660.708530092597</v>
      </c>
      <c r="S2292" s="15">
        <f t="shared" si="180"/>
        <v>41691.75</v>
      </c>
      <c r="U2292" t="str">
        <f t="shared" si="181"/>
        <v>tabletop games</v>
      </c>
    </row>
    <row r="2293" spans="1:21" ht="45" x14ac:dyDescent="0.25">
      <c r="A2293">
        <v>2202</v>
      </c>
      <c r="B2293" s="9" t="s">
        <v>2203</v>
      </c>
      <c r="C2293" s="3" t="s">
        <v>6312</v>
      </c>
      <c r="D2293" s="5">
        <v>4000</v>
      </c>
      <c r="E2293" s="7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77"/>
        <v>704</v>
      </c>
      <c r="P2293">
        <f t="shared" si="178"/>
        <v>39.07</v>
      </c>
      <c r="Q2293" s="11" t="s">
        <v>8313</v>
      </c>
      <c r="R2293" s="15">
        <f t="shared" si="179"/>
        <v>41184.849166666667</v>
      </c>
      <c r="S2293" s="15">
        <f t="shared" si="180"/>
        <v>41214.849166666667</v>
      </c>
      <c r="U2293" t="str">
        <f t="shared" si="181"/>
        <v>electronic music</v>
      </c>
    </row>
    <row r="2294" spans="1:21" ht="60" x14ac:dyDescent="0.25">
      <c r="A2294">
        <v>2024</v>
      </c>
      <c r="B2294" s="9" t="s">
        <v>2025</v>
      </c>
      <c r="C2294" s="3" t="s">
        <v>6134</v>
      </c>
      <c r="D2294" s="5">
        <v>4000</v>
      </c>
      <c r="E2294" s="7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77"/>
        <v>585</v>
      </c>
      <c r="P2294">
        <f t="shared" si="178"/>
        <v>222.99</v>
      </c>
      <c r="Q2294" s="11" t="s">
        <v>8311</v>
      </c>
      <c r="R2294" s="15">
        <f t="shared" si="179"/>
        <v>41099.966944444444</v>
      </c>
      <c r="S2294" s="15">
        <f t="shared" si="180"/>
        <v>41134.125</v>
      </c>
      <c r="U2294" t="str">
        <f t="shared" si="181"/>
        <v>hardware</v>
      </c>
    </row>
    <row r="2295" spans="1:21" ht="30" x14ac:dyDescent="0.25">
      <c r="A2295">
        <v>1976</v>
      </c>
      <c r="B2295" s="9" t="s">
        <v>1977</v>
      </c>
      <c r="C2295" s="3" t="s">
        <v>6086</v>
      </c>
      <c r="D2295" s="5">
        <v>4000</v>
      </c>
      <c r="E2295" s="7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77"/>
        <v>347</v>
      </c>
      <c r="P2295">
        <f t="shared" si="178"/>
        <v>29.31</v>
      </c>
      <c r="Q2295" s="11" t="s">
        <v>8311</v>
      </c>
      <c r="R2295" s="15">
        <f t="shared" si="179"/>
        <v>41438.899594907409</v>
      </c>
      <c r="S2295" s="15">
        <f t="shared" si="180"/>
        <v>41468.899594907409</v>
      </c>
      <c r="U2295" t="str">
        <f t="shared" si="181"/>
        <v>hardware</v>
      </c>
    </row>
    <row r="2296" spans="1:21" ht="30" x14ac:dyDescent="0.25">
      <c r="A2296">
        <v>1222</v>
      </c>
      <c r="B2296" s="9" t="s">
        <v>1223</v>
      </c>
      <c r="C2296" s="3" t="s">
        <v>5332</v>
      </c>
      <c r="D2296" s="5">
        <v>4000</v>
      </c>
      <c r="E2296" s="7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77"/>
        <v>280</v>
      </c>
      <c r="P2296">
        <f t="shared" si="178"/>
        <v>81.27</v>
      </c>
      <c r="Q2296" s="11" t="s">
        <v>8314</v>
      </c>
      <c r="R2296" s="15">
        <f t="shared" si="179"/>
        <v>42430.720451388886</v>
      </c>
      <c r="S2296" s="15">
        <f t="shared" si="180"/>
        <v>42461.166666666672</v>
      </c>
      <c r="U2296" t="str">
        <f t="shared" si="181"/>
        <v>photobooks</v>
      </c>
    </row>
    <row r="2297" spans="1:21" ht="60" x14ac:dyDescent="0.25">
      <c r="A2297">
        <v>1630</v>
      </c>
      <c r="B2297" s="9" t="s">
        <v>1631</v>
      </c>
      <c r="C2297" s="3" t="s">
        <v>5740</v>
      </c>
      <c r="D2297" s="5">
        <v>4000</v>
      </c>
      <c r="E2297" s="7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77"/>
        <v>265</v>
      </c>
      <c r="P2297">
        <f t="shared" si="178"/>
        <v>84.21</v>
      </c>
      <c r="Q2297" s="11" t="s">
        <v>8313</v>
      </c>
      <c r="R2297" s="15">
        <f t="shared" si="179"/>
        <v>40939.837673611109</v>
      </c>
      <c r="S2297" s="15">
        <f t="shared" si="180"/>
        <v>40970.290972222225</v>
      </c>
      <c r="U2297" t="str">
        <f t="shared" si="181"/>
        <v>rock</v>
      </c>
    </row>
    <row r="2298" spans="1:21" ht="60" x14ac:dyDescent="0.25">
      <c r="A2298">
        <v>2499</v>
      </c>
      <c r="B2298" s="9" t="s">
        <v>2499</v>
      </c>
      <c r="C2298" s="3" t="s">
        <v>6609</v>
      </c>
      <c r="D2298" s="5">
        <v>4000</v>
      </c>
      <c r="E2298" s="7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77"/>
        <v>203</v>
      </c>
      <c r="P2298">
        <f t="shared" si="178"/>
        <v>47.68</v>
      </c>
      <c r="Q2298" s="11" t="s">
        <v>8313</v>
      </c>
      <c r="R2298" s="15">
        <f t="shared" si="179"/>
        <v>41226.648576388885</v>
      </c>
      <c r="S2298" s="15">
        <f t="shared" si="180"/>
        <v>41274.75</v>
      </c>
      <c r="U2298" t="str">
        <f t="shared" si="181"/>
        <v>indie rock</v>
      </c>
    </row>
    <row r="2299" spans="1:21" ht="60" x14ac:dyDescent="0.25">
      <c r="A2299">
        <v>1375</v>
      </c>
      <c r="B2299" s="9" t="s">
        <v>1376</v>
      </c>
      <c r="C2299" s="3" t="s">
        <v>5485</v>
      </c>
      <c r="D2299" s="5">
        <v>4000</v>
      </c>
      <c r="E2299" s="7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77"/>
        <v>171</v>
      </c>
      <c r="P2299">
        <f t="shared" si="178"/>
        <v>62.87</v>
      </c>
      <c r="Q2299" s="11" t="s">
        <v>8313</v>
      </c>
      <c r="R2299" s="15">
        <f t="shared" si="179"/>
        <v>42720.066192129627</v>
      </c>
      <c r="S2299" s="15">
        <f t="shared" si="180"/>
        <v>42750.066192129627</v>
      </c>
      <c r="U2299" t="str">
        <f t="shared" si="181"/>
        <v>rock</v>
      </c>
    </row>
    <row r="2300" spans="1:21" ht="60" x14ac:dyDescent="0.25">
      <c r="A2300">
        <v>274</v>
      </c>
      <c r="B2300" s="9" t="s">
        <v>275</v>
      </c>
      <c r="C2300" s="3" t="s">
        <v>4384</v>
      </c>
      <c r="D2300" s="5">
        <v>4000</v>
      </c>
      <c r="E2300" s="7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77"/>
        <v>156</v>
      </c>
      <c r="P2300">
        <f t="shared" si="178"/>
        <v>55.22</v>
      </c>
      <c r="Q2300" s="11" t="s">
        <v>8308</v>
      </c>
      <c r="R2300" s="15">
        <f t="shared" si="179"/>
        <v>40969.912372685183</v>
      </c>
      <c r="S2300" s="15">
        <f t="shared" si="180"/>
        <v>41004.290972222225</v>
      </c>
      <c r="U2300" t="str">
        <f t="shared" si="181"/>
        <v>documentary</v>
      </c>
    </row>
    <row r="2301" spans="1:21" ht="45" x14ac:dyDescent="0.25">
      <c r="A2301">
        <v>850</v>
      </c>
      <c r="B2301" s="9" t="s">
        <v>851</v>
      </c>
      <c r="C2301" s="3" t="s">
        <v>4960</v>
      </c>
      <c r="D2301" s="5">
        <v>4000</v>
      </c>
      <c r="E2301" s="7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77"/>
        <v>155</v>
      </c>
      <c r="P2301">
        <f t="shared" si="178"/>
        <v>46.67</v>
      </c>
      <c r="Q2301" s="11" t="s">
        <v>8313</v>
      </c>
      <c r="R2301" s="15">
        <f t="shared" si="179"/>
        <v>42452.827743055561</v>
      </c>
      <c r="S2301" s="15">
        <f t="shared" si="180"/>
        <v>42485.207638888889</v>
      </c>
      <c r="U2301" t="str">
        <f t="shared" si="181"/>
        <v>metal</v>
      </c>
    </row>
    <row r="2302" spans="1:21" ht="45" x14ac:dyDescent="0.25">
      <c r="A2302">
        <v>2063</v>
      </c>
      <c r="B2302" s="9" t="s">
        <v>2064</v>
      </c>
      <c r="C2302" s="3" t="s">
        <v>6173</v>
      </c>
      <c r="D2302" s="5">
        <v>4000</v>
      </c>
      <c r="E2302" s="7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77"/>
        <v>148</v>
      </c>
      <c r="P2302">
        <f t="shared" si="178"/>
        <v>120.86</v>
      </c>
      <c r="Q2302" s="11" t="s">
        <v>8311</v>
      </c>
      <c r="R2302" s="15">
        <f t="shared" si="179"/>
        <v>42472.73265046296</v>
      </c>
      <c r="S2302" s="15">
        <f t="shared" si="180"/>
        <v>42505.73265046296</v>
      </c>
      <c r="U2302" t="str">
        <f t="shared" si="181"/>
        <v>hardware</v>
      </c>
    </row>
    <row r="2303" spans="1:21" ht="60" x14ac:dyDescent="0.25">
      <c r="A2303">
        <v>276</v>
      </c>
      <c r="B2303" s="9" t="s">
        <v>277</v>
      </c>
      <c r="C2303" s="3" t="s">
        <v>4386</v>
      </c>
      <c r="D2303" s="5">
        <v>4000</v>
      </c>
      <c r="E2303" s="7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77"/>
        <v>148</v>
      </c>
      <c r="P2303">
        <f t="shared" si="178"/>
        <v>95.23</v>
      </c>
      <c r="Q2303" s="11" t="s">
        <v>8308</v>
      </c>
      <c r="R2303" s="15">
        <f t="shared" si="179"/>
        <v>40967.081874999996</v>
      </c>
      <c r="S2303" s="15">
        <f t="shared" si="180"/>
        <v>41027.040208333332</v>
      </c>
      <c r="U2303" t="str">
        <f t="shared" si="181"/>
        <v>documentary</v>
      </c>
    </row>
    <row r="2304" spans="1:21" ht="60" x14ac:dyDescent="0.25">
      <c r="A2304">
        <v>380</v>
      </c>
      <c r="B2304" s="9" t="s">
        <v>381</v>
      </c>
      <c r="C2304" s="3" t="s">
        <v>4490</v>
      </c>
      <c r="D2304" s="5">
        <v>4000</v>
      </c>
      <c r="E2304" s="7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77"/>
        <v>142</v>
      </c>
      <c r="P2304">
        <f t="shared" si="178"/>
        <v>115.51</v>
      </c>
      <c r="Q2304" s="11" t="s">
        <v>8308</v>
      </c>
      <c r="R2304" s="15">
        <f t="shared" si="179"/>
        <v>42367.719814814816</v>
      </c>
      <c r="S2304" s="15">
        <f t="shared" si="180"/>
        <v>42392.719814814816</v>
      </c>
      <c r="U2304" t="str">
        <f t="shared" si="181"/>
        <v>documentary</v>
      </c>
    </row>
    <row r="2305" spans="1:21" ht="30" x14ac:dyDescent="0.25">
      <c r="A2305">
        <v>2238</v>
      </c>
      <c r="B2305" s="9" t="s">
        <v>2239</v>
      </c>
      <c r="C2305" s="3" t="s">
        <v>6348</v>
      </c>
      <c r="D2305" s="5">
        <v>4000</v>
      </c>
      <c r="E2305" s="7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77"/>
        <v>137</v>
      </c>
      <c r="P2305">
        <f t="shared" si="178"/>
        <v>69.569999999999993</v>
      </c>
      <c r="Q2305" s="11" t="s">
        <v>8312</v>
      </c>
      <c r="R2305" s="15">
        <f t="shared" si="179"/>
        <v>42774.621712962966</v>
      </c>
      <c r="S2305" s="15">
        <f t="shared" si="180"/>
        <v>42804.621712962966</v>
      </c>
      <c r="U2305" t="str">
        <f t="shared" si="181"/>
        <v>tabletop games</v>
      </c>
    </row>
    <row r="2306" spans="1:21" ht="60" x14ac:dyDescent="0.25">
      <c r="A2306">
        <v>1387</v>
      </c>
      <c r="B2306" s="9" t="s">
        <v>1388</v>
      </c>
      <c r="C2306" s="3" t="s">
        <v>5497</v>
      </c>
      <c r="D2306" s="5">
        <v>4000</v>
      </c>
      <c r="E2306" s="7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77"/>
        <v>137</v>
      </c>
      <c r="P2306">
        <f t="shared" si="178"/>
        <v>70.06</v>
      </c>
      <c r="Q2306" s="11" t="s">
        <v>8313</v>
      </c>
      <c r="R2306" s="15">
        <f t="shared" si="179"/>
        <v>42126.92123842593</v>
      </c>
      <c r="S2306" s="15">
        <f t="shared" si="180"/>
        <v>42158.1875</v>
      </c>
      <c r="U2306" t="str">
        <f t="shared" si="181"/>
        <v>rock</v>
      </c>
    </row>
    <row r="2307" spans="1:21" ht="60" x14ac:dyDescent="0.25">
      <c r="A2307">
        <v>327</v>
      </c>
      <c r="B2307" s="9" t="s">
        <v>328</v>
      </c>
      <c r="C2307" s="3" t="s">
        <v>4437</v>
      </c>
      <c r="D2307" s="5">
        <v>4000</v>
      </c>
      <c r="E2307" s="7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ref="O2307:O2370" si="182">ROUND(E2307/D2307*100,0)</f>
        <v>136</v>
      </c>
      <c r="P2307">
        <f t="shared" ref="P2307:P2370" si="183">IFERROR(ROUND(E2307/L2307,2),0)</f>
        <v>160.47</v>
      </c>
      <c r="Q2307" s="11" t="s">
        <v>8308</v>
      </c>
      <c r="R2307" s="15">
        <f t="shared" ref="R2307:R2370" si="184">(((J2307/60)/60)/24)+DATE(1970,1,1)</f>
        <v>42058.235289351855</v>
      </c>
      <c r="S2307" s="15">
        <f t="shared" ref="S2307:S2370" si="185">(((I2307/60)/60)/24)+DATE(1970,1,1)</f>
        <v>42085.333333333328</v>
      </c>
      <c r="U2307" t="str">
        <f t="shared" ref="U2307:U2370" si="186">RIGHT(N2307,LEN(N2307)-SEARCH("/",N2307))</f>
        <v>documentary</v>
      </c>
    </row>
    <row r="2308" spans="1:21" ht="60" x14ac:dyDescent="0.25">
      <c r="A2308">
        <v>3045</v>
      </c>
      <c r="B2308" s="9" t="s">
        <v>3045</v>
      </c>
      <c r="C2308" s="3" t="s">
        <v>7155</v>
      </c>
      <c r="D2308" s="5">
        <v>4000</v>
      </c>
      <c r="E2308" s="7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82"/>
        <v>133</v>
      </c>
      <c r="P2308">
        <f t="shared" si="183"/>
        <v>82.94</v>
      </c>
      <c r="Q2308" s="11" t="s">
        <v>8309</v>
      </c>
      <c r="R2308" s="15">
        <f t="shared" si="184"/>
        <v>41843.155729166669</v>
      </c>
      <c r="S2308" s="15">
        <f t="shared" si="185"/>
        <v>41873.155729166669</v>
      </c>
      <c r="U2308" t="str">
        <f t="shared" si="186"/>
        <v>spaces</v>
      </c>
    </row>
    <row r="2309" spans="1:21" ht="60" x14ac:dyDescent="0.25">
      <c r="A2309">
        <v>1535</v>
      </c>
      <c r="B2309" s="9" t="s">
        <v>1536</v>
      </c>
      <c r="C2309" s="3" t="s">
        <v>5645</v>
      </c>
      <c r="D2309" s="5">
        <v>4000</v>
      </c>
      <c r="E2309" s="7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82"/>
        <v>132</v>
      </c>
      <c r="P2309">
        <f t="shared" si="183"/>
        <v>48.15</v>
      </c>
      <c r="Q2309" s="11" t="s">
        <v>8314</v>
      </c>
      <c r="R2309" s="15">
        <f t="shared" si="184"/>
        <v>42484.829062500001</v>
      </c>
      <c r="S2309" s="15">
        <f t="shared" si="185"/>
        <v>42513.916666666672</v>
      </c>
      <c r="U2309" t="str">
        <f t="shared" si="186"/>
        <v>photobooks</v>
      </c>
    </row>
    <row r="2310" spans="1:21" ht="60" x14ac:dyDescent="0.25">
      <c r="A2310">
        <v>729</v>
      </c>
      <c r="B2310" s="9" t="s">
        <v>730</v>
      </c>
      <c r="C2310" s="3" t="s">
        <v>4839</v>
      </c>
      <c r="D2310" s="5">
        <v>4000</v>
      </c>
      <c r="E2310" s="7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82"/>
        <v>131</v>
      </c>
      <c r="P2310">
        <f t="shared" si="183"/>
        <v>43.55</v>
      </c>
      <c r="Q2310" s="11" t="s">
        <v>8310</v>
      </c>
      <c r="R2310" s="15">
        <f t="shared" si="184"/>
        <v>41111.185891203706</v>
      </c>
      <c r="S2310" s="15">
        <f t="shared" si="185"/>
        <v>41171.185891203706</v>
      </c>
      <c r="U2310" t="str">
        <f t="shared" si="186"/>
        <v>nonfiction</v>
      </c>
    </row>
    <row r="2311" spans="1:21" ht="60" x14ac:dyDescent="0.25">
      <c r="A2311">
        <v>2981</v>
      </c>
      <c r="B2311" s="9" t="s">
        <v>2981</v>
      </c>
      <c r="C2311" s="3" t="s">
        <v>7091</v>
      </c>
      <c r="D2311" s="5">
        <v>4000</v>
      </c>
      <c r="E2311" s="7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82"/>
        <v>129</v>
      </c>
      <c r="P2311">
        <f t="shared" si="183"/>
        <v>53.16</v>
      </c>
      <c r="Q2311" s="11" t="s">
        <v>8309</v>
      </c>
      <c r="R2311" s="15">
        <f t="shared" si="184"/>
        <v>42225.559675925921</v>
      </c>
      <c r="S2311" s="15">
        <f t="shared" si="185"/>
        <v>42270.559675925921</v>
      </c>
      <c r="U2311" t="str">
        <f t="shared" si="186"/>
        <v>spaces</v>
      </c>
    </row>
    <row r="2312" spans="1:21" ht="45" x14ac:dyDescent="0.25">
      <c r="A2312">
        <v>3589</v>
      </c>
      <c r="B2312" s="9" t="s">
        <v>3588</v>
      </c>
      <c r="C2312" s="3" t="s">
        <v>7699</v>
      </c>
      <c r="D2312" s="5">
        <v>4000</v>
      </c>
      <c r="E2312" s="7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82"/>
        <v>128</v>
      </c>
      <c r="P2312">
        <f t="shared" si="183"/>
        <v>82.26</v>
      </c>
      <c r="Q2312" s="11" t="s">
        <v>8309</v>
      </c>
      <c r="R2312" s="15">
        <f t="shared" si="184"/>
        <v>42125.647534722222</v>
      </c>
      <c r="S2312" s="15">
        <f t="shared" si="185"/>
        <v>42150.647534722222</v>
      </c>
      <c r="U2312" t="str">
        <f t="shared" si="186"/>
        <v>plays</v>
      </c>
    </row>
    <row r="2313" spans="1:21" ht="60" x14ac:dyDescent="0.25">
      <c r="A2313">
        <v>3162</v>
      </c>
      <c r="B2313" s="9" t="s">
        <v>3162</v>
      </c>
      <c r="C2313" s="3" t="s">
        <v>7272</v>
      </c>
      <c r="D2313" s="5">
        <v>4000</v>
      </c>
      <c r="E2313" s="7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82"/>
        <v>127</v>
      </c>
      <c r="P2313">
        <f t="shared" si="183"/>
        <v>80.73</v>
      </c>
      <c r="Q2313" s="11" t="s">
        <v>8309</v>
      </c>
      <c r="R2313" s="15">
        <f t="shared" si="184"/>
        <v>41799.685902777775</v>
      </c>
      <c r="S2313" s="15">
        <f t="shared" si="185"/>
        <v>41827.083333333336</v>
      </c>
      <c r="U2313" t="str">
        <f t="shared" si="186"/>
        <v>plays</v>
      </c>
    </row>
    <row r="2314" spans="1:21" ht="30" x14ac:dyDescent="0.25">
      <c r="A2314">
        <v>3212</v>
      </c>
      <c r="B2314" s="9" t="s">
        <v>3212</v>
      </c>
      <c r="C2314" s="3" t="s">
        <v>7322</v>
      </c>
      <c r="D2314" s="5">
        <v>4000</v>
      </c>
      <c r="E2314" s="7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82"/>
        <v>126</v>
      </c>
      <c r="P2314">
        <f t="shared" si="183"/>
        <v>53.72</v>
      </c>
      <c r="Q2314" s="11" t="s">
        <v>8309</v>
      </c>
      <c r="R2314" s="15">
        <f t="shared" si="184"/>
        <v>41829.795729166668</v>
      </c>
      <c r="S2314" s="15">
        <f t="shared" si="185"/>
        <v>41859.795729166668</v>
      </c>
      <c r="U2314" t="str">
        <f t="shared" si="186"/>
        <v>plays</v>
      </c>
    </row>
    <row r="2315" spans="1:21" ht="60" x14ac:dyDescent="0.25">
      <c r="A2315">
        <v>2532</v>
      </c>
      <c r="B2315" s="9" t="s">
        <v>2532</v>
      </c>
      <c r="C2315" s="3" t="s">
        <v>6642</v>
      </c>
      <c r="D2315" s="5">
        <v>4000</v>
      </c>
      <c r="E2315" s="7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82"/>
        <v>126</v>
      </c>
      <c r="P2315">
        <f t="shared" si="183"/>
        <v>84.08</v>
      </c>
      <c r="Q2315" s="11" t="s">
        <v>8313</v>
      </c>
      <c r="R2315" s="15">
        <f t="shared" si="184"/>
        <v>41107.849143518521</v>
      </c>
      <c r="S2315" s="15">
        <f t="shared" si="185"/>
        <v>41137.849143518521</v>
      </c>
      <c r="U2315" t="str">
        <f t="shared" si="186"/>
        <v>classical music</v>
      </c>
    </row>
    <row r="2316" spans="1:21" ht="60" x14ac:dyDescent="0.25">
      <c r="A2316">
        <v>849</v>
      </c>
      <c r="B2316" s="9" t="s">
        <v>850</v>
      </c>
      <c r="C2316" s="3" t="s">
        <v>4959</v>
      </c>
      <c r="D2316" s="5">
        <v>4000</v>
      </c>
      <c r="E2316" s="7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82"/>
        <v>120</v>
      </c>
      <c r="P2316">
        <f t="shared" si="183"/>
        <v>41.7</v>
      </c>
      <c r="Q2316" s="11" t="s">
        <v>8313</v>
      </c>
      <c r="R2316" s="15">
        <f t="shared" si="184"/>
        <v>42051.148888888885</v>
      </c>
      <c r="S2316" s="15">
        <f t="shared" si="185"/>
        <v>42079.107222222221</v>
      </c>
      <c r="U2316" t="str">
        <f t="shared" si="186"/>
        <v>metal</v>
      </c>
    </row>
    <row r="2317" spans="1:21" ht="60" x14ac:dyDescent="0.25">
      <c r="A2317">
        <v>3416</v>
      </c>
      <c r="B2317" s="9" t="s">
        <v>3415</v>
      </c>
      <c r="C2317" s="3" t="s">
        <v>7526</v>
      </c>
      <c r="D2317" s="5">
        <v>4000</v>
      </c>
      <c r="E2317" s="7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82"/>
        <v>120</v>
      </c>
      <c r="P2317">
        <f t="shared" si="183"/>
        <v>159.47</v>
      </c>
      <c r="Q2317" s="11" t="s">
        <v>8309</v>
      </c>
      <c r="R2317" s="15">
        <f t="shared" si="184"/>
        <v>42089.412557870368</v>
      </c>
      <c r="S2317" s="15">
        <f t="shared" si="185"/>
        <v>42117.770833333328</v>
      </c>
      <c r="U2317" t="str">
        <f t="shared" si="186"/>
        <v>plays</v>
      </c>
    </row>
    <row r="2318" spans="1:21" ht="45" x14ac:dyDescent="0.25">
      <c r="A2318">
        <v>3012</v>
      </c>
      <c r="B2318" s="9" t="s">
        <v>3012</v>
      </c>
      <c r="C2318" s="3" t="s">
        <v>7122</v>
      </c>
      <c r="D2318" s="5">
        <v>4000</v>
      </c>
      <c r="E2318" s="7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82"/>
        <v>117</v>
      </c>
      <c r="P2318">
        <f t="shared" si="183"/>
        <v>85.18</v>
      </c>
      <c r="Q2318" s="11" t="s">
        <v>8309</v>
      </c>
      <c r="R2318" s="15">
        <f t="shared" si="184"/>
        <v>42024.702893518523</v>
      </c>
      <c r="S2318" s="15">
        <f t="shared" si="185"/>
        <v>42045.702893518523</v>
      </c>
      <c r="U2318" t="str">
        <f t="shared" si="186"/>
        <v>spaces</v>
      </c>
    </row>
    <row r="2319" spans="1:21" ht="45" x14ac:dyDescent="0.25">
      <c r="A2319">
        <v>3523</v>
      </c>
      <c r="B2319" s="9" t="s">
        <v>3522</v>
      </c>
      <c r="C2319" s="3" t="s">
        <v>7633</v>
      </c>
      <c r="D2319" s="5">
        <v>4000</v>
      </c>
      <c r="E2319" s="7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82"/>
        <v>114</v>
      </c>
      <c r="P2319">
        <f t="shared" si="183"/>
        <v>56.83</v>
      </c>
      <c r="Q2319" s="11" t="s">
        <v>8309</v>
      </c>
      <c r="R2319" s="15">
        <f t="shared" si="184"/>
        <v>42581.397546296299</v>
      </c>
      <c r="S2319" s="15">
        <f t="shared" si="185"/>
        <v>42638.958333333328</v>
      </c>
      <c r="U2319" t="str">
        <f t="shared" si="186"/>
        <v>plays</v>
      </c>
    </row>
    <row r="2320" spans="1:21" ht="45" x14ac:dyDescent="0.25">
      <c r="A2320">
        <v>3673</v>
      </c>
      <c r="B2320" s="9" t="s">
        <v>3670</v>
      </c>
      <c r="C2320" s="3" t="s">
        <v>7783</v>
      </c>
      <c r="D2320" s="5">
        <v>4000</v>
      </c>
      <c r="E2320" s="7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82"/>
        <v>114</v>
      </c>
      <c r="P2320">
        <f t="shared" si="183"/>
        <v>39.869999999999997</v>
      </c>
      <c r="Q2320" s="11" t="s">
        <v>8309</v>
      </c>
      <c r="R2320" s="15">
        <f t="shared" si="184"/>
        <v>41914.295104166667</v>
      </c>
      <c r="S2320" s="15">
        <f t="shared" si="185"/>
        <v>41948.536111111112</v>
      </c>
      <c r="U2320" t="str">
        <f t="shared" si="186"/>
        <v>plays</v>
      </c>
    </row>
    <row r="2321" spans="1:21" ht="45" x14ac:dyDescent="0.25">
      <c r="A2321">
        <v>2526</v>
      </c>
      <c r="B2321" s="9" t="s">
        <v>2526</v>
      </c>
      <c r="C2321" s="3" t="s">
        <v>6636</v>
      </c>
      <c r="D2321" s="5">
        <v>4000</v>
      </c>
      <c r="E2321" s="7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82"/>
        <v>113</v>
      </c>
      <c r="P2321">
        <f t="shared" si="183"/>
        <v>136.91</v>
      </c>
      <c r="Q2321" s="11" t="s">
        <v>8313</v>
      </c>
      <c r="R2321" s="15">
        <f t="shared" si="184"/>
        <v>41953.091134259259</v>
      </c>
      <c r="S2321" s="15">
        <f t="shared" si="185"/>
        <v>41981.207638888889</v>
      </c>
      <c r="U2321" t="str">
        <f t="shared" si="186"/>
        <v>classical music</v>
      </c>
    </row>
    <row r="2322" spans="1:21" ht="60" x14ac:dyDescent="0.25">
      <c r="A2322">
        <v>2481</v>
      </c>
      <c r="B2322" s="9" t="s">
        <v>2481</v>
      </c>
      <c r="C2322" s="3" t="s">
        <v>6591</v>
      </c>
      <c r="D2322" s="5">
        <v>4000</v>
      </c>
      <c r="E2322" s="7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82"/>
        <v>113</v>
      </c>
      <c r="P2322">
        <f t="shared" si="183"/>
        <v>47.54</v>
      </c>
      <c r="Q2322" s="11" t="s">
        <v>8313</v>
      </c>
      <c r="R2322" s="15">
        <f t="shared" si="184"/>
        <v>40999.645925925928</v>
      </c>
      <c r="S2322" s="15">
        <f t="shared" si="185"/>
        <v>41029.645925925928</v>
      </c>
      <c r="U2322" t="str">
        <f t="shared" si="186"/>
        <v>indie rock</v>
      </c>
    </row>
    <row r="2323" spans="1:21" ht="45" x14ac:dyDescent="0.25">
      <c r="A2323">
        <v>2497</v>
      </c>
      <c r="B2323" s="9" t="s">
        <v>2497</v>
      </c>
      <c r="C2323" s="3" t="s">
        <v>6607</v>
      </c>
      <c r="D2323" s="5">
        <v>4000</v>
      </c>
      <c r="E2323" s="7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82"/>
        <v>113</v>
      </c>
      <c r="P2323">
        <f t="shared" si="183"/>
        <v>80.55</v>
      </c>
      <c r="Q2323" s="11" t="s">
        <v>8313</v>
      </c>
      <c r="R2323" s="15">
        <f t="shared" si="184"/>
        <v>40730.878912037035</v>
      </c>
      <c r="S2323" s="15">
        <f t="shared" si="185"/>
        <v>40760.878912037035</v>
      </c>
      <c r="U2323" t="str">
        <f t="shared" si="186"/>
        <v>indie rock</v>
      </c>
    </row>
    <row r="2324" spans="1:21" ht="60" x14ac:dyDescent="0.25">
      <c r="A2324">
        <v>2210</v>
      </c>
      <c r="B2324" s="9" t="s">
        <v>2211</v>
      </c>
      <c r="C2324" s="3" t="s">
        <v>6320</v>
      </c>
      <c r="D2324" s="5">
        <v>4000</v>
      </c>
      <c r="E2324" s="7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82"/>
        <v>111</v>
      </c>
      <c r="P2324">
        <f t="shared" si="183"/>
        <v>61.9</v>
      </c>
      <c r="Q2324" s="11" t="s">
        <v>8313</v>
      </c>
      <c r="R2324" s="15">
        <f t="shared" si="184"/>
        <v>40956.066087962965</v>
      </c>
      <c r="S2324" s="15">
        <f t="shared" si="185"/>
        <v>41013.73333333333</v>
      </c>
      <c r="U2324" t="str">
        <f t="shared" si="186"/>
        <v>electronic music</v>
      </c>
    </row>
    <row r="2325" spans="1:21" ht="60" x14ac:dyDescent="0.25">
      <c r="A2325">
        <v>3398</v>
      </c>
      <c r="B2325" s="9" t="s">
        <v>3397</v>
      </c>
      <c r="C2325" s="3" t="s">
        <v>7508</v>
      </c>
      <c r="D2325" s="5">
        <v>4000</v>
      </c>
      <c r="E2325" s="7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82"/>
        <v>111</v>
      </c>
      <c r="P2325">
        <f t="shared" si="183"/>
        <v>68.349999999999994</v>
      </c>
      <c r="Q2325" s="11" t="s">
        <v>8309</v>
      </c>
      <c r="R2325" s="15">
        <f t="shared" si="184"/>
        <v>41941.75203703704</v>
      </c>
      <c r="S2325" s="15">
        <f t="shared" si="185"/>
        <v>41964.708333333328</v>
      </c>
      <c r="U2325" t="str">
        <f t="shared" si="186"/>
        <v>plays</v>
      </c>
    </row>
    <row r="2326" spans="1:21" ht="30" x14ac:dyDescent="0.25">
      <c r="A2326">
        <v>3759</v>
      </c>
      <c r="B2326" s="9" t="s">
        <v>3756</v>
      </c>
      <c r="C2326" s="3" t="s">
        <v>7869</v>
      </c>
      <c r="D2326" s="5">
        <v>4000</v>
      </c>
      <c r="E2326" s="7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82"/>
        <v>110</v>
      </c>
      <c r="P2326">
        <f t="shared" si="183"/>
        <v>50.11</v>
      </c>
      <c r="Q2326" s="11" t="s">
        <v>8309</v>
      </c>
      <c r="R2326" s="15">
        <f t="shared" si="184"/>
        <v>42182.108252314814</v>
      </c>
      <c r="S2326" s="15">
        <f t="shared" si="185"/>
        <v>42242.108252314814</v>
      </c>
      <c r="U2326" t="str">
        <f t="shared" si="186"/>
        <v>musical</v>
      </c>
    </row>
    <row r="2327" spans="1:21" ht="45" x14ac:dyDescent="0.25">
      <c r="A2327">
        <v>3315</v>
      </c>
      <c r="B2327" s="9" t="s">
        <v>3315</v>
      </c>
      <c r="C2327" s="3" t="s">
        <v>7425</v>
      </c>
      <c r="D2327" s="5">
        <v>4000</v>
      </c>
      <c r="E2327" s="7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82"/>
        <v>110</v>
      </c>
      <c r="P2327">
        <f t="shared" si="183"/>
        <v>49.44</v>
      </c>
      <c r="Q2327" s="11" t="s">
        <v>8309</v>
      </c>
      <c r="R2327" s="15">
        <f t="shared" si="184"/>
        <v>42466.303715277783</v>
      </c>
      <c r="S2327" s="15">
        <f t="shared" si="185"/>
        <v>42496.303715277783</v>
      </c>
      <c r="U2327" t="str">
        <f t="shared" si="186"/>
        <v>plays</v>
      </c>
    </row>
    <row r="2328" spans="1:21" ht="30" x14ac:dyDescent="0.25">
      <c r="A2328">
        <v>1462</v>
      </c>
      <c r="B2328" s="9" t="s">
        <v>1463</v>
      </c>
      <c r="C2328" s="3" t="s">
        <v>5572</v>
      </c>
      <c r="D2328" s="5">
        <v>4000</v>
      </c>
      <c r="E2328" s="7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82"/>
        <v>109</v>
      </c>
      <c r="P2328">
        <f t="shared" si="183"/>
        <v>28.94</v>
      </c>
      <c r="Q2328" s="11" t="s">
        <v>8310</v>
      </c>
      <c r="R2328" s="15">
        <f t="shared" si="184"/>
        <v>41344.662858796299</v>
      </c>
      <c r="S2328" s="15">
        <f t="shared" si="185"/>
        <v>41374.662858796299</v>
      </c>
      <c r="U2328" t="str">
        <f t="shared" si="186"/>
        <v>radio &amp; podcasts</v>
      </c>
    </row>
    <row r="2329" spans="1:21" ht="60" x14ac:dyDescent="0.25">
      <c r="A2329">
        <v>3768</v>
      </c>
      <c r="B2329" s="9" t="s">
        <v>3765</v>
      </c>
      <c r="C2329" s="3" t="s">
        <v>7878</v>
      </c>
      <c r="D2329" s="5">
        <v>4000</v>
      </c>
      <c r="E2329" s="7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82"/>
        <v>108</v>
      </c>
      <c r="P2329">
        <f t="shared" si="183"/>
        <v>74.239999999999995</v>
      </c>
      <c r="Q2329" s="11" t="s">
        <v>8309</v>
      </c>
      <c r="R2329" s="15">
        <f t="shared" si="184"/>
        <v>41772.727893518517</v>
      </c>
      <c r="S2329" s="15">
        <f t="shared" si="185"/>
        <v>41802.727893518517</v>
      </c>
      <c r="U2329" t="str">
        <f t="shared" si="186"/>
        <v>musical</v>
      </c>
    </row>
    <row r="2330" spans="1:21" ht="60" x14ac:dyDescent="0.25">
      <c r="A2330">
        <v>3273</v>
      </c>
      <c r="B2330" s="9" t="s">
        <v>3273</v>
      </c>
      <c r="C2330" s="3" t="s">
        <v>7383</v>
      </c>
      <c r="D2330" s="5">
        <v>4000</v>
      </c>
      <c r="E2330" s="7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82"/>
        <v>107</v>
      </c>
      <c r="P2330">
        <f t="shared" si="183"/>
        <v>204.57</v>
      </c>
      <c r="Q2330" s="11" t="s">
        <v>8309</v>
      </c>
      <c r="R2330" s="15">
        <f t="shared" si="184"/>
        <v>42611.801412037035</v>
      </c>
      <c r="S2330" s="15">
        <f t="shared" si="185"/>
        <v>42627.791666666672</v>
      </c>
      <c r="U2330" t="str">
        <f t="shared" si="186"/>
        <v>plays</v>
      </c>
    </row>
    <row r="2331" spans="1:21" ht="60" x14ac:dyDescent="0.25">
      <c r="A2331">
        <v>2528</v>
      </c>
      <c r="B2331" s="9" t="s">
        <v>2528</v>
      </c>
      <c r="C2331" s="3" t="s">
        <v>6638</v>
      </c>
      <c r="D2331" s="5">
        <v>4000</v>
      </c>
      <c r="E2331" s="7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82"/>
        <v>107</v>
      </c>
      <c r="P2331">
        <f t="shared" si="183"/>
        <v>52.96</v>
      </c>
      <c r="Q2331" s="11" t="s">
        <v>8313</v>
      </c>
      <c r="R2331" s="15">
        <f t="shared" si="184"/>
        <v>42217.834525462968</v>
      </c>
      <c r="S2331" s="15">
        <f t="shared" si="185"/>
        <v>42236.458333333328</v>
      </c>
      <c r="U2331" t="str">
        <f t="shared" si="186"/>
        <v>classical music</v>
      </c>
    </row>
    <row r="2332" spans="1:21" ht="30" x14ac:dyDescent="0.25">
      <c r="A2332">
        <v>815</v>
      </c>
      <c r="B2332" s="9" t="s">
        <v>816</v>
      </c>
      <c r="C2332" s="3" t="s">
        <v>4925</v>
      </c>
      <c r="D2332" s="5">
        <v>4000</v>
      </c>
      <c r="E2332" s="7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82"/>
        <v>107</v>
      </c>
      <c r="P2332">
        <f t="shared" si="183"/>
        <v>99.53</v>
      </c>
      <c r="Q2332" s="11" t="s">
        <v>8313</v>
      </c>
      <c r="R2332" s="15">
        <f t="shared" si="184"/>
        <v>41914.917858796296</v>
      </c>
      <c r="S2332" s="15">
        <f t="shared" si="185"/>
        <v>41944.917858796296</v>
      </c>
      <c r="U2332" t="str">
        <f t="shared" si="186"/>
        <v>rock</v>
      </c>
    </row>
    <row r="2333" spans="1:21" ht="45" x14ac:dyDescent="0.25">
      <c r="A2333">
        <v>2109</v>
      </c>
      <c r="B2333" s="9" t="s">
        <v>2110</v>
      </c>
      <c r="C2333" s="3" t="s">
        <v>6219</v>
      </c>
      <c r="D2333" s="5">
        <v>4000</v>
      </c>
      <c r="E2333" s="7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82"/>
        <v>107</v>
      </c>
      <c r="P2333">
        <f t="shared" si="183"/>
        <v>106.53</v>
      </c>
      <c r="Q2333" s="11" t="s">
        <v>8313</v>
      </c>
      <c r="R2333" s="15">
        <f t="shared" si="184"/>
        <v>42160.708530092597</v>
      </c>
      <c r="S2333" s="15">
        <f t="shared" si="185"/>
        <v>42190.708530092597</v>
      </c>
      <c r="U2333" t="str">
        <f t="shared" si="186"/>
        <v>indie rock</v>
      </c>
    </row>
    <row r="2334" spans="1:21" ht="45" x14ac:dyDescent="0.25">
      <c r="A2334">
        <v>3359</v>
      </c>
      <c r="B2334" s="9" t="s">
        <v>3358</v>
      </c>
      <c r="C2334" s="3" t="s">
        <v>7469</v>
      </c>
      <c r="D2334" s="5">
        <v>4000</v>
      </c>
      <c r="E2334" s="7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82"/>
        <v>106</v>
      </c>
      <c r="P2334">
        <f t="shared" si="183"/>
        <v>184.78</v>
      </c>
      <c r="Q2334" s="11" t="s">
        <v>8309</v>
      </c>
      <c r="R2334" s="15">
        <f t="shared" si="184"/>
        <v>42746.057106481487</v>
      </c>
      <c r="S2334" s="15">
        <f t="shared" si="185"/>
        <v>42791.057106481487</v>
      </c>
      <c r="U2334" t="str">
        <f t="shared" si="186"/>
        <v>plays</v>
      </c>
    </row>
    <row r="2335" spans="1:21" ht="45" x14ac:dyDescent="0.25">
      <c r="A2335">
        <v>2171</v>
      </c>
      <c r="B2335" s="9" t="s">
        <v>2172</v>
      </c>
      <c r="C2335" s="3" t="s">
        <v>6281</v>
      </c>
      <c r="D2335" s="5">
        <v>4000</v>
      </c>
      <c r="E2335" s="7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82"/>
        <v>106</v>
      </c>
      <c r="P2335">
        <f t="shared" si="183"/>
        <v>90.28</v>
      </c>
      <c r="Q2335" s="11" t="s">
        <v>8313</v>
      </c>
      <c r="R2335" s="15">
        <f t="shared" si="184"/>
        <v>42141.95711805555</v>
      </c>
      <c r="S2335" s="15">
        <f t="shared" si="185"/>
        <v>42177.208333333328</v>
      </c>
      <c r="U2335" t="str">
        <f t="shared" si="186"/>
        <v>rock</v>
      </c>
    </row>
    <row r="2336" spans="1:21" ht="60" x14ac:dyDescent="0.25">
      <c r="A2336">
        <v>3502</v>
      </c>
      <c r="B2336" s="9" t="s">
        <v>3501</v>
      </c>
      <c r="C2336" s="3" t="s">
        <v>7612</v>
      </c>
      <c r="D2336" s="5">
        <v>4000</v>
      </c>
      <c r="E2336" s="7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82"/>
        <v>105</v>
      </c>
      <c r="P2336">
        <f t="shared" si="183"/>
        <v>136</v>
      </c>
      <c r="Q2336" s="11" t="s">
        <v>8309</v>
      </c>
      <c r="R2336" s="15">
        <f t="shared" si="184"/>
        <v>42430.839398148149</v>
      </c>
      <c r="S2336" s="15">
        <f t="shared" si="185"/>
        <v>42445.165972222225</v>
      </c>
      <c r="U2336" t="str">
        <f t="shared" si="186"/>
        <v>plays</v>
      </c>
    </row>
    <row r="2337" spans="1:21" ht="30" x14ac:dyDescent="0.25">
      <c r="A2337">
        <v>807</v>
      </c>
      <c r="B2337" s="9" t="s">
        <v>808</v>
      </c>
      <c r="C2337" s="3" t="s">
        <v>4917</v>
      </c>
      <c r="D2337" s="5">
        <v>4000</v>
      </c>
      <c r="E2337" s="7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82"/>
        <v>105</v>
      </c>
      <c r="P2337">
        <f t="shared" si="183"/>
        <v>73.77</v>
      </c>
      <c r="Q2337" s="11" t="s">
        <v>8313</v>
      </c>
      <c r="R2337" s="15">
        <f t="shared" si="184"/>
        <v>42759.628599537042</v>
      </c>
      <c r="S2337" s="15">
        <f t="shared" si="185"/>
        <v>42795.083333333328</v>
      </c>
      <c r="U2337" t="str">
        <f t="shared" si="186"/>
        <v>rock</v>
      </c>
    </row>
    <row r="2338" spans="1:21" ht="45" x14ac:dyDescent="0.25">
      <c r="A2338">
        <v>859</v>
      </c>
      <c r="B2338" s="9" t="s">
        <v>860</v>
      </c>
      <c r="C2338" s="3" t="s">
        <v>4969</v>
      </c>
      <c r="D2338" s="5">
        <v>4000</v>
      </c>
      <c r="E2338" s="7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82"/>
        <v>105</v>
      </c>
      <c r="P2338">
        <f t="shared" si="183"/>
        <v>42.72</v>
      </c>
      <c r="Q2338" s="11" t="s">
        <v>8313</v>
      </c>
      <c r="R2338" s="15">
        <f t="shared" si="184"/>
        <v>42128.820231481484</v>
      </c>
      <c r="S2338" s="15">
        <f t="shared" si="185"/>
        <v>42159</v>
      </c>
      <c r="U2338" t="str">
        <f t="shared" si="186"/>
        <v>metal</v>
      </c>
    </row>
    <row r="2339" spans="1:21" ht="45" x14ac:dyDescent="0.25">
      <c r="A2339">
        <v>809</v>
      </c>
      <c r="B2339" s="9" t="s">
        <v>810</v>
      </c>
      <c r="C2339" s="3" t="s">
        <v>4919</v>
      </c>
      <c r="D2339" s="5">
        <v>4000</v>
      </c>
      <c r="E2339" s="7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82"/>
        <v>104</v>
      </c>
      <c r="P2339">
        <f t="shared" si="183"/>
        <v>79.83</v>
      </c>
      <c r="Q2339" s="11" t="s">
        <v>8313</v>
      </c>
      <c r="R2339" s="15">
        <f t="shared" si="184"/>
        <v>41628.833680555559</v>
      </c>
      <c r="S2339" s="15">
        <f t="shared" si="185"/>
        <v>41658.833680555559</v>
      </c>
      <c r="U2339" t="str">
        <f t="shared" si="186"/>
        <v>rock</v>
      </c>
    </row>
    <row r="2340" spans="1:21" ht="45" x14ac:dyDescent="0.25">
      <c r="A2340">
        <v>1273</v>
      </c>
      <c r="B2340" s="9" t="s">
        <v>1274</v>
      </c>
      <c r="C2340" s="3" t="s">
        <v>5383</v>
      </c>
      <c r="D2340" s="5">
        <v>4000</v>
      </c>
      <c r="E2340" s="7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82"/>
        <v>104</v>
      </c>
      <c r="P2340">
        <f t="shared" si="183"/>
        <v>76.67</v>
      </c>
      <c r="Q2340" s="11" t="s">
        <v>8313</v>
      </c>
      <c r="R2340" s="15">
        <f t="shared" si="184"/>
        <v>41852.730219907404</v>
      </c>
      <c r="S2340" s="15">
        <f t="shared" si="185"/>
        <v>41882.730219907404</v>
      </c>
      <c r="U2340" t="str">
        <f t="shared" si="186"/>
        <v>rock</v>
      </c>
    </row>
    <row r="2341" spans="1:21" ht="60" x14ac:dyDescent="0.25">
      <c r="A2341">
        <v>3221</v>
      </c>
      <c r="B2341" s="9" t="s">
        <v>3221</v>
      </c>
      <c r="C2341" s="3" t="s">
        <v>7331</v>
      </c>
      <c r="D2341" s="5">
        <v>4000</v>
      </c>
      <c r="E2341" s="7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82"/>
        <v>103</v>
      </c>
      <c r="P2341">
        <f t="shared" si="183"/>
        <v>36.61</v>
      </c>
      <c r="Q2341" s="11" t="s">
        <v>8309</v>
      </c>
      <c r="R2341" s="15">
        <f t="shared" si="184"/>
        <v>42155.696793981479</v>
      </c>
      <c r="S2341" s="15">
        <f t="shared" si="185"/>
        <v>42190.696793981479</v>
      </c>
      <c r="U2341" t="str">
        <f t="shared" si="186"/>
        <v>plays</v>
      </c>
    </row>
    <row r="2342" spans="1:21" ht="60" x14ac:dyDescent="0.25">
      <c r="A2342">
        <v>2174</v>
      </c>
      <c r="B2342" s="9" t="s">
        <v>2175</v>
      </c>
      <c r="C2342" s="3" t="s">
        <v>6284</v>
      </c>
      <c r="D2342" s="5">
        <v>4000</v>
      </c>
      <c r="E2342" s="7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82"/>
        <v>103</v>
      </c>
      <c r="P2342">
        <f t="shared" si="183"/>
        <v>65.38</v>
      </c>
      <c r="Q2342" s="11" t="s">
        <v>8313</v>
      </c>
      <c r="R2342" s="15">
        <f t="shared" si="184"/>
        <v>42465.542905092589</v>
      </c>
      <c r="S2342" s="15">
        <f t="shared" si="185"/>
        <v>42495.542905092589</v>
      </c>
      <c r="U2342" t="str">
        <f t="shared" si="186"/>
        <v>rock</v>
      </c>
    </row>
    <row r="2343" spans="1:21" ht="60" x14ac:dyDescent="0.25">
      <c r="A2343">
        <v>1403</v>
      </c>
      <c r="B2343" s="9" t="s">
        <v>1404</v>
      </c>
      <c r="C2343" s="3" t="s">
        <v>5513</v>
      </c>
      <c r="D2343" s="5">
        <v>4000</v>
      </c>
      <c r="E2343" s="7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82"/>
        <v>103</v>
      </c>
      <c r="P2343">
        <f t="shared" si="183"/>
        <v>62.17</v>
      </c>
      <c r="Q2343" s="11" t="s">
        <v>8313</v>
      </c>
      <c r="R2343" s="15">
        <f t="shared" si="184"/>
        <v>41451.062905092593</v>
      </c>
      <c r="S2343" s="15">
        <f t="shared" si="185"/>
        <v>41481.062905092593</v>
      </c>
      <c r="U2343" t="str">
        <f t="shared" si="186"/>
        <v>rock</v>
      </c>
    </row>
    <row r="2344" spans="1:21" ht="60" x14ac:dyDescent="0.25">
      <c r="A2344">
        <v>3381</v>
      </c>
      <c r="B2344" s="9" t="s">
        <v>3380</v>
      </c>
      <c r="C2344" s="3" t="s">
        <v>7491</v>
      </c>
      <c r="D2344" s="5">
        <v>4000</v>
      </c>
      <c r="E2344" s="7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2"/>
        <v>102</v>
      </c>
      <c r="P2344">
        <f t="shared" si="183"/>
        <v>85.21</v>
      </c>
      <c r="Q2344" s="11" t="s">
        <v>8309</v>
      </c>
      <c r="R2344" s="15">
        <f t="shared" si="184"/>
        <v>42044.184988425928</v>
      </c>
      <c r="S2344" s="15">
        <f t="shared" si="185"/>
        <v>42074.143321759257</v>
      </c>
      <c r="U2344" t="str">
        <f t="shared" si="186"/>
        <v>plays</v>
      </c>
    </row>
    <row r="2345" spans="1:21" ht="45" x14ac:dyDescent="0.25">
      <c r="A2345">
        <v>2527</v>
      </c>
      <c r="B2345" s="9" t="s">
        <v>2527</v>
      </c>
      <c r="C2345" s="3" t="s">
        <v>6637</v>
      </c>
      <c r="D2345" s="5">
        <v>4000</v>
      </c>
      <c r="E2345" s="7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82"/>
        <v>102</v>
      </c>
      <c r="P2345">
        <f t="shared" si="183"/>
        <v>57.54</v>
      </c>
      <c r="Q2345" s="11" t="s">
        <v>8313</v>
      </c>
      <c r="R2345" s="15">
        <f t="shared" si="184"/>
        <v>41546.75105324074</v>
      </c>
      <c r="S2345" s="15">
        <f t="shared" si="185"/>
        <v>41565.165972222225</v>
      </c>
      <c r="U2345" t="str">
        <f t="shared" si="186"/>
        <v>classical music</v>
      </c>
    </row>
    <row r="2346" spans="1:21" ht="60" x14ac:dyDescent="0.25">
      <c r="A2346">
        <v>3305</v>
      </c>
      <c r="B2346" s="9" t="s">
        <v>3305</v>
      </c>
      <c r="C2346" s="3" t="s">
        <v>7415</v>
      </c>
      <c r="D2346" s="5">
        <v>4000</v>
      </c>
      <c r="E2346" s="7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82"/>
        <v>102</v>
      </c>
      <c r="P2346">
        <f t="shared" si="183"/>
        <v>204.05</v>
      </c>
      <c r="Q2346" s="11" t="s">
        <v>8309</v>
      </c>
      <c r="R2346" s="15">
        <f t="shared" si="184"/>
        <v>42186.855879629627</v>
      </c>
      <c r="S2346" s="15">
        <f t="shared" si="185"/>
        <v>42216.855879629627</v>
      </c>
      <c r="U2346" t="str">
        <f t="shared" si="186"/>
        <v>plays</v>
      </c>
    </row>
    <row r="2347" spans="1:21" ht="45" x14ac:dyDescent="0.25">
      <c r="A2347">
        <v>2334</v>
      </c>
      <c r="B2347" s="9" t="s">
        <v>2335</v>
      </c>
      <c r="C2347" s="3" t="s">
        <v>6444</v>
      </c>
      <c r="D2347" s="5">
        <v>4000</v>
      </c>
      <c r="E2347" s="7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82"/>
        <v>102</v>
      </c>
      <c r="P2347">
        <f t="shared" si="183"/>
        <v>60.87</v>
      </c>
      <c r="Q2347" s="11" t="s">
        <v>8315</v>
      </c>
      <c r="R2347" s="15">
        <f t="shared" si="184"/>
        <v>41918.670115740737</v>
      </c>
      <c r="S2347" s="15">
        <f t="shared" si="185"/>
        <v>41948.731944444444</v>
      </c>
      <c r="U2347" t="str">
        <f t="shared" si="186"/>
        <v>small batch</v>
      </c>
    </row>
    <row r="2348" spans="1:21" ht="60" x14ac:dyDescent="0.25">
      <c r="A2348">
        <v>3626</v>
      </c>
      <c r="B2348" s="9" t="s">
        <v>3624</v>
      </c>
      <c r="C2348" s="3" t="s">
        <v>7736</v>
      </c>
      <c r="D2348" s="5">
        <v>4000</v>
      </c>
      <c r="E2348" s="7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82"/>
        <v>102</v>
      </c>
      <c r="P2348">
        <f t="shared" si="183"/>
        <v>84.85</v>
      </c>
      <c r="Q2348" s="11" t="s">
        <v>8309</v>
      </c>
      <c r="R2348" s="15">
        <f t="shared" si="184"/>
        <v>41846.667326388888</v>
      </c>
      <c r="S2348" s="15">
        <f t="shared" si="185"/>
        <v>41867.667326388888</v>
      </c>
      <c r="U2348" t="str">
        <f t="shared" si="186"/>
        <v>plays</v>
      </c>
    </row>
    <row r="2349" spans="1:21" ht="60" x14ac:dyDescent="0.25">
      <c r="A2349">
        <v>1632</v>
      </c>
      <c r="B2349" s="9" t="s">
        <v>1633</v>
      </c>
      <c r="C2349" s="3" t="s">
        <v>5742</v>
      </c>
      <c r="D2349" s="5">
        <v>4000</v>
      </c>
      <c r="E2349" s="7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82"/>
        <v>102</v>
      </c>
      <c r="P2349">
        <f t="shared" si="183"/>
        <v>86.49</v>
      </c>
      <c r="Q2349" s="11" t="s">
        <v>8313</v>
      </c>
      <c r="R2349" s="15">
        <f t="shared" si="184"/>
        <v>40750.340902777774</v>
      </c>
      <c r="S2349" s="15">
        <f t="shared" si="185"/>
        <v>40810.340902777774</v>
      </c>
      <c r="U2349" t="str">
        <f t="shared" si="186"/>
        <v>rock</v>
      </c>
    </row>
    <row r="2350" spans="1:21" ht="60" x14ac:dyDescent="0.25">
      <c r="A2350">
        <v>2938</v>
      </c>
      <c r="B2350" s="9" t="s">
        <v>2938</v>
      </c>
      <c r="C2350" s="3" t="s">
        <v>7048</v>
      </c>
      <c r="D2350" s="5">
        <v>4000</v>
      </c>
      <c r="E2350" s="7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82"/>
        <v>101</v>
      </c>
      <c r="P2350">
        <f t="shared" si="183"/>
        <v>126.72</v>
      </c>
      <c r="Q2350" s="11" t="s">
        <v>8309</v>
      </c>
      <c r="R2350" s="15">
        <f t="shared" si="184"/>
        <v>42004.703865740739</v>
      </c>
      <c r="S2350" s="15">
        <f t="shared" si="185"/>
        <v>42034.703865740739</v>
      </c>
      <c r="U2350" t="str">
        <f t="shared" si="186"/>
        <v>musical</v>
      </c>
    </row>
    <row r="2351" spans="1:21" ht="45" x14ac:dyDescent="0.25">
      <c r="A2351">
        <v>30</v>
      </c>
      <c r="B2351" s="9" t="s">
        <v>32</v>
      </c>
      <c r="C2351" s="3" t="s">
        <v>4141</v>
      </c>
      <c r="D2351" s="5">
        <v>4000</v>
      </c>
      <c r="E2351" s="7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82"/>
        <v>101</v>
      </c>
      <c r="P2351">
        <f t="shared" si="183"/>
        <v>76.45</v>
      </c>
      <c r="Q2351" s="11" t="s">
        <v>8308</v>
      </c>
      <c r="R2351" s="15">
        <f t="shared" si="184"/>
        <v>41842.292997685188</v>
      </c>
      <c r="S2351" s="15">
        <f t="shared" si="185"/>
        <v>41872.292997685188</v>
      </c>
      <c r="U2351" t="str">
        <f t="shared" si="186"/>
        <v>television</v>
      </c>
    </row>
    <row r="2352" spans="1:21" ht="30" x14ac:dyDescent="0.25">
      <c r="A2352">
        <v>3157</v>
      </c>
      <c r="B2352" s="9" t="s">
        <v>3157</v>
      </c>
      <c r="C2352" s="3" t="s">
        <v>7267</v>
      </c>
      <c r="D2352" s="5">
        <v>4000</v>
      </c>
      <c r="E2352" s="7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82"/>
        <v>101</v>
      </c>
      <c r="P2352">
        <f t="shared" si="183"/>
        <v>98.54</v>
      </c>
      <c r="Q2352" s="11" t="s">
        <v>8309</v>
      </c>
      <c r="R2352" s="15">
        <f t="shared" si="184"/>
        <v>41829.788252314815</v>
      </c>
      <c r="S2352" s="15">
        <f t="shared" si="185"/>
        <v>41839.208333333336</v>
      </c>
      <c r="U2352" t="str">
        <f t="shared" si="186"/>
        <v>plays</v>
      </c>
    </row>
    <row r="2353" spans="1:21" ht="30" x14ac:dyDescent="0.25">
      <c r="A2353">
        <v>1628</v>
      </c>
      <c r="B2353" s="9" t="s">
        <v>1629</v>
      </c>
      <c r="C2353" s="3" t="s">
        <v>5738</v>
      </c>
      <c r="D2353" s="5">
        <v>4000</v>
      </c>
      <c r="E2353" s="7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82"/>
        <v>101</v>
      </c>
      <c r="P2353">
        <f t="shared" si="183"/>
        <v>45.88</v>
      </c>
      <c r="Q2353" s="11" t="s">
        <v>8313</v>
      </c>
      <c r="R2353" s="15">
        <f t="shared" si="184"/>
        <v>41774.737060185187</v>
      </c>
      <c r="S2353" s="15">
        <f t="shared" si="185"/>
        <v>41807.737060185187</v>
      </c>
      <c r="U2353" t="str">
        <f t="shared" si="186"/>
        <v>rock</v>
      </c>
    </row>
    <row r="2354" spans="1:21" ht="60" x14ac:dyDescent="0.25">
      <c r="A2354">
        <v>3418</v>
      </c>
      <c r="B2354" s="9" t="s">
        <v>3417</v>
      </c>
      <c r="C2354" s="3" t="s">
        <v>7528</v>
      </c>
      <c r="D2354" s="5">
        <v>4000</v>
      </c>
      <c r="E2354" s="7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82"/>
        <v>101</v>
      </c>
      <c r="P2354">
        <f t="shared" si="183"/>
        <v>72.05</v>
      </c>
      <c r="Q2354" s="11" t="s">
        <v>8309</v>
      </c>
      <c r="R2354" s="15">
        <f t="shared" si="184"/>
        <v>41752.83457175926</v>
      </c>
      <c r="S2354" s="15">
        <f t="shared" si="185"/>
        <v>41782.83457175926</v>
      </c>
      <c r="U2354" t="str">
        <f t="shared" si="186"/>
        <v>plays</v>
      </c>
    </row>
    <row r="2355" spans="1:21" ht="45" x14ac:dyDescent="0.25">
      <c r="A2355">
        <v>3717</v>
      </c>
      <c r="B2355" s="9" t="s">
        <v>3714</v>
      </c>
      <c r="C2355" s="3" t="s">
        <v>7827</v>
      </c>
      <c r="D2355" s="5">
        <v>4000</v>
      </c>
      <c r="E2355" s="7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82"/>
        <v>101</v>
      </c>
      <c r="P2355">
        <f t="shared" si="183"/>
        <v>310</v>
      </c>
      <c r="Q2355" s="11" t="s">
        <v>8309</v>
      </c>
      <c r="R2355" s="15">
        <f t="shared" si="184"/>
        <v>42102.866307870368</v>
      </c>
      <c r="S2355" s="15">
        <f t="shared" si="185"/>
        <v>42133.866307870368</v>
      </c>
      <c r="U2355" t="str">
        <f t="shared" si="186"/>
        <v>plays</v>
      </c>
    </row>
    <row r="2356" spans="1:21" ht="45" x14ac:dyDescent="0.25">
      <c r="A2356">
        <v>2086</v>
      </c>
      <c r="B2356" s="9" t="s">
        <v>2087</v>
      </c>
      <c r="C2356" s="3" t="s">
        <v>6196</v>
      </c>
      <c r="D2356" s="5">
        <v>4000</v>
      </c>
      <c r="E2356" s="7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82"/>
        <v>101</v>
      </c>
      <c r="P2356">
        <f t="shared" si="183"/>
        <v>115.09</v>
      </c>
      <c r="Q2356" s="11" t="s">
        <v>8313</v>
      </c>
      <c r="R2356" s="15">
        <f t="shared" si="184"/>
        <v>40860.67050925926</v>
      </c>
      <c r="S2356" s="15">
        <f t="shared" si="185"/>
        <v>40891.207638888889</v>
      </c>
      <c r="U2356" t="str">
        <f t="shared" si="186"/>
        <v>indie rock</v>
      </c>
    </row>
    <row r="2357" spans="1:21" ht="60" x14ac:dyDescent="0.25">
      <c r="A2357">
        <v>1288</v>
      </c>
      <c r="B2357" s="9" t="s">
        <v>1289</v>
      </c>
      <c r="C2357" s="3" t="s">
        <v>5398</v>
      </c>
      <c r="D2357" s="5">
        <v>4000</v>
      </c>
      <c r="E2357" s="7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82"/>
        <v>100</v>
      </c>
      <c r="P2357">
        <f t="shared" si="183"/>
        <v>65.87</v>
      </c>
      <c r="Q2357" s="11" t="s">
        <v>8309</v>
      </c>
      <c r="R2357" s="15">
        <f t="shared" si="184"/>
        <v>42561.154664351852</v>
      </c>
      <c r="S2357" s="15">
        <f t="shared" si="185"/>
        <v>42592.166666666672</v>
      </c>
      <c r="U2357" t="str">
        <f t="shared" si="186"/>
        <v>plays</v>
      </c>
    </row>
    <row r="2358" spans="1:21" ht="60" x14ac:dyDescent="0.25">
      <c r="A2358">
        <v>3234</v>
      </c>
      <c r="B2358" s="9" t="s">
        <v>3234</v>
      </c>
      <c r="C2358" s="3" t="s">
        <v>7344</v>
      </c>
      <c r="D2358" s="5">
        <v>4000</v>
      </c>
      <c r="E2358" s="7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82"/>
        <v>100</v>
      </c>
      <c r="P2358">
        <f t="shared" si="183"/>
        <v>34.92</v>
      </c>
      <c r="Q2358" s="11" t="s">
        <v>8309</v>
      </c>
      <c r="R2358" s="15">
        <f t="shared" si="184"/>
        <v>42734.789444444439</v>
      </c>
      <c r="S2358" s="15">
        <f t="shared" si="185"/>
        <v>42767.979861111111</v>
      </c>
      <c r="U2358" t="str">
        <f t="shared" si="186"/>
        <v>plays</v>
      </c>
    </row>
    <row r="2359" spans="1:21" ht="60" x14ac:dyDescent="0.25">
      <c r="A2359">
        <v>3695</v>
      </c>
      <c r="B2359" s="9" t="s">
        <v>3692</v>
      </c>
      <c r="C2359" s="3" t="s">
        <v>7805</v>
      </c>
      <c r="D2359" s="5">
        <v>4000</v>
      </c>
      <c r="E2359" s="7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82"/>
        <v>100</v>
      </c>
      <c r="P2359">
        <f t="shared" si="183"/>
        <v>121.36</v>
      </c>
      <c r="Q2359" s="11" t="s">
        <v>8309</v>
      </c>
      <c r="R2359" s="15">
        <f t="shared" si="184"/>
        <v>41995.870486111111</v>
      </c>
      <c r="S2359" s="15">
        <f t="shared" si="185"/>
        <v>42015.870486111111</v>
      </c>
      <c r="U2359" t="str">
        <f t="shared" si="186"/>
        <v>plays</v>
      </c>
    </row>
    <row r="2360" spans="1:21" ht="60" x14ac:dyDescent="0.25">
      <c r="A2360">
        <v>3602</v>
      </c>
      <c r="B2360" s="9" t="s">
        <v>3601</v>
      </c>
      <c r="C2360" s="3" t="s">
        <v>7712</v>
      </c>
      <c r="D2360" s="5">
        <v>4000</v>
      </c>
      <c r="E2360" s="7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82"/>
        <v>100</v>
      </c>
      <c r="P2360">
        <f t="shared" si="183"/>
        <v>81.67</v>
      </c>
      <c r="Q2360" s="11" t="s">
        <v>8309</v>
      </c>
      <c r="R2360" s="15">
        <f t="shared" si="184"/>
        <v>42447.894432870366</v>
      </c>
      <c r="S2360" s="15">
        <f t="shared" si="185"/>
        <v>42507.894432870366</v>
      </c>
      <c r="U2360" t="str">
        <f t="shared" si="186"/>
        <v>plays</v>
      </c>
    </row>
    <row r="2361" spans="1:21" ht="60" x14ac:dyDescent="0.25">
      <c r="A2361">
        <v>82</v>
      </c>
      <c r="B2361" s="9" t="s">
        <v>84</v>
      </c>
      <c r="C2361" s="3" t="s">
        <v>4193</v>
      </c>
      <c r="D2361" s="5">
        <v>4000</v>
      </c>
      <c r="E2361" s="7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82"/>
        <v>100</v>
      </c>
      <c r="P2361">
        <f t="shared" si="183"/>
        <v>40.01</v>
      </c>
      <c r="Q2361" s="11" t="s">
        <v>8308</v>
      </c>
      <c r="R2361" s="15">
        <f t="shared" si="184"/>
        <v>40795.820150462961</v>
      </c>
      <c r="S2361" s="15">
        <f t="shared" si="185"/>
        <v>40825.820150462961</v>
      </c>
      <c r="U2361" t="str">
        <f t="shared" si="186"/>
        <v>shorts</v>
      </c>
    </row>
    <row r="2362" spans="1:21" ht="60" x14ac:dyDescent="0.25">
      <c r="A2362">
        <v>531</v>
      </c>
      <c r="B2362" s="9" t="s">
        <v>532</v>
      </c>
      <c r="C2362" s="3" t="s">
        <v>4641</v>
      </c>
      <c r="D2362" s="5">
        <v>4000</v>
      </c>
      <c r="E2362" s="7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82"/>
        <v>100</v>
      </c>
      <c r="P2362">
        <f t="shared" si="183"/>
        <v>129.03</v>
      </c>
      <c r="Q2362" s="11" t="s">
        <v>8309</v>
      </c>
      <c r="R2362" s="15">
        <f t="shared" si="184"/>
        <v>42676.065150462964</v>
      </c>
      <c r="S2362" s="15">
        <f t="shared" si="185"/>
        <v>42721.290972222225</v>
      </c>
      <c r="U2362" t="str">
        <f t="shared" si="186"/>
        <v>plays</v>
      </c>
    </row>
    <row r="2363" spans="1:21" ht="45" x14ac:dyDescent="0.25">
      <c r="A2363">
        <v>3517</v>
      </c>
      <c r="B2363" s="9" t="s">
        <v>3516</v>
      </c>
      <c r="C2363" s="3" t="s">
        <v>7627</v>
      </c>
      <c r="D2363" s="5">
        <v>4000</v>
      </c>
      <c r="E2363" s="7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82"/>
        <v>100</v>
      </c>
      <c r="P2363">
        <f t="shared" si="183"/>
        <v>307.69</v>
      </c>
      <c r="Q2363" s="11" t="s">
        <v>8309</v>
      </c>
      <c r="R2363" s="15">
        <f t="shared" si="184"/>
        <v>41794.817523148151</v>
      </c>
      <c r="S2363" s="15">
        <f t="shared" si="185"/>
        <v>41824.458333333336</v>
      </c>
      <c r="U2363" t="str">
        <f t="shared" si="186"/>
        <v>plays</v>
      </c>
    </row>
    <row r="2364" spans="1:21" ht="60" x14ac:dyDescent="0.25">
      <c r="A2364">
        <v>1688</v>
      </c>
      <c r="B2364" s="9" t="s">
        <v>1689</v>
      </c>
      <c r="C2364" s="3" t="s">
        <v>5798</v>
      </c>
      <c r="D2364" s="5">
        <v>4000</v>
      </c>
      <c r="E2364" s="7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82"/>
        <v>44</v>
      </c>
      <c r="P2364">
        <f t="shared" si="183"/>
        <v>253.14</v>
      </c>
      <c r="Q2364" s="11" t="s">
        <v>8313</v>
      </c>
      <c r="R2364" s="15">
        <f t="shared" si="184"/>
        <v>42804.534652777773</v>
      </c>
      <c r="S2364" s="15">
        <f t="shared" si="185"/>
        <v>42834.492986111116</v>
      </c>
      <c r="U2364" t="str">
        <f t="shared" si="186"/>
        <v>faith</v>
      </c>
    </row>
    <row r="2365" spans="1:21" ht="60" x14ac:dyDescent="0.25">
      <c r="A2365">
        <v>769</v>
      </c>
      <c r="B2365" s="9" t="s">
        <v>770</v>
      </c>
      <c r="C2365" s="3" t="s">
        <v>4879</v>
      </c>
      <c r="D2365" s="5">
        <v>4000</v>
      </c>
      <c r="E2365" s="7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82"/>
        <v>41</v>
      </c>
      <c r="P2365">
        <f t="shared" si="183"/>
        <v>31.85</v>
      </c>
      <c r="Q2365" s="11" t="s">
        <v>8310</v>
      </c>
      <c r="R2365" s="15">
        <f t="shared" si="184"/>
        <v>41604.996458333335</v>
      </c>
      <c r="S2365" s="15">
        <f t="shared" si="185"/>
        <v>41634.996458333335</v>
      </c>
      <c r="U2365" t="str">
        <f t="shared" si="186"/>
        <v>fiction</v>
      </c>
    </row>
    <row r="2366" spans="1:21" ht="60" x14ac:dyDescent="0.25">
      <c r="A2366">
        <v>3104</v>
      </c>
      <c r="B2366" s="9" t="s">
        <v>3104</v>
      </c>
      <c r="C2366" s="3" t="s">
        <v>7214</v>
      </c>
      <c r="D2366" s="5">
        <v>4000</v>
      </c>
      <c r="E2366" s="7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82"/>
        <v>30</v>
      </c>
      <c r="P2366">
        <f t="shared" si="183"/>
        <v>237</v>
      </c>
      <c r="Q2366" s="11" t="s">
        <v>8309</v>
      </c>
      <c r="R2366" s="15">
        <f t="shared" si="184"/>
        <v>42006.908692129626</v>
      </c>
      <c r="S2366" s="15">
        <f t="shared" si="185"/>
        <v>42038.083333333328</v>
      </c>
      <c r="U2366" t="str">
        <f t="shared" si="186"/>
        <v>spaces</v>
      </c>
    </row>
    <row r="2367" spans="1:21" ht="60" x14ac:dyDescent="0.25">
      <c r="A2367">
        <v>3093</v>
      </c>
      <c r="B2367" s="9" t="s">
        <v>3093</v>
      </c>
      <c r="C2367" s="3" t="s">
        <v>7203</v>
      </c>
      <c r="D2367" s="5">
        <v>4000</v>
      </c>
      <c r="E2367" s="7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82"/>
        <v>23</v>
      </c>
      <c r="P2367">
        <f t="shared" si="183"/>
        <v>53.53</v>
      </c>
      <c r="Q2367" s="11" t="s">
        <v>8309</v>
      </c>
      <c r="R2367" s="15">
        <f t="shared" si="184"/>
        <v>41760.909039351849</v>
      </c>
      <c r="S2367" s="15">
        <f t="shared" si="185"/>
        <v>41791.165972222225</v>
      </c>
      <c r="U2367" t="str">
        <f t="shared" si="186"/>
        <v>spaces</v>
      </c>
    </row>
    <row r="2368" spans="1:21" ht="60" x14ac:dyDescent="0.25">
      <c r="A2368">
        <v>1737</v>
      </c>
      <c r="B2368" s="9" t="s">
        <v>1738</v>
      </c>
      <c r="C2368" s="3" t="s">
        <v>5847</v>
      </c>
      <c r="D2368" s="5">
        <v>4000</v>
      </c>
      <c r="E2368" s="7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82"/>
        <v>21</v>
      </c>
      <c r="P2368">
        <f t="shared" si="183"/>
        <v>56.67</v>
      </c>
      <c r="Q2368" s="11" t="s">
        <v>8313</v>
      </c>
      <c r="R2368" s="15">
        <f t="shared" si="184"/>
        <v>42175.948981481488</v>
      </c>
      <c r="S2368" s="15">
        <f t="shared" si="185"/>
        <v>42205.948981481488</v>
      </c>
      <c r="U2368" t="str">
        <f t="shared" si="186"/>
        <v>faith</v>
      </c>
    </row>
    <row r="2369" spans="1:21" ht="60" x14ac:dyDescent="0.25">
      <c r="A2369">
        <v>3739</v>
      </c>
      <c r="B2369" s="9" t="s">
        <v>3736</v>
      </c>
      <c r="C2369" s="3" t="s">
        <v>7849</v>
      </c>
      <c r="D2369" s="5">
        <v>4000</v>
      </c>
      <c r="E2369" s="7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82"/>
        <v>20</v>
      </c>
      <c r="P2369">
        <f t="shared" si="183"/>
        <v>100.63</v>
      </c>
      <c r="Q2369" s="11" t="s">
        <v>8309</v>
      </c>
      <c r="R2369" s="15">
        <f t="shared" si="184"/>
        <v>42548.449861111112</v>
      </c>
      <c r="S2369" s="15">
        <f t="shared" si="185"/>
        <v>42568.449861111112</v>
      </c>
      <c r="U2369" t="str">
        <f t="shared" si="186"/>
        <v>plays</v>
      </c>
    </row>
    <row r="2370" spans="1:21" ht="60" x14ac:dyDescent="0.25">
      <c r="A2370">
        <v>2774</v>
      </c>
      <c r="B2370" s="9" t="s">
        <v>2774</v>
      </c>
      <c r="C2370" s="3" t="s">
        <v>6884</v>
      </c>
      <c r="D2370" s="5">
        <v>4000</v>
      </c>
      <c r="E2370" s="7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82"/>
        <v>14</v>
      </c>
      <c r="P2370">
        <f t="shared" si="183"/>
        <v>43.85</v>
      </c>
      <c r="Q2370" s="11" t="s">
        <v>8310</v>
      </c>
      <c r="R2370" s="15">
        <f t="shared" si="184"/>
        <v>41311.126481481479</v>
      </c>
      <c r="S2370" s="15">
        <f t="shared" si="185"/>
        <v>41341.126481481479</v>
      </c>
      <c r="U2370" t="str">
        <f t="shared" si="186"/>
        <v>children's books</v>
      </c>
    </row>
    <row r="2371" spans="1:21" ht="60" x14ac:dyDescent="0.25">
      <c r="A2371">
        <v>948</v>
      </c>
      <c r="B2371" s="9" t="s">
        <v>949</v>
      </c>
      <c r="C2371" s="3" t="s">
        <v>5058</v>
      </c>
      <c r="D2371" s="5">
        <v>4000</v>
      </c>
      <c r="E2371" s="7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ref="O2371:O2434" si="187">ROUND(E2371/D2371*100,0)</f>
        <v>12</v>
      </c>
      <c r="P2371">
        <f t="shared" ref="P2371:P2434" si="188">IFERROR(ROUND(E2371/L2371,2),0)</f>
        <v>60</v>
      </c>
      <c r="Q2371" s="11" t="s">
        <v>8311</v>
      </c>
      <c r="R2371" s="15">
        <f t="shared" ref="R2371:R2434" si="189">(((J2371/60)/60)/24)+DATE(1970,1,1)</f>
        <v>42411.828287037039</v>
      </c>
      <c r="S2371" s="15">
        <f t="shared" ref="S2371:S2434" si="190">(((I2371/60)/60)/24)+DATE(1970,1,1)</f>
        <v>42441.828287037039</v>
      </c>
      <c r="U2371" t="str">
        <f t="shared" ref="U2371:U2434" si="191">RIGHT(N2371,LEN(N2371)-SEARCH("/",N2371))</f>
        <v>wearables</v>
      </c>
    </row>
    <row r="2372" spans="1:21" ht="60" x14ac:dyDescent="0.25">
      <c r="A2372">
        <v>2860</v>
      </c>
      <c r="B2372" s="9" t="s">
        <v>2860</v>
      </c>
      <c r="C2372" s="3" t="s">
        <v>6970</v>
      </c>
      <c r="D2372" s="5">
        <v>4000</v>
      </c>
      <c r="E2372" s="7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87"/>
        <v>7</v>
      </c>
      <c r="P2372">
        <f t="shared" si="188"/>
        <v>29.56</v>
      </c>
      <c r="Q2372" s="11" t="s">
        <v>8309</v>
      </c>
      <c r="R2372" s="15">
        <f t="shared" si="189"/>
        <v>42480.800648148142</v>
      </c>
      <c r="S2372" s="15">
        <f t="shared" si="190"/>
        <v>42540.800648148142</v>
      </c>
      <c r="U2372" t="str">
        <f t="shared" si="191"/>
        <v>plays</v>
      </c>
    </row>
    <row r="2373" spans="1:21" ht="45" x14ac:dyDescent="0.25">
      <c r="A2373">
        <v>1006</v>
      </c>
      <c r="B2373" s="9" t="s">
        <v>1007</v>
      </c>
      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87"/>
        <v>6</v>
      </c>
      <c r="P2373">
        <f t="shared" si="188"/>
        <v>29.25</v>
      </c>
      <c r="Q2373" s="11" t="s">
        <v>8311</v>
      </c>
      <c r="R2373" s="15">
        <f t="shared" si="189"/>
        <v>41977.040185185186</v>
      </c>
      <c r="S2373" s="15">
        <f t="shared" si="190"/>
        <v>41985.299305555556</v>
      </c>
      <c r="U2373" t="str">
        <f t="shared" si="191"/>
        <v>wearables</v>
      </c>
    </row>
    <row r="2374" spans="1:21" ht="60" x14ac:dyDescent="0.25">
      <c r="A2374">
        <v>1720</v>
      </c>
      <c r="B2374" s="9" t="s">
        <v>1721</v>
      </c>
      <c r="C2374" s="3" t="s">
        <v>5830</v>
      </c>
      <c r="D2374" s="5">
        <v>4000</v>
      </c>
      <c r="E2374" s="7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87"/>
        <v>6</v>
      </c>
      <c r="P2374">
        <f t="shared" si="188"/>
        <v>28.13</v>
      </c>
      <c r="Q2374" s="11" t="s">
        <v>8313</v>
      </c>
      <c r="R2374" s="15">
        <f t="shared" si="189"/>
        <v>41922.783229166671</v>
      </c>
      <c r="S2374" s="15">
        <f t="shared" si="190"/>
        <v>41952.824895833335</v>
      </c>
      <c r="U2374" t="str">
        <f t="shared" si="191"/>
        <v>faith</v>
      </c>
    </row>
    <row r="2375" spans="1:21" ht="60" x14ac:dyDescent="0.25">
      <c r="A2375">
        <v>232</v>
      </c>
      <c r="B2375" s="9" t="s">
        <v>234</v>
      </c>
      <c r="C2375" s="3" t="s">
        <v>4342</v>
      </c>
      <c r="D2375" s="5">
        <v>4000</v>
      </c>
      <c r="E2375" s="7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87"/>
        <v>3</v>
      </c>
      <c r="P2375">
        <f t="shared" si="188"/>
        <v>15.71</v>
      </c>
      <c r="Q2375" s="11" t="s">
        <v>8308</v>
      </c>
      <c r="R2375" s="15">
        <f t="shared" si="189"/>
        <v>42032.82576388889</v>
      </c>
      <c r="S2375" s="15">
        <f t="shared" si="190"/>
        <v>42062.82576388889</v>
      </c>
      <c r="U2375" t="str">
        <f t="shared" si="191"/>
        <v>drama</v>
      </c>
    </row>
    <row r="2376" spans="1:21" ht="45" x14ac:dyDescent="0.25">
      <c r="A2376">
        <v>1100</v>
      </c>
      <c r="B2376" s="9" t="s">
        <v>1101</v>
      </c>
      <c r="C2376" s="3" t="s">
        <v>5210</v>
      </c>
      <c r="D2376" s="5">
        <v>4000</v>
      </c>
      <c r="E2376" s="7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87"/>
        <v>3</v>
      </c>
      <c r="P2376">
        <f t="shared" si="188"/>
        <v>10</v>
      </c>
      <c r="Q2376" s="11" t="s">
        <v>8312</v>
      </c>
      <c r="R2376" s="15">
        <f t="shared" si="189"/>
        <v>42384.110775462963</v>
      </c>
      <c r="S2376" s="15">
        <f t="shared" si="190"/>
        <v>42414.110775462963</v>
      </c>
      <c r="U2376" t="str">
        <f t="shared" si="191"/>
        <v>video games</v>
      </c>
    </row>
    <row r="2377" spans="1:21" ht="60" x14ac:dyDescent="0.25">
      <c r="A2377">
        <v>1565</v>
      </c>
      <c r="B2377" s="9" t="s">
        <v>1566</v>
      </c>
      <c r="C2377" s="3" t="s">
        <v>5675</v>
      </c>
      <c r="D2377" s="5">
        <v>4000</v>
      </c>
      <c r="E2377" s="7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87"/>
        <v>3</v>
      </c>
      <c r="P2377">
        <f t="shared" si="188"/>
        <v>100</v>
      </c>
      <c r="Q2377" s="11" t="s">
        <v>8310</v>
      </c>
      <c r="R2377" s="15">
        <f t="shared" si="189"/>
        <v>40672.729872685188</v>
      </c>
      <c r="S2377" s="15">
        <f t="shared" si="190"/>
        <v>40702.729872685188</v>
      </c>
      <c r="U2377" t="str">
        <f t="shared" si="191"/>
        <v>art books</v>
      </c>
    </row>
    <row r="2378" spans="1:21" ht="30" x14ac:dyDescent="0.25">
      <c r="A2378">
        <v>1799</v>
      </c>
      <c r="B2378" s="9" t="s">
        <v>1800</v>
      </c>
      <c r="C2378" s="3" t="s">
        <v>5909</v>
      </c>
      <c r="D2378" s="5">
        <v>4000</v>
      </c>
      <c r="E2378" s="7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87"/>
        <v>2</v>
      </c>
      <c r="P2378">
        <f t="shared" si="188"/>
        <v>11.64</v>
      </c>
      <c r="Q2378" s="11" t="s">
        <v>8314</v>
      </c>
      <c r="R2378" s="15">
        <f t="shared" si="189"/>
        <v>41934.842685185184</v>
      </c>
      <c r="S2378" s="15">
        <f t="shared" si="190"/>
        <v>41954.884351851855</v>
      </c>
      <c r="U2378" t="str">
        <f t="shared" si="191"/>
        <v>photobooks</v>
      </c>
    </row>
    <row r="2379" spans="1:21" ht="45" x14ac:dyDescent="0.25">
      <c r="A2379">
        <v>996</v>
      </c>
      <c r="B2379" s="9" t="s">
        <v>997</v>
      </c>
      <c r="C2379" s="3" t="s">
        <v>5106</v>
      </c>
      <c r="D2379" s="5">
        <v>4000</v>
      </c>
      <c r="E2379" s="7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87"/>
        <v>2</v>
      </c>
      <c r="P2379">
        <f t="shared" si="188"/>
        <v>13</v>
      </c>
      <c r="Q2379" s="11" t="s">
        <v>8311</v>
      </c>
      <c r="R2379" s="15">
        <f t="shared" si="189"/>
        <v>41817.866435185184</v>
      </c>
      <c r="S2379" s="15">
        <f t="shared" si="190"/>
        <v>41847.643750000003</v>
      </c>
      <c r="U2379" t="str">
        <f t="shared" si="191"/>
        <v>wearables</v>
      </c>
    </row>
    <row r="2380" spans="1:21" ht="60" x14ac:dyDescent="0.25">
      <c r="A2380">
        <v>2764</v>
      </c>
      <c r="B2380" s="9" t="s">
        <v>2764</v>
      </c>
      <c r="C2380" s="3" t="s">
        <v>6874</v>
      </c>
      <c r="D2380" s="5">
        <v>4000</v>
      </c>
      <c r="E2380" s="7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87"/>
        <v>1</v>
      </c>
      <c r="P2380">
        <f t="shared" si="188"/>
        <v>11.25</v>
      </c>
      <c r="Q2380" s="11" t="s">
        <v>8310</v>
      </c>
      <c r="R2380" s="15">
        <f t="shared" si="189"/>
        <v>41030.292025462964</v>
      </c>
      <c r="S2380" s="15">
        <f t="shared" si="190"/>
        <v>41059.791666666664</v>
      </c>
      <c r="U2380" t="str">
        <f t="shared" si="191"/>
        <v>children's books</v>
      </c>
    </row>
    <row r="2381" spans="1:21" ht="60" x14ac:dyDescent="0.25">
      <c r="A2381">
        <v>1719</v>
      </c>
      <c r="B2381" s="9" t="s">
        <v>1720</v>
      </c>
      <c r="C2381" s="3" t="s">
        <v>5829</v>
      </c>
      <c r="D2381" s="5">
        <v>4000</v>
      </c>
      <c r="E2381" s="7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87"/>
        <v>1</v>
      </c>
      <c r="P2381">
        <f t="shared" si="188"/>
        <v>11.67</v>
      </c>
      <c r="Q2381" s="11" t="s">
        <v>8313</v>
      </c>
      <c r="R2381" s="15">
        <f t="shared" si="189"/>
        <v>41869.534618055557</v>
      </c>
      <c r="S2381" s="15">
        <f t="shared" si="190"/>
        <v>41899.534618055557</v>
      </c>
      <c r="U2381" t="str">
        <f t="shared" si="191"/>
        <v>faith</v>
      </c>
    </row>
    <row r="2382" spans="1:21" ht="45" x14ac:dyDescent="0.25">
      <c r="A2382">
        <v>2767</v>
      </c>
      <c r="B2382" s="9" t="s">
        <v>2767</v>
      </c>
      <c r="C2382" s="3" t="s">
        <v>6877</v>
      </c>
      <c r="D2382" s="5">
        <v>4000</v>
      </c>
      <c r="E2382" s="7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87"/>
        <v>1</v>
      </c>
      <c r="P2382">
        <f t="shared" si="188"/>
        <v>11.33</v>
      </c>
      <c r="Q2382" s="11" t="s">
        <v>8310</v>
      </c>
      <c r="R2382" s="15">
        <f t="shared" si="189"/>
        <v>42172.958912037036</v>
      </c>
      <c r="S2382" s="15">
        <f t="shared" si="190"/>
        <v>42232.958912037036</v>
      </c>
      <c r="U2382" t="str">
        <f t="shared" si="191"/>
        <v>children's books</v>
      </c>
    </row>
    <row r="2383" spans="1:21" ht="60" x14ac:dyDescent="0.25">
      <c r="A2383">
        <v>1492</v>
      </c>
      <c r="B2383" s="9" t="s">
        <v>1493</v>
      </c>
      <c r="C2383" s="3" t="s">
        <v>5602</v>
      </c>
      <c r="D2383" s="5">
        <v>4000</v>
      </c>
      <c r="E2383" s="7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87"/>
        <v>1</v>
      </c>
      <c r="P2383">
        <f t="shared" si="188"/>
        <v>15</v>
      </c>
      <c r="Q2383" s="11" t="s">
        <v>8310</v>
      </c>
      <c r="R2383" s="15">
        <f t="shared" si="189"/>
        <v>40682.884791666671</v>
      </c>
      <c r="S2383" s="15">
        <f t="shared" si="190"/>
        <v>40712.884791666671</v>
      </c>
      <c r="U2383" t="str">
        <f t="shared" si="191"/>
        <v>fiction</v>
      </c>
    </row>
    <row r="2384" spans="1:21" ht="45" x14ac:dyDescent="0.25">
      <c r="A2384">
        <v>4065</v>
      </c>
      <c r="B2384" s="9" t="s">
        <v>4061</v>
      </c>
      <c r="C2384" s="3" t="s">
        <v>8169</v>
      </c>
      <c r="D2384" s="5">
        <v>4000</v>
      </c>
      <c r="E2384" s="7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87"/>
        <v>1</v>
      </c>
      <c r="P2384">
        <f t="shared" si="188"/>
        <v>6.75</v>
      </c>
      <c r="Q2384" s="11" t="s">
        <v>8309</v>
      </c>
      <c r="R2384" s="15">
        <f t="shared" si="189"/>
        <v>41833.951516203706</v>
      </c>
      <c r="S2384" s="15">
        <f t="shared" si="190"/>
        <v>41863.951516203706</v>
      </c>
      <c r="U2384" t="str">
        <f t="shared" si="191"/>
        <v>plays</v>
      </c>
    </row>
    <row r="2385" spans="1:21" ht="60" x14ac:dyDescent="0.25">
      <c r="A2385">
        <v>3950</v>
      </c>
      <c r="B2385" s="9" t="s">
        <v>3947</v>
      </c>
      <c r="C2385" s="3" t="s">
        <v>8058</v>
      </c>
      <c r="D2385" s="5">
        <v>4000</v>
      </c>
      <c r="E2385" s="7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87"/>
        <v>1</v>
      </c>
      <c r="P2385">
        <f t="shared" si="188"/>
        <v>25</v>
      </c>
      <c r="Q2385" s="11" t="s">
        <v>8309</v>
      </c>
      <c r="R2385" s="15">
        <f t="shared" si="189"/>
        <v>42439.702314814815</v>
      </c>
      <c r="S2385" s="15">
        <f t="shared" si="190"/>
        <v>42468.774305555555</v>
      </c>
      <c r="U2385" t="str">
        <f t="shared" si="191"/>
        <v>plays</v>
      </c>
    </row>
    <row r="2386" spans="1:21" ht="45" x14ac:dyDescent="0.25">
      <c r="A2386">
        <v>124</v>
      </c>
      <c r="B2386" s="9" t="s">
        <v>126</v>
      </c>
      <c r="C2386" s="3" t="s">
        <v>4235</v>
      </c>
      <c r="D2386" s="5">
        <v>4000</v>
      </c>
      <c r="E2386" s="7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87"/>
        <v>0</v>
      </c>
      <c r="P2386">
        <f t="shared" si="188"/>
        <v>0</v>
      </c>
      <c r="Q2386" s="11" t="s">
        <v>8308</v>
      </c>
      <c r="R2386" s="15">
        <f t="shared" si="189"/>
        <v>42114.928726851853</v>
      </c>
      <c r="S2386" s="15">
        <f t="shared" si="190"/>
        <v>42139.928726851853</v>
      </c>
      <c r="U2386" t="str">
        <f t="shared" si="191"/>
        <v>science fiction</v>
      </c>
    </row>
    <row r="2387" spans="1:21" ht="60" x14ac:dyDescent="0.25">
      <c r="A2387">
        <v>766</v>
      </c>
      <c r="B2387" s="9" t="s">
        <v>767</v>
      </c>
      <c r="C2387" s="3" t="s">
        <v>4876</v>
      </c>
      <c r="D2387" s="5">
        <v>4000</v>
      </c>
      <c r="E2387" s="7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87"/>
        <v>0</v>
      </c>
      <c r="P2387">
        <f t="shared" si="188"/>
        <v>0</v>
      </c>
      <c r="Q2387" s="11" t="s">
        <v>8310</v>
      </c>
      <c r="R2387" s="15">
        <f t="shared" si="189"/>
        <v>42021.783368055556</v>
      </c>
      <c r="S2387" s="15">
        <f t="shared" si="190"/>
        <v>42051.783368055556</v>
      </c>
      <c r="U2387" t="str">
        <f t="shared" si="191"/>
        <v>fiction</v>
      </c>
    </row>
    <row r="2388" spans="1:21" ht="45" x14ac:dyDescent="0.25">
      <c r="A2388">
        <v>1061</v>
      </c>
      <c r="B2388" s="9" t="s">
        <v>1062</v>
      </c>
      <c r="C2388" s="3" t="s">
        <v>5171</v>
      </c>
      <c r="D2388" s="5">
        <v>4000</v>
      </c>
      <c r="E2388" s="7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87"/>
        <v>0</v>
      </c>
      <c r="P2388">
        <f t="shared" si="188"/>
        <v>0</v>
      </c>
      <c r="Q2388" s="11" t="s">
        <v>8316</v>
      </c>
      <c r="R2388" s="15">
        <f t="shared" si="189"/>
        <v>42432.276712962965</v>
      </c>
      <c r="S2388" s="15">
        <f t="shared" si="190"/>
        <v>42492.041666666672</v>
      </c>
      <c r="U2388" t="str">
        <f t="shared" si="191"/>
        <v>audio</v>
      </c>
    </row>
    <row r="2389" spans="1:21" ht="45" x14ac:dyDescent="0.25">
      <c r="A2389">
        <v>1142</v>
      </c>
      <c r="B2389" s="9" t="s">
        <v>1143</v>
      </c>
      <c r="C2389" s="3" t="s">
        <v>5252</v>
      </c>
      <c r="D2389" s="5">
        <v>4000</v>
      </c>
      <c r="E2389" s="7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87"/>
        <v>0</v>
      </c>
      <c r="P2389">
        <f t="shared" si="188"/>
        <v>0</v>
      </c>
      <c r="Q2389" s="11" t="s">
        <v>8312</v>
      </c>
      <c r="R2389" s="15">
        <f t="shared" si="189"/>
        <v>42022.006099537044</v>
      </c>
      <c r="S2389" s="15">
        <f t="shared" si="190"/>
        <v>42052.006099537044</v>
      </c>
      <c r="U2389" t="str">
        <f t="shared" si="191"/>
        <v>mobile games</v>
      </c>
    </row>
    <row r="2390" spans="1:21" ht="45" x14ac:dyDescent="0.25">
      <c r="A2390">
        <v>1409</v>
      </c>
      <c r="B2390" s="9" t="s">
        <v>1410</v>
      </c>
      <c r="C2390" s="3" t="s">
        <v>5519</v>
      </c>
      <c r="D2390" s="5">
        <v>4000</v>
      </c>
      <c r="E2390" s="7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87"/>
        <v>0</v>
      </c>
      <c r="P2390">
        <f t="shared" si="188"/>
        <v>0</v>
      </c>
      <c r="Q2390" s="11" t="s">
        <v>8310</v>
      </c>
      <c r="R2390" s="15">
        <f t="shared" si="189"/>
        <v>41945.133506944447</v>
      </c>
      <c r="S2390" s="15">
        <f t="shared" si="190"/>
        <v>42005.175173611111</v>
      </c>
      <c r="U2390" t="str">
        <f t="shared" si="191"/>
        <v>translations</v>
      </c>
    </row>
    <row r="2391" spans="1:21" ht="60" x14ac:dyDescent="0.25">
      <c r="A2391">
        <v>1562</v>
      </c>
      <c r="B2391" s="9" t="s">
        <v>1563</v>
      </c>
      <c r="C2391" s="3" t="s">
        <v>5672</v>
      </c>
      <c r="D2391" s="5">
        <v>4000</v>
      </c>
      <c r="E2391" s="7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87"/>
        <v>0</v>
      </c>
      <c r="P2391">
        <f t="shared" si="188"/>
        <v>0</v>
      </c>
      <c r="Q2391" s="11" t="s">
        <v>8310</v>
      </c>
      <c r="R2391" s="15">
        <f t="shared" si="189"/>
        <v>40079.566157407404</v>
      </c>
      <c r="S2391" s="15">
        <f t="shared" si="190"/>
        <v>40149.034722222219</v>
      </c>
      <c r="U2391" t="str">
        <f t="shared" si="191"/>
        <v>art books</v>
      </c>
    </row>
    <row r="2392" spans="1:21" ht="60" x14ac:dyDescent="0.25">
      <c r="A2392">
        <v>1732</v>
      </c>
      <c r="B2392" s="9" t="s">
        <v>1733</v>
      </c>
      <c r="C2392" s="3" t="s">
        <v>5842</v>
      </c>
      <c r="D2392" s="5">
        <v>4000</v>
      </c>
      <c r="E2392" s="7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87"/>
        <v>0</v>
      </c>
      <c r="P2392">
        <f t="shared" si="188"/>
        <v>0</v>
      </c>
      <c r="Q2392" s="11" t="s">
        <v>8313</v>
      </c>
      <c r="R2392" s="15">
        <f t="shared" si="189"/>
        <v>42325.683807870373</v>
      </c>
      <c r="S2392" s="15">
        <f t="shared" si="190"/>
        <v>42385.208333333328</v>
      </c>
      <c r="U2392" t="str">
        <f t="shared" si="191"/>
        <v>faith</v>
      </c>
    </row>
    <row r="2393" spans="1:21" ht="60" x14ac:dyDescent="0.25">
      <c r="A2393">
        <v>2398</v>
      </c>
      <c r="B2393" s="9" t="s">
        <v>2399</v>
      </c>
      <c r="C2393" s="3" t="s">
        <v>6508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87"/>
        <v>0</v>
      </c>
      <c r="P2393">
        <f t="shared" si="188"/>
        <v>0</v>
      </c>
      <c r="Q2393" s="11" t="s">
        <v>8311</v>
      </c>
      <c r="R2393" s="15">
        <f t="shared" si="189"/>
        <v>42157.916481481487</v>
      </c>
      <c r="S2393" s="15">
        <f t="shared" si="190"/>
        <v>42187.916481481487</v>
      </c>
      <c r="U2393" t="str">
        <f t="shared" si="191"/>
        <v>web</v>
      </c>
    </row>
    <row r="2394" spans="1:21" ht="45" x14ac:dyDescent="0.25">
      <c r="A2394">
        <v>2765</v>
      </c>
      <c r="B2394" s="9" t="s">
        <v>2765</v>
      </c>
      <c r="C2394" s="3" t="s">
        <v>6875</v>
      </c>
      <c r="D2394" s="5">
        <v>4000</v>
      </c>
      <c r="E2394" s="7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87"/>
        <v>0</v>
      </c>
      <c r="P2394">
        <f t="shared" si="188"/>
        <v>0</v>
      </c>
      <c r="Q2394" s="11" t="s">
        <v>8310</v>
      </c>
      <c r="R2394" s="15">
        <f t="shared" si="189"/>
        <v>41194.579027777778</v>
      </c>
      <c r="S2394" s="15">
        <f t="shared" si="190"/>
        <v>41210.579027777778</v>
      </c>
      <c r="U2394" t="str">
        <f t="shared" si="191"/>
        <v>children's books</v>
      </c>
    </row>
    <row r="2395" spans="1:21" ht="45" x14ac:dyDescent="0.25">
      <c r="A2395">
        <v>3190</v>
      </c>
      <c r="B2395" s="9" t="s">
        <v>3190</v>
      </c>
      <c r="C2395" s="3" t="s">
        <v>7300</v>
      </c>
      <c r="D2395" s="5">
        <v>4000</v>
      </c>
      <c r="E2395" s="7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87"/>
        <v>0</v>
      </c>
      <c r="P2395">
        <f t="shared" si="188"/>
        <v>0</v>
      </c>
      <c r="Q2395" s="11" t="s">
        <v>8309</v>
      </c>
      <c r="R2395" s="15">
        <f t="shared" si="189"/>
        <v>42683.151331018518</v>
      </c>
      <c r="S2395" s="15">
        <f t="shared" si="190"/>
        <v>42713.192997685182</v>
      </c>
      <c r="U2395" t="str">
        <f t="shared" si="191"/>
        <v>musical</v>
      </c>
    </row>
    <row r="2396" spans="1:21" ht="45" x14ac:dyDescent="0.25">
      <c r="A2396">
        <v>4026</v>
      </c>
      <c r="B2396" s="9" t="s">
        <v>4022</v>
      </c>
      <c r="C2396" s="3" t="s">
        <v>8131</v>
      </c>
      <c r="D2396" s="5">
        <v>4000</v>
      </c>
      <c r="E2396" s="7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87"/>
        <v>0</v>
      </c>
      <c r="P2396">
        <f t="shared" si="188"/>
        <v>0</v>
      </c>
      <c r="Q2396" s="11" t="s">
        <v>8309</v>
      </c>
      <c r="R2396" s="15">
        <f t="shared" si="189"/>
        <v>42282.655543981484</v>
      </c>
      <c r="S2396" s="15">
        <f t="shared" si="190"/>
        <v>42342.697210648148</v>
      </c>
      <c r="U2396" t="str">
        <f t="shared" si="191"/>
        <v>plays</v>
      </c>
    </row>
    <row r="2397" spans="1:21" ht="45" x14ac:dyDescent="0.25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7"/>
        <v>110</v>
      </c>
      <c r="P2397">
        <f t="shared" si="188"/>
        <v>93.4</v>
      </c>
      <c r="Q2397" s="11" t="s">
        <v>8308</v>
      </c>
      <c r="R2397" s="15">
        <f t="shared" si="189"/>
        <v>42563.932951388888</v>
      </c>
      <c r="S2397" s="15">
        <f t="shared" si="190"/>
        <v>42580.232638888891</v>
      </c>
      <c r="U2397" t="str">
        <f t="shared" si="191"/>
        <v>television</v>
      </c>
    </row>
    <row r="2398" spans="1:21" ht="30" x14ac:dyDescent="0.25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7"/>
        <v>287</v>
      </c>
      <c r="P2398">
        <f t="shared" si="188"/>
        <v>41.78</v>
      </c>
      <c r="Q2398" s="11" t="s">
        <v>8312</v>
      </c>
      <c r="R2398" s="15">
        <f t="shared" si="189"/>
        <v>42467.951979166668</v>
      </c>
      <c r="S2398" s="15">
        <f t="shared" si="190"/>
        <v>42497.951979166668</v>
      </c>
      <c r="U2398" t="str">
        <f t="shared" si="191"/>
        <v>tabletop games</v>
      </c>
    </row>
    <row r="2399" spans="1:21" ht="60" x14ac:dyDescent="0.25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7"/>
        <v>101</v>
      </c>
      <c r="P2399">
        <f t="shared" si="188"/>
        <v>53.95</v>
      </c>
      <c r="Q2399" s="11" t="s">
        <v>8309</v>
      </c>
      <c r="R2399" s="15">
        <f t="shared" si="189"/>
        <v>41780.745254629634</v>
      </c>
      <c r="S2399" s="15">
        <f t="shared" si="190"/>
        <v>41810.917361111111</v>
      </c>
      <c r="U2399" t="str">
        <f t="shared" si="191"/>
        <v>spaces</v>
      </c>
    </row>
    <row r="2400" spans="1:21" ht="60" x14ac:dyDescent="0.25">
      <c r="A2400">
        <v>3876</v>
      </c>
      <c r="B2400" s="9" t="s">
        <v>3873</v>
      </c>
      <c r="C2400" s="3" t="s">
        <v>7985</v>
      </c>
      <c r="D2400" s="5">
        <v>3900</v>
      </c>
      <c r="E2400" s="7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87"/>
        <v>53</v>
      </c>
      <c r="P2400">
        <f t="shared" si="188"/>
        <v>44.76</v>
      </c>
      <c r="Q2400" s="11" t="s">
        <v>8309</v>
      </c>
      <c r="R2400" s="15">
        <f t="shared" si="189"/>
        <v>42372.624166666668</v>
      </c>
      <c r="S2400" s="15">
        <f t="shared" si="190"/>
        <v>42402.624166666668</v>
      </c>
      <c r="U2400" t="str">
        <f t="shared" si="191"/>
        <v>musical</v>
      </c>
    </row>
    <row r="2401" spans="1:21" ht="60" x14ac:dyDescent="0.25">
      <c r="A2401">
        <v>918</v>
      </c>
      <c r="B2401" s="9" t="s">
        <v>919</v>
      </c>
      <c r="C2401" s="3" t="s">
        <v>5028</v>
      </c>
      <c r="D2401" s="5">
        <v>3900</v>
      </c>
      <c r="E2401" s="7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87"/>
        <v>5</v>
      </c>
      <c r="P2401">
        <f t="shared" si="188"/>
        <v>19.600000000000001</v>
      </c>
      <c r="Q2401" s="11" t="s">
        <v>8313</v>
      </c>
      <c r="R2401" s="15">
        <f t="shared" si="189"/>
        <v>41944.916215277779</v>
      </c>
      <c r="S2401" s="15">
        <f t="shared" si="190"/>
        <v>41974.957881944443</v>
      </c>
      <c r="U2401" t="str">
        <f t="shared" si="191"/>
        <v>jazz</v>
      </c>
    </row>
    <row r="2402" spans="1:21" ht="45" x14ac:dyDescent="0.25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7"/>
        <v>139</v>
      </c>
      <c r="P2402">
        <f t="shared" si="188"/>
        <v>116.65</v>
      </c>
      <c r="Q2402" s="11" t="s">
        <v>8309</v>
      </c>
      <c r="R2402" s="15">
        <f t="shared" si="189"/>
        <v>42185.521087962959</v>
      </c>
      <c r="S2402" s="15">
        <f t="shared" si="190"/>
        <v>42215.521087962959</v>
      </c>
      <c r="U2402" t="str">
        <f t="shared" si="191"/>
        <v>plays</v>
      </c>
    </row>
    <row r="2403" spans="1:21" ht="60" x14ac:dyDescent="0.25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7"/>
        <v>37</v>
      </c>
      <c r="P2403">
        <f t="shared" si="188"/>
        <v>64.36</v>
      </c>
      <c r="Q2403" s="11" t="s">
        <v>8311</v>
      </c>
      <c r="R2403" s="15">
        <f t="shared" si="189"/>
        <v>41901.684861111113</v>
      </c>
      <c r="S2403" s="15">
        <f t="shared" si="190"/>
        <v>41931.684861111113</v>
      </c>
      <c r="U2403" t="str">
        <f t="shared" si="191"/>
        <v>web</v>
      </c>
    </row>
    <row r="2404" spans="1:21" ht="45" x14ac:dyDescent="0.25">
      <c r="A2404">
        <v>3492</v>
      </c>
      <c r="B2404" s="9" t="s">
        <v>3491</v>
      </c>
      <c r="C2404" s="3" t="s">
        <v>7602</v>
      </c>
      <c r="D2404" s="5">
        <v>3800</v>
      </c>
      <c r="E2404" s="7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87"/>
        <v>105</v>
      </c>
      <c r="P2404">
        <f t="shared" si="188"/>
        <v>114.29</v>
      </c>
      <c r="Q2404" s="11" t="s">
        <v>8309</v>
      </c>
      <c r="R2404" s="15">
        <f t="shared" si="189"/>
        <v>42268.009224537032</v>
      </c>
      <c r="S2404" s="15">
        <f t="shared" si="190"/>
        <v>42303.009224537032</v>
      </c>
      <c r="U2404" t="str">
        <f t="shared" si="191"/>
        <v>plays</v>
      </c>
    </row>
    <row r="2405" spans="1:21" ht="60" x14ac:dyDescent="0.25">
      <c r="A2405">
        <v>1649</v>
      </c>
      <c r="B2405" s="9" t="s">
        <v>1650</v>
      </c>
      <c r="C2405" s="3" t="s">
        <v>5759</v>
      </c>
      <c r="D2405" s="5">
        <v>3800</v>
      </c>
      <c r="E2405" s="7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87"/>
        <v>101</v>
      </c>
      <c r="P2405">
        <f t="shared" si="188"/>
        <v>47.19</v>
      </c>
      <c r="Q2405" s="11" t="s">
        <v>8313</v>
      </c>
      <c r="R2405" s="15">
        <f t="shared" si="189"/>
        <v>41737.684664351851</v>
      </c>
      <c r="S2405" s="15">
        <f t="shared" si="190"/>
        <v>41782.684664351851</v>
      </c>
      <c r="U2405" t="str">
        <f t="shared" si="191"/>
        <v>pop</v>
      </c>
    </row>
    <row r="2406" spans="1:21" ht="60" x14ac:dyDescent="0.25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7"/>
        <v>3</v>
      </c>
      <c r="P2406">
        <f t="shared" si="188"/>
        <v>14.13</v>
      </c>
      <c r="Q2406" s="11" t="s">
        <v>8313</v>
      </c>
      <c r="R2406" s="15">
        <f t="shared" si="189"/>
        <v>41179.32104166667</v>
      </c>
      <c r="S2406" s="15">
        <f t="shared" si="190"/>
        <v>41212.32104166667</v>
      </c>
      <c r="U2406" t="str">
        <f t="shared" si="191"/>
        <v>indie rock</v>
      </c>
    </row>
    <row r="2407" spans="1:21" ht="60" x14ac:dyDescent="0.25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7"/>
        <v>1</v>
      </c>
      <c r="P2407">
        <f t="shared" si="188"/>
        <v>16</v>
      </c>
      <c r="Q2407" s="11" t="s">
        <v>8310</v>
      </c>
      <c r="R2407" s="15">
        <f t="shared" si="189"/>
        <v>42100.735937499994</v>
      </c>
      <c r="S2407" s="15">
        <f t="shared" si="190"/>
        <v>42134.959027777775</v>
      </c>
      <c r="U2407" t="str">
        <f t="shared" si="191"/>
        <v>fiction</v>
      </c>
    </row>
    <row r="2408" spans="1:21" ht="45" x14ac:dyDescent="0.25">
      <c r="A2408">
        <v>3426</v>
      </c>
      <c r="B2408" s="9" t="s">
        <v>3425</v>
      </c>
      <c r="C2408" s="3" t="s">
        <v>7536</v>
      </c>
      <c r="D2408" s="5">
        <v>3750</v>
      </c>
      <c r="E2408" s="7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87"/>
        <v>108</v>
      </c>
      <c r="P2408">
        <f t="shared" si="188"/>
        <v>46.61</v>
      </c>
      <c r="Q2408" s="11" t="s">
        <v>8309</v>
      </c>
      <c r="R2408" s="15">
        <f t="shared" si="189"/>
        <v>41884.056747685187</v>
      </c>
      <c r="S2408" s="15">
        <f t="shared" si="190"/>
        <v>41903.083333333336</v>
      </c>
      <c r="U2408" t="str">
        <f t="shared" si="191"/>
        <v>plays</v>
      </c>
    </row>
    <row r="2409" spans="1:21" ht="60" x14ac:dyDescent="0.25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7"/>
        <v>108</v>
      </c>
      <c r="P2409">
        <f t="shared" si="188"/>
        <v>56.98</v>
      </c>
      <c r="Q2409" s="11" t="s">
        <v>8314</v>
      </c>
      <c r="R2409" s="15">
        <f t="shared" si="189"/>
        <v>42606.347233796296</v>
      </c>
      <c r="S2409" s="15">
        <f t="shared" si="190"/>
        <v>42666.347233796296</v>
      </c>
      <c r="U2409" t="str">
        <f t="shared" si="191"/>
        <v>photobooks</v>
      </c>
    </row>
    <row r="2410" spans="1:21" ht="60" x14ac:dyDescent="0.25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7"/>
        <v>107</v>
      </c>
      <c r="P2410">
        <f t="shared" si="188"/>
        <v>74.069999999999993</v>
      </c>
      <c r="Q2410" s="11" t="s">
        <v>8309</v>
      </c>
      <c r="R2410" s="15">
        <f t="shared" si="189"/>
        <v>42139.014525462961</v>
      </c>
      <c r="S2410" s="15">
        <f t="shared" si="190"/>
        <v>42169.014525462961</v>
      </c>
      <c r="U2410" t="str">
        <f t="shared" si="191"/>
        <v>spaces</v>
      </c>
    </row>
    <row r="2411" spans="1:21" ht="45" x14ac:dyDescent="0.25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7"/>
        <v>4</v>
      </c>
      <c r="P2411">
        <f t="shared" si="188"/>
        <v>37.75</v>
      </c>
      <c r="Q2411" s="11" t="s">
        <v>8309</v>
      </c>
      <c r="R2411" s="15">
        <f t="shared" si="189"/>
        <v>42538.755428240736</v>
      </c>
      <c r="S2411" s="15">
        <f t="shared" si="190"/>
        <v>42598.755428240736</v>
      </c>
      <c r="U2411" t="str">
        <f t="shared" si="191"/>
        <v>musical</v>
      </c>
    </row>
    <row r="2412" spans="1:21" ht="45" x14ac:dyDescent="0.25">
      <c r="A2412">
        <v>4058</v>
      </c>
      <c r="B2412" s="9" t="s">
        <v>4054</v>
      </c>
      <c r="C2412" s="3" t="s">
        <v>8162</v>
      </c>
      <c r="D2412" s="5">
        <v>3750</v>
      </c>
      <c r="E2412" s="7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87"/>
        <v>3</v>
      </c>
      <c r="P2412">
        <f t="shared" si="188"/>
        <v>23.75</v>
      </c>
      <c r="Q2412" s="11" t="s">
        <v>8309</v>
      </c>
      <c r="R2412" s="15">
        <f t="shared" si="189"/>
        <v>42446.060694444444</v>
      </c>
      <c r="S2412" s="15">
        <f t="shared" si="190"/>
        <v>42461.165972222225</v>
      </c>
      <c r="U2412" t="str">
        <f t="shared" si="191"/>
        <v>plays</v>
      </c>
    </row>
    <row r="2413" spans="1:21" ht="45" x14ac:dyDescent="0.25">
      <c r="A2413">
        <v>881</v>
      </c>
      <c r="B2413" s="9" t="s">
        <v>882</v>
      </c>
      <c r="C2413" s="3" t="s">
        <v>4991</v>
      </c>
      <c r="D2413" s="5">
        <v>3750</v>
      </c>
      <c r="E2413" s="7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87"/>
        <v>1</v>
      </c>
      <c r="P2413">
        <f t="shared" si="188"/>
        <v>30</v>
      </c>
      <c r="Q2413" s="11" t="s">
        <v>8313</v>
      </c>
      <c r="R2413" s="15">
        <f t="shared" si="189"/>
        <v>40877.25099537037</v>
      </c>
      <c r="S2413" s="15">
        <f t="shared" si="190"/>
        <v>40922.25099537037</v>
      </c>
      <c r="U2413" t="str">
        <f t="shared" si="191"/>
        <v>indie rock</v>
      </c>
    </row>
    <row r="2414" spans="1:21" ht="30" x14ac:dyDescent="0.25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7"/>
        <v>252</v>
      </c>
      <c r="P2414">
        <f t="shared" si="188"/>
        <v>55.61</v>
      </c>
      <c r="Q2414" s="11" t="s">
        <v>8313</v>
      </c>
      <c r="R2414" s="15">
        <f t="shared" si="189"/>
        <v>42677.669050925921</v>
      </c>
      <c r="S2414" s="15">
        <f t="shared" si="190"/>
        <v>42707.710717592592</v>
      </c>
      <c r="U2414" t="str">
        <f t="shared" si="191"/>
        <v>rock</v>
      </c>
    </row>
    <row r="2415" spans="1:21" ht="45" x14ac:dyDescent="0.25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7"/>
        <v>103</v>
      </c>
      <c r="P2415">
        <f t="shared" si="188"/>
        <v>67.42</v>
      </c>
      <c r="Q2415" s="11" t="s">
        <v>8313</v>
      </c>
      <c r="R2415" s="15">
        <f t="shared" si="189"/>
        <v>40961.252141203702</v>
      </c>
      <c r="S2415" s="15">
        <f t="shared" si="190"/>
        <v>40989.866666666669</v>
      </c>
      <c r="U2415" t="str">
        <f t="shared" si="191"/>
        <v>classical music</v>
      </c>
    </row>
    <row r="2416" spans="1:21" ht="60" x14ac:dyDescent="0.25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7"/>
        <v>315</v>
      </c>
      <c r="P2416">
        <f t="shared" si="188"/>
        <v>105.05</v>
      </c>
      <c r="Q2416" s="11" t="s">
        <v>8310</v>
      </c>
      <c r="R2416" s="15">
        <f t="shared" si="189"/>
        <v>41579.734259259261</v>
      </c>
      <c r="S2416" s="15">
        <f t="shared" si="190"/>
        <v>41599.207638888889</v>
      </c>
      <c r="U2416" t="str">
        <f t="shared" si="191"/>
        <v>nonfiction</v>
      </c>
    </row>
    <row r="2417" spans="1:21" ht="75" x14ac:dyDescent="0.25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7"/>
        <v>1</v>
      </c>
      <c r="P2417">
        <f t="shared" si="188"/>
        <v>13</v>
      </c>
      <c r="Q2417" s="11" t="s">
        <v>8312</v>
      </c>
      <c r="R2417" s="15">
        <f t="shared" si="189"/>
        <v>40710.731180555551</v>
      </c>
      <c r="S2417" s="15">
        <f t="shared" si="190"/>
        <v>40740.731180555551</v>
      </c>
      <c r="U2417" t="str">
        <f t="shared" si="191"/>
        <v>video games</v>
      </c>
    </row>
    <row r="2418" spans="1:21" ht="45" x14ac:dyDescent="0.25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7"/>
        <v>3</v>
      </c>
      <c r="P2418">
        <f t="shared" si="188"/>
        <v>29</v>
      </c>
      <c r="Q2418" s="11" t="s">
        <v>8309</v>
      </c>
      <c r="R2418" s="15">
        <f t="shared" si="189"/>
        <v>42138.798819444448</v>
      </c>
      <c r="S2418" s="15">
        <f t="shared" si="190"/>
        <v>42170.798819444448</v>
      </c>
      <c r="U2418" t="str">
        <f t="shared" si="191"/>
        <v>musical</v>
      </c>
    </row>
    <row r="2419" spans="1:21" ht="60" x14ac:dyDescent="0.25">
      <c r="A2419">
        <v>1512</v>
      </c>
      <c r="B2419" s="9" t="s">
        <v>1513</v>
      </c>
      <c r="C2419" s="3" t="s">
        <v>5622</v>
      </c>
      <c r="D2419" s="5">
        <v>3500</v>
      </c>
      <c r="E2419" s="7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87"/>
        <v>559</v>
      </c>
      <c r="P2419">
        <f t="shared" si="188"/>
        <v>58.38</v>
      </c>
      <c r="Q2419" s="11" t="s">
        <v>8314</v>
      </c>
      <c r="R2419" s="15">
        <f t="shared" si="189"/>
        <v>42741.684479166666</v>
      </c>
      <c r="S2419" s="15">
        <f t="shared" si="190"/>
        <v>42771.684479166666</v>
      </c>
      <c r="U2419" t="str">
        <f t="shared" si="191"/>
        <v>photobooks</v>
      </c>
    </row>
    <row r="2420" spans="1:21" ht="60" x14ac:dyDescent="0.25">
      <c r="A2420">
        <v>1198</v>
      </c>
      <c r="B2420" s="9" t="s">
        <v>1199</v>
      </c>
      <c r="C2420" s="3" t="s">
        <v>5308</v>
      </c>
      <c r="D2420" s="5">
        <v>3500</v>
      </c>
      <c r="E2420" s="7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87"/>
        <v>261</v>
      </c>
      <c r="P2420">
        <f t="shared" si="188"/>
        <v>54.62</v>
      </c>
      <c r="Q2420" s="11" t="s">
        <v>8314</v>
      </c>
      <c r="R2420" s="15">
        <f t="shared" si="189"/>
        <v>42333.619050925925</v>
      </c>
      <c r="S2420" s="15">
        <f t="shared" si="190"/>
        <v>42369.125</v>
      </c>
      <c r="U2420" t="str">
        <f t="shared" si="191"/>
        <v>photobooks</v>
      </c>
    </row>
    <row r="2421" spans="1:21" ht="45" x14ac:dyDescent="0.25">
      <c r="A2421">
        <v>2249</v>
      </c>
      <c r="B2421" s="9" t="s">
        <v>2250</v>
      </c>
      <c r="C2421" s="3" t="s">
        <v>6359</v>
      </c>
      <c r="D2421" s="5">
        <v>3500</v>
      </c>
      <c r="E2421" s="7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87"/>
        <v>169</v>
      </c>
      <c r="P2421">
        <f t="shared" si="188"/>
        <v>32.82</v>
      </c>
      <c r="Q2421" s="11" t="s">
        <v>8312</v>
      </c>
      <c r="R2421" s="15">
        <f t="shared" si="189"/>
        <v>41336.703298611108</v>
      </c>
      <c r="S2421" s="15">
        <f t="shared" si="190"/>
        <v>41366.661631944444</v>
      </c>
      <c r="U2421" t="str">
        <f t="shared" si="191"/>
        <v>tabletop games</v>
      </c>
    </row>
    <row r="2422" spans="1:21" ht="45" x14ac:dyDescent="0.25">
      <c r="A2422">
        <v>13</v>
      </c>
      <c r="B2422" s="9" t="s">
        <v>15</v>
      </c>
      <c r="C2422" s="3" t="s">
        <v>4124</v>
      </c>
      <c r="D2422" s="5">
        <v>3500</v>
      </c>
      <c r="E2422" s="7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87"/>
        <v>160</v>
      </c>
      <c r="P2422">
        <f t="shared" si="188"/>
        <v>109.78</v>
      </c>
      <c r="Q2422" s="11" t="s">
        <v>8308</v>
      </c>
      <c r="R2422" s="15">
        <f t="shared" si="189"/>
        <v>42508.677187499998</v>
      </c>
      <c r="S2422" s="15">
        <f t="shared" si="190"/>
        <v>42544.852083333331</v>
      </c>
      <c r="U2422" t="str">
        <f t="shared" si="191"/>
        <v>television</v>
      </c>
    </row>
    <row r="2423" spans="1:21" ht="60" x14ac:dyDescent="0.25">
      <c r="A2423">
        <v>727</v>
      </c>
      <c r="B2423" s="9" t="s">
        <v>728</v>
      </c>
      <c r="C2423" s="3" t="s">
        <v>4837</v>
      </c>
      <c r="D2423" s="5">
        <v>3500</v>
      </c>
      <c r="E2423" s="7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87"/>
        <v>156</v>
      </c>
      <c r="P2423">
        <f t="shared" si="188"/>
        <v>36.53</v>
      </c>
      <c r="Q2423" s="11" t="s">
        <v>8310</v>
      </c>
      <c r="R2423" s="15">
        <f t="shared" si="189"/>
        <v>41247.020243055551</v>
      </c>
      <c r="S2423" s="15">
        <f t="shared" si="190"/>
        <v>41288.888888888891</v>
      </c>
      <c r="U2423" t="str">
        <f t="shared" si="191"/>
        <v>nonfiction</v>
      </c>
    </row>
    <row r="2424" spans="1:21" ht="45" x14ac:dyDescent="0.25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7"/>
        <v>155</v>
      </c>
      <c r="P2424">
        <f t="shared" si="188"/>
        <v>102.08</v>
      </c>
      <c r="Q2424" s="11" t="s">
        <v>8308</v>
      </c>
      <c r="R2424" s="15">
        <f t="shared" si="189"/>
        <v>42125.333182870367</v>
      </c>
      <c r="S2424" s="15">
        <f t="shared" si="190"/>
        <v>42155.333182870367</v>
      </c>
      <c r="U2424" t="str">
        <f t="shared" si="191"/>
        <v>shorts</v>
      </c>
    </row>
    <row r="2425" spans="1:21" ht="45" x14ac:dyDescent="0.25">
      <c r="A2425">
        <v>1252</v>
      </c>
      <c r="B2425" s="9" t="s">
        <v>1253</v>
      </c>
      <c r="C2425" s="3" t="s">
        <v>5362</v>
      </c>
      <c r="D2425" s="5">
        <v>3500</v>
      </c>
      <c r="E2425" s="7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87"/>
        <v>138</v>
      </c>
      <c r="P2425">
        <f t="shared" si="188"/>
        <v>34.17</v>
      </c>
      <c r="Q2425" s="11" t="s">
        <v>8313</v>
      </c>
      <c r="R2425" s="15">
        <f t="shared" si="189"/>
        <v>41543.988067129627</v>
      </c>
      <c r="S2425" s="15">
        <f t="shared" si="190"/>
        <v>41571.988067129627</v>
      </c>
      <c r="U2425" t="str">
        <f t="shared" si="191"/>
        <v>rock</v>
      </c>
    </row>
    <row r="2426" spans="1:21" ht="60" x14ac:dyDescent="0.25">
      <c r="A2426">
        <v>2489</v>
      </c>
      <c r="B2426" s="9" t="s">
        <v>2489</v>
      </c>
      <c r="C2426" s="3" t="s">
        <v>6599</v>
      </c>
      <c r="D2426" s="5">
        <v>3500</v>
      </c>
      <c r="E2426" s="7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87"/>
        <v>134</v>
      </c>
      <c r="P2426">
        <f t="shared" si="188"/>
        <v>62.38</v>
      </c>
      <c r="Q2426" s="11" t="s">
        <v>8313</v>
      </c>
      <c r="R2426" s="15">
        <f t="shared" si="189"/>
        <v>41373.690266203703</v>
      </c>
      <c r="S2426" s="15">
        <f t="shared" si="190"/>
        <v>41403.690266203703</v>
      </c>
      <c r="U2426" t="str">
        <f t="shared" si="191"/>
        <v>indie rock</v>
      </c>
    </row>
    <row r="2427" spans="1:21" ht="30" x14ac:dyDescent="0.25">
      <c r="A2427">
        <v>1303</v>
      </c>
      <c r="B2427" s="9" t="s">
        <v>1304</v>
      </c>
      <c r="C2427" s="3" t="s">
        <v>5413</v>
      </c>
      <c r="D2427" s="5">
        <v>3500</v>
      </c>
      <c r="E2427" s="7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87"/>
        <v>130</v>
      </c>
      <c r="P2427">
        <f t="shared" si="188"/>
        <v>42.21</v>
      </c>
      <c r="Q2427" s="11" t="s">
        <v>8309</v>
      </c>
      <c r="R2427" s="15">
        <f t="shared" si="189"/>
        <v>42566.441203703704</v>
      </c>
      <c r="S2427" s="15">
        <f t="shared" si="190"/>
        <v>42582.458333333328</v>
      </c>
      <c r="U2427" t="str">
        <f t="shared" si="191"/>
        <v>plays</v>
      </c>
    </row>
    <row r="2428" spans="1:21" ht="45" x14ac:dyDescent="0.25">
      <c r="A2428">
        <v>3466</v>
      </c>
      <c r="B2428" s="9" t="s">
        <v>3465</v>
      </c>
      <c r="C2428" s="3" t="s">
        <v>7576</v>
      </c>
      <c r="D2428" s="5">
        <v>3500</v>
      </c>
      <c r="E2428" s="7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87"/>
        <v>127</v>
      </c>
      <c r="P2428">
        <f t="shared" si="188"/>
        <v>72.95</v>
      </c>
      <c r="Q2428" s="11" t="s">
        <v>8309</v>
      </c>
      <c r="R2428" s="15">
        <f t="shared" si="189"/>
        <v>42420.019097222219</v>
      </c>
      <c r="S2428" s="15">
        <f t="shared" si="190"/>
        <v>42479.977430555555</v>
      </c>
      <c r="U2428" t="str">
        <f t="shared" si="191"/>
        <v>plays</v>
      </c>
    </row>
    <row r="2429" spans="1:21" ht="45" x14ac:dyDescent="0.25">
      <c r="A2429">
        <v>251</v>
      </c>
      <c r="B2429" s="9" t="s">
        <v>252</v>
      </c>
      <c r="C2429" s="3" t="s">
        <v>4361</v>
      </c>
      <c r="D2429" s="5">
        <v>3500</v>
      </c>
      <c r="E2429" s="7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87"/>
        <v>126</v>
      </c>
      <c r="P2429">
        <f t="shared" si="188"/>
        <v>57.08</v>
      </c>
      <c r="Q2429" s="11" t="s">
        <v>8308</v>
      </c>
      <c r="R2429" s="15">
        <f t="shared" si="189"/>
        <v>41013.787569444445</v>
      </c>
      <c r="S2429" s="15">
        <f t="shared" si="190"/>
        <v>41045.791666666664</v>
      </c>
      <c r="U2429" t="str">
        <f t="shared" si="191"/>
        <v>documentary</v>
      </c>
    </row>
    <row r="2430" spans="1:21" ht="45" x14ac:dyDescent="0.25">
      <c r="A2430">
        <v>1384</v>
      </c>
      <c r="B2430" s="9" t="s">
        <v>1385</v>
      </c>
      <c r="C2430" s="3" t="s">
        <v>5494</v>
      </c>
      <c r="D2430" s="5">
        <v>3500</v>
      </c>
      <c r="E2430" s="7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87"/>
        <v>124</v>
      </c>
      <c r="P2430">
        <f t="shared" si="188"/>
        <v>68.94</v>
      </c>
      <c r="Q2430" s="11" t="s">
        <v>8313</v>
      </c>
      <c r="R2430" s="15">
        <f t="shared" si="189"/>
        <v>42160.735208333332</v>
      </c>
      <c r="S2430" s="15">
        <f t="shared" si="190"/>
        <v>42190.735208333332</v>
      </c>
      <c r="U2430" t="str">
        <f t="shared" si="191"/>
        <v>rock</v>
      </c>
    </row>
    <row r="2431" spans="1:21" ht="45" x14ac:dyDescent="0.25">
      <c r="A2431">
        <v>1299</v>
      </c>
      <c r="B2431" s="9" t="s">
        <v>1300</v>
      </c>
      <c r="C2431" s="3" t="s">
        <v>5409</v>
      </c>
      <c r="D2431" s="5">
        <v>3500</v>
      </c>
      <c r="E2431" s="7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87"/>
        <v>124</v>
      </c>
      <c r="P2431">
        <f t="shared" si="188"/>
        <v>135.63</v>
      </c>
      <c r="Q2431" s="11" t="s">
        <v>8309</v>
      </c>
      <c r="R2431" s="15">
        <f t="shared" si="189"/>
        <v>42169.814340277779</v>
      </c>
      <c r="S2431" s="15">
        <f t="shared" si="190"/>
        <v>42199.814340277779</v>
      </c>
      <c r="U2431" t="str">
        <f t="shared" si="191"/>
        <v>plays</v>
      </c>
    </row>
    <row r="2432" spans="1:21" ht="60" x14ac:dyDescent="0.25">
      <c r="A2432">
        <v>2665</v>
      </c>
      <c r="B2432" s="9" t="s">
        <v>2665</v>
      </c>
      <c r="C2432" s="3" t="s">
        <v>6775</v>
      </c>
      <c r="D2432" s="5">
        <v>3500</v>
      </c>
      <c r="E2432" s="7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87"/>
        <v>123</v>
      </c>
      <c r="P2432">
        <f t="shared" si="188"/>
        <v>93.7</v>
      </c>
      <c r="Q2432" s="11" t="s">
        <v>8311</v>
      </c>
      <c r="R2432" s="15">
        <f t="shared" si="189"/>
        <v>42083.895532407405</v>
      </c>
      <c r="S2432" s="15">
        <f t="shared" si="190"/>
        <v>42128.895532407405</v>
      </c>
      <c r="U2432" t="str">
        <f t="shared" si="191"/>
        <v>makerspaces</v>
      </c>
    </row>
    <row r="2433" spans="1:21" ht="45" x14ac:dyDescent="0.25">
      <c r="A2433">
        <v>3308</v>
      </c>
      <c r="B2433" s="9" t="s">
        <v>3308</v>
      </c>
      <c r="C2433" s="3" t="s">
        <v>7418</v>
      </c>
      <c r="D2433" s="5">
        <v>3500</v>
      </c>
      <c r="E2433" s="7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87"/>
        <v>122</v>
      </c>
      <c r="P2433">
        <f t="shared" si="188"/>
        <v>75.09</v>
      </c>
      <c r="Q2433" s="11" t="s">
        <v>8309</v>
      </c>
      <c r="R2433" s="15">
        <f t="shared" si="189"/>
        <v>42452.876909722225</v>
      </c>
      <c r="S2433" s="15">
        <f t="shared" si="190"/>
        <v>42473.876909722225</v>
      </c>
      <c r="U2433" t="str">
        <f t="shared" si="191"/>
        <v>plays</v>
      </c>
    </row>
    <row r="2434" spans="1:21" ht="30" x14ac:dyDescent="0.25">
      <c r="A2434">
        <v>1247</v>
      </c>
      <c r="B2434" s="9" t="s">
        <v>1248</v>
      </c>
      <c r="C2434" s="3" t="s">
        <v>5357</v>
      </c>
      <c r="D2434" s="5">
        <v>3500</v>
      </c>
      <c r="E2434" s="7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87"/>
        <v>122</v>
      </c>
      <c r="P2434">
        <f t="shared" si="188"/>
        <v>85.5</v>
      </c>
      <c r="Q2434" s="11" t="s">
        <v>8313</v>
      </c>
      <c r="R2434" s="15">
        <f t="shared" si="189"/>
        <v>41370.292303240742</v>
      </c>
      <c r="S2434" s="15">
        <f t="shared" si="190"/>
        <v>41400.292303240742</v>
      </c>
      <c r="U2434" t="str">
        <f t="shared" si="191"/>
        <v>rock</v>
      </c>
    </row>
    <row r="2435" spans="1:21" ht="60" x14ac:dyDescent="0.25">
      <c r="A2435">
        <v>2094</v>
      </c>
      <c r="B2435" s="9" t="s">
        <v>2095</v>
      </c>
      <c r="C2435" s="3" t="s">
        <v>6204</v>
      </c>
      <c r="D2435" s="5">
        <v>3500</v>
      </c>
      <c r="E2435" s="7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ref="O2435:O2498" si="192">ROUND(E2435/D2435*100,0)</f>
        <v>121</v>
      </c>
      <c r="P2435">
        <f t="shared" ref="P2435:P2498" si="193">IFERROR(ROUND(E2435/L2435,2),0)</f>
        <v>58.6</v>
      </c>
      <c r="Q2435" s="11" t="s">
        <v>8313</v>
      </c>
      <c r="R2435" s="15">
        <f t="shared" ref="R2435:R2498" si="194">(((J2435/60)/60)/24)+DATE(1970,1,1)</f>
        <v>40939.02002314815</v>
      </c>
      <c r="S2435" s="15">
        <f t="shared" ref="S2435:S2498" si="195">(((I2435/60)/60)/24)+DATE(1970,1,1)</f>
        <v>40973.125</v>
      </c>
      <c r="U2435" t="str">
        <f t="shared" ref="U2435:U2498" si="196">RIGHT(N2435,LEN(N2435)-SEARCH("/",N2435))</f>
        <v>indie rock</v>
      </c>
    </row>
    <row r="2436" spans="1:21" ht="60" x14ac:dyDescent="0.25">
      <c r="A2436">
        <v>1665</v>
      </c>
      <c r="B2436" s="9" t="s">
        <v>1666</v>
      </c>
      <c r="C2436" s="3" t="s">
        <v>5775</v>
      </c>
      <c r="D2436" s="5">
        <v>3500</v>
      </c>
      <c r="E2436" s="7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92"/>
        <v>119</v>
      </c>
      <c r="P2436">
        <f t="shared" si="193"/>
        <v>44.96</v>
      </c>
      <c r="Q2436" s="11" t="s">
        <v>8313</v>
      </c>
      <c r="R2436" s="15">
        <f t="shared" si="194"/>
        <v>40564.649456018517</v>
      </c>
      <c r="S2436" s="15">
        <f t="shared" si="195"/>
        <v>40596.125</v>
      </c>
      <c r="U2436" t="str">
        <f t="shared" si="196"/>
        <v>pop</v>
      </c>
    </row>
    <row r="2437" spans="1:21" ht="60" x14ac:dyDescent="0.25">
      <c r="A2437">
        <v>2484</v>
      </c>
      <c r="B2437" s="9" t="s">
        <v>2484</v>
      </c>
      <c r="C2437" s="3" t="s">
        <v>6594</v>
      </c>
      <c r="D2437" s="5">
        <v>3500</v>
      </c>
      <c r="E2437" s="7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92"/>
        <v>119</v>
      </c>
      <c r="P2437">
        <f t="shared" si="193"/>
        <v>46.4</v>
      </c>
      <c r="Q2437" s="11" t="s">
        <v>8313</v>
      </c>
      <c r="R2437" s="15">
        <f t="shared" si="194"/>
        <v>40771.916701388887</v>
      </c>
      <c r="S2437" s="15">
        <f t="shared" si="195"/>
        <v>40801.916701388887</v>
      </c>
      <c r="U2437" t="str">
        <f t="shared" si="196"/>
        <v>indie rock</v>
      </c>
    </row>
    <row r="2438" spans="1:21" ht="60" x14ac:dyDescent="0.25">
      <c r="A2438">
        <v>1265</v>
      </c>
      <c r="B2438" s="9" t="s">
        <v>1266</v>
      </c>
      <c r="C2438" s="3" t="s">
        <v>5375</v>
      </c>
      <c r="D2438" s="5">
        <v>3500</v>
      </c>
      <c r="E2438" s="7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92"/>
        <v>119</v>
      </c>
      <c r="P2438">
        <f t="shared" si="193"/>
        <v>63.18</v>
      </c>
      <c r="Q2438" s="11" t="s">
        <v>8313</v>
      </c>
      <c r="R2438" s="15">
        <f t="shared" si="194"/>
        <v>40465.655266203699</v>
      </c>
      <c r="S2438" s="15">
        <f t="shared" si="195"/>
        <v>40512.655266203699</v>
      </c>
      <c r="U2438" t="str">
        <f t="shared" si="196"/>
        <v>rock</v>
      </c>
    </row>
    <row r="2439" spans="1:21" ht="45" x14ac:dyDescent="0.25">
      <c r="A2439">
        <v>75</v>
      </c>
      <c r="B2439" s="9" t="s">
        <v>77</v>
      </c>
      <c r="C2439" s="3" t="s">
        <v>4186</v>
      </c>
      <c r="D2439" s="5">
        <v>3500</v>
      </c>
      <c r="E2439" s="7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92"/>
        <v>115</v>
      </c>
      <c r="P2439">
        <f t="shared" si="193"/>
        <v>85.96</v>
      </c>
      <c r="Q2439" s="11" t="s">
        <v>8308</v>
      </c>
      <c r="R2439" s="15">
        <f t="shared" si="194"/>
        <v>41357.209166666667</v>
      </c>
      <c r="S2439" s="15">
        <f t="shared" si="195"/>
        <v>41387.209166666667</v>
      </c>
      <c r="U2439" t="str">
        <f t="shared" si="196"/>
        <v>shorts</v>
      </c>
    </row>
    <row r="2440" spans="1:21" ht="45" x14ac:dyDescent="0.25">
      <c r="A2440">
        <v>798</v>
      </c>
      <c r="B2440" s="9" t="s">
        <v>799</v>
      </c>
      <c r="C2440" s="3" t="s">
        <v>4908</v>
      </c>
      <c r="D2440" s="5">
        <v>3500</v>
      </c>
      <c r="E2440" s="7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92"/>
        <v>115</v>
      </c>
      <c r="P2440">
        <f t="shared" si="193"/>
        <v>46.22</v>
      </c>
      <c r="Q2440" s="11" t="s">
        <v>8313</v>
      </c>
      <c r="R2440" s="15">
        <f t="shared" si="194"/>
        <v>41882.590127314819</v>
      </c>
      <c r="S2440" s="15">
        <f t="shared" si="195"/>
        <v>41912.590127314819</v>
      </c>
      <c r="U2440" t="str">
        <f t="shared" si="196"/>
        <v>rock</v>
      </c>
    </row>
    <row r="2441" spans="1:21" ht="60" x14ac:dyDescent="0.25">
      <c r="A2441">
        <v>2081</v>
      </c>
      <c r="B2441" s="9" t="s">
        <v>2082</v>
      </c>
      <c r="C2441" s="3" t="s">
        <v>6191</v>
      </c>
      <c r="D2441" s="5">
        <v>3500</v>
      </c>
      <c r="E2441" s="7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92"/>
        <v>115</v>
      </c>
      <c r="P2441">
        <f t="shared" si="193"/>
        <v>72.91</v>
      </c>
      <c r="Q2441" s="11" t="s">
        <v>8313</v>
      </c>
      <c r="R2441" s="15">
        <f t="shared" si="194"/>
        <v>41004.156886574077</v>
      </c>
      <c r="S2441" s="15">
        <f t="shared" si="195"/>
        <v>41045.207638888889</v>
      </c>
      <c r="U2441" t="str">
        <f t="shared" si="196"/>
        <v>indie rock</v>
      </c>
    </row>
    <row r="2442" spans="1:21" ht="60" x14ac:dyDescent="0.25">
      <c r="A2442">
        <v>244</v>
      </c>
      <c r="B2442" s="9">
        <v>39756</v>
      </c>
      <c r="C2442" s="3" t="s">
        <v>4354</v>
      </c>
      <c r="D2442" s="5">
        <v>3500</v>
      </c>
      <c r="E2442" s="7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92"/>
        <v>114</v>
      </c>
      <c r="P2442">
        <f t="shared" si="193"/>
        <v>47.4</v>
      </c>
      <c r="Q2442" s="11" t="s">
        <v>8308</v>
      </c>
      <c r="R2442" s="15">
        <f t="shared" si="194"/>
        <v>40213.323599537034</v>
      </c>
      <c r="S2442" s="15">
        <f t="shared" si="195"/>
        <v>40253.29583333333</v>
      </c>
      <c r="U2442" t="str">
        <f t="shared" si="196"/>
        <v>documentary</v>
      </c>
    </row>
    <row r="2443" spans="1:21" ht="60" x14ac:dyDescent="0.25">
      <c r="A2443">
        <v>116</v>
      </c>
      <c r="B2443" s="9" t="s">
        <v>118</v>
      </c>
      <c r="C2443" s="3" t="s">
        <v>4227</v>
      </c>
      <c r="D2443" s="5">
        <v>3500</v>
      </c>
      <c r="E2443" s="7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92"/>
        <v>114</v>
      </c>
      <c r="P2443">
        <f t="shared" si="193"/>
        <v>69.790000000000006</v>
      </c>
      <c r="Q2443" s="11" t="s">
        <v>8308</v>
      </c>
      <c r="R2443" s="15">
        <f t="shared" si="194"/>
        <v>40595.497164351851</v>
      </c>
      <c r="S2443" s="15">
        <f t="shared" si="195"/>
        <v>40641.455497685187</v>
      </c>
      <c r="U2443" t="str">
        <f t="shared" si="196"/>
        <v>shorts</v>
      </c>
    </row>
    <row r="2444" spans="1:21" ht="30" x14ac:dyDescent="0.25">
      <c r="A2444">
        <v>1395</v>
      </c>
      <c r="B2444" s="9" t="s">
        <v>1396</v>
      </c>
      <c r="C2444" s="3" t="s">
        <v>5505</v>
      </c>
      <c r="D2444" s="5">
        <v>3500</v>
      </c>
      <c r="E2444" s="7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92"/>
        <v>112</v>
      </c>
      <c r="P2444">
        <f t="shared" si="193"/>
        <v>47.76</v>
      </c>
      <c r="Q2444" s="11" t="s">
        <v>8313</v>
      </c>
      <c r="R2444" s="15">
        <f t="shared" si="194"/>
        <v>42719.90834490741</v>
      </c>
      <c r="S2444" s="15">
        <f t="shared" si="195"/>
        <v>42749.90834490741</v>
      </c>
      <c r="U2444" t="str">
        <f t="shared" si="196"/>
        <v>rock</v>
      </c>
    </row>
    <row r="2445" spans="1:21" ht="45" x14ac:dyDescent="0.25">
      <c r="A2445">
        <v>2546</v>
      </c>
      <c r="B2445" s="9" t="s">
        <v>2546</v>
      </c>
      <c r="C2445" s="3" t="s">
        <v>6656</v>
      </c>
      <c r="D2445" s="5">
        <v>3500</v>
      </c>
      <c r="E2445" s="7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92"/>
        <v>112</v>
      </c>
      <c r="P2445">
        <f t="shared" si="193"/>
        <v>60.15</v>
      </c>
      <c r="Q2445" s="11" t="s">
        <v>8313</v>
      </c>
      <c r="R2445" s="15">
        <f t="shared" si="194"/>
        <v>41524.858553240738</v>
      </c>
      <c r="S2445" s="15">
        <f t="shared" si="195"/>
        <v>41552.208333333336</v>
      </c>
      <c r="U2445" t="str">
        <f t="shared" si="196"/>
        <v>classical music</v>
      </c>
    </row>
    <row r="2446" spans="1:21" ht="60" x14ac:dyDescent="0.25">
      <c r="A2446">
        <v>2839</v>
      </c>
      <c r="B2446" s="9" t="s">
        <v>2839</v>
      </c>
      <c r="C2446" s="3" t="s">
        <v>6949</v>
      </c>
      <c r="D2446" s="5">
        <v>3500</v>
      </c>
      <c r="E2446" s="7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92"/>
        <v>111</v>
      </c>
      <c r="P2446">
        <f t="shared" si="193"/>
        <v>125.81</v>
      </c>
      <c r="Q2446" s="11" t="s">
        <v>8309</v>
      </c>
      <c r="R2446" s="15">
        <f t="shared" si="194"/>
        <v>41853.240208333329</v>
      </c>
      <c r="S2446" s="15">
        <f t="shared" si="195"/>
        <v>41876.207638888889</v>
      </c>
      <c r="U2446" t="str">
        <f t="shared" si="196"/>
        <v>plays</v>
      </c>
    </row>
    <row r="2447" spans="1:21" ht="45" x14ac:dyDescent="0.25">
      <c r="A2447">
        <v>3683</v>
      </c>
      <c r="B2447" s="9" t="s">
        <v>3680</v>
      </c>
      <c r="C2447" s="3" t="s">
        <v>7793</v>
      </c>
      <c r="D2447" s="5">
        <v>3500</v>
      </c>
      <c r="E2447" s="7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92"/>
        <v>111</v>
      </c>
      <c r="P2447">
        <f t="shared" si="193"/>
        <v>58.79</v>
      </c>
      <c r="Q2447" s="11" t="s">
        <v>8309</v>
      </c>
      <c r="R2447" s="15">
        <f t="shared" si="194"/>
        <v>42633.116851851853</v>
      </c>
      <c r="S2447" s="15">
        <f t="shared" si="195"/>
        <v>42663.116851851853</v>
      </c>
      <c r="U2447" t="str">
        <f t="shared" si="196"/>
        <v>plays</v>
      </c>
    </row>
    <row r="2448" spans="1:21" ht="45" x14ac:dyDescent="0.25">
      <c r="A2448">
        <v>1527</v>
      </c>
      <c r="B2448" s="9" t="s">
        <v>1528</v>
      </c>
      <c r="C2448" s="3" t="s">
        <v>5637</v>
      </c>
      <c r="D2448" s="5">
        <v>3500</v>
      </c>
      <c r="E2448" s="7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92"/>
        <v>110</v>
      </c>
      <c r="P2448">
        <f t="shared" si="193"/>
        <v>55.22</v>
      </c>
      <c r="Q2448" s="11" t="s">
        <v>8314</v>
      </c>
      <c r="R2448" s="15">
        <f t="shared" si="194"/>
        <v>42780.600532407407</v>
      </c>
      <c r="S2448" s="15">
        <f t="shared" si="195"/>
        <v>42808.558865740735</v>
      </c>
      <c r="U2448" t="str">
        <f t="shared" si="196"/>
        <v>photobooks</v>
      </c>
    </row>
    <row r="2449" spans="1:21" ht="60" x14ac:dyDescent="0.25">
      <c r="A2449">
        <v>524</v>
      </c>
      <c r="B2449" s="9" t="s">
        <v>525</v>
      </c>
      <c r="C2449" s="3" t="s">
        <v>4634</v>
      </c>
      <c r="D2449" s="5">
        <v>3500</v>
      </c>
      <c r="E2449" s="7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92"/>
        <v>109</v>
      </c>
      <c r="P2449">
        <f t="shared" si="193"/>
        <v>29.26</v>
      </c>
      <c r="Q2449" s="11" t="s">
        <v>8309</v>
      </c>
      <c r="R2449" s="15">
        <f t="shared" si="194"/>
        <v>42492.717233796298</v>
      </c>
      <c r="S2449" s="15">
        <f t="shared" si="195"/>
        <v>42522.717233796298</v>
      </c>
      <c r="U2449" t="str">
        <f t="shared" si="196"/>
        <v>plays</v>
      </c>
    </row>
    <row r="2450" spans="1:21" ht="30" x14ac:dyDescent="0.25">
      <c r="A2450">
        <v>1290</v>
      </c>
      <c r="B2450" s="9" t="s">
        <v>1291</v>
      </c>
      <c r="C2450" s="3" t="s">
        <v>5400</v>
      </c>
      <c r="D2450" s="5">
        <v>3500</v>
      </c>
      <c r="E2450" s="7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92"/>
        <v>109</v>
      </c>
      <c r="P2450">
        <f t="shared" si="193"/>
        <v>44.19</v>
      </c>
      <c r="Q2450" s="11" t="s">
        <v>8309</v>
      </c>
      <c r="R2450" s="15">
        <f t="shared" si="194"/>
        <v>42086.614942129629</v>
      </c>
      <c r="S2450" s="15">
        <f t="shared" si="195"/>
        <v>42117.290972222225</v>
      </c>
      <c r="U2450" t="str">
        <f t="shared" si="196"/>
        <v>plays</v>
      </c>
    </row>
    <row r="2451" spans="1:21" ht="45" x14ac:dyDescent="0.25">
      <c r="A2451">
        <v>3757</v>
      </c>
      <c r="B2451" s="9" t="s">
        <v>3754</v>
      </c>
      <c r="C2451" s="3" t="s">
        <v>7867</v>
      </c>
      <c r="D2451" s="5">
        <v>3500</v>
      </c>
      <c r="E2451" s="7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92"/>
        <v>109</v>
      </c>
      <c r="P2451">
        <f t="shared" si="193"/>
        <v>75.959999999999994</v>
      </c>
      <c r="Q2451" s="11" t="s">
        <v>8309</v>
      </c>
      <c r="R2451" s="15">
        <f t="shared" si="194"/>
        <v>41954.850868055553</v>
      </c>
      <c r="S2451" s="15">
        <f t="shared" si="195"/>
        <v>41974.850868055553</v>
      </c>
      <c r="U2451" t="str">
        <f t="shared" si="196"/>
        <v>musical</v>
      </c>
    </row>
    <row r="2452" spans="1:21" ht="60" x14ac:dyDescent="0.25">
      <c r="A2452">
        <v>3694</v>
      </c>
      <c r="B2452" s="9" t="s">
        <v>3691</v>
      </c>
      <c r="C2452" s="3" t="s">
        <v>7804</v>
      </c>
      <c r="D2452" s="5">
        <v>3500</v>
      </c>
      <c r="E2452" s="7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92"/>
        <v>107</v>
      </c>
      <c r="P2452">
        <f t="shared" si="193"/>
        <v>62.67</v>
      </c>
      <c r="Q2452" s="11" t="s">
        <v>8309</v>
      </c>
      <c r="R2452" s="15">
        <f t="shared" si="194"/>
        <v>42490.133877314816</v>
      </c>
      <c r="S2452" s="15">
        <f t="shared" si="195"/>
        <v>42527.083333333328</v>
      </c>
      <c r="U2452" t="str">
        <f t="shared" si="196"/>
        <v>plays</v>
      </c>
    </row>
    <row r="2453" spans="1:21" ht="60" x14ac:dyDescent="0.25">
      <c r="A2453">
        <v>2541</v>
      </c>
      <c r="B2453" s="9" t="s">
        <v>2541</v>
      </c>
      <c r="C2453" s="3" t="s">
        <v>6651</v>
      </c>
      <c r="D2453" s="5">
        <v>3500</v>
      </c>
      <c r="E2453" s="7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92"/>
        <v>107</v>
      </c>
      <c r="P2453">
        <f t="shared" si="193"/>
        <v>59.46</v>
      </c>
      <c r="Q2453" s="11" t="s">
        <v>8313</v>
      </c>
      <c r="R2453" s="15">
        <f t="shared" si="194"/>
        <v>41483.449282407404</v>
      </c>
      <c r="S2453" s="15">
        <f t="shared" si="195"/>
        <v>41543.449282407404</v>
      </c>
      <c r="U2453" t="str">
        <f t="shared" si="196"/>
        <v>classical music</v>
      </c>
    </row>
    <row r="2454" spans="1:21" ht="45" x14ac:dyDescent="0.25">
      <c r="A2454">
        <v>2306</v>
      </c>
      <c r="B2454" s="9" t="s">
        <v>2307</v>
      </c>
      <c r="C2454" s="3" t="s">
        <v>6416</v>
      </c>
      <c r="D2454" s="5">
        <v>3500</v>
      </c>
      <c r="E2454" s="7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92"/>
        <v>107</v>
      </c>
      <c r="P2454">
        <f t="shared" si="193"/>
        <v>51.19</v>
      </c>
      <c r="Q2454" s="11" t="s">
        <v>8313</v>
      </c>
      <c r="R2454" s="15">
        <f t="shared" si="194"/>
        <v>40948.16815972222</v>
      </c>
      <c r="S2454" s="15">
        <f t="shared" si="195"/>
        <v>40978.16815972222</v>
      </c>
      <c r="U2454" t="str">
        <f t="shared" si="196"/>
        <v>indie rock</v>
      </c>
    </row>
    <row r="2455" spans="1:21" ht="60" x14ac:dyDescent="0.25">
      <c r="A2455">
        <v>341</v>
      </c>
      <c r="B2455" s="9" t="s">
        <v>342</v>
      </c>
      <c r="C2455" s="3" t="s">
        <v>4451</v>
      </c>
      <c r="D2455" s="5">
        <v>3500</v>
      </c>
      <c r="E2455" s="7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92"/>
        <v>107</v>
      </c>
      <c r="P2455">
        <f t="shared" si="193"/>
        <v>67.91</v>
      </c>
      <c r="Q2455" s="11" t="s">
        <v>8308</v>
      </c>
      <c r="R2455" s="15">
        <f t="shared" si="194"/>
        <v>41894.879606481481</v>
      </c>
      <c r="S2455" s="15">
        <f t="shared" si="195"/>
        <v>41913.165972222225</v>
      </c>
      <c r="U2455" t="str">
        <f t="shared" si="196"/>
        <v>documentary</v>
      </c>
    </row>
    <row r="2456" spans="1:21" ht="45" x14ac:dyDescent="0.25">
      <c r="A2456">
        <v>3374</v>
      </c>
      <c r="B2456" s="9" t="s">
        <v>3373</v>
      </c>
      <c r="C2456" s="3" t="s">
        <v>7484</v>
      </c>
      <c r="D2456" s="5">
        <v>3500</v>
      </c>
      <c r="E2456" s="7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92"/>
        <v>107</v>
      </c>
      <c r="P2456">
        <f t="shared" si="193"/>
        <v>71.73</v>
      </c>
      <c r="Q2456" s="11" t="s">
        <v>8309</v>
      </c>
      <c r="R2456" s="15">
        <f t="shared" si="194"/>
        <v>42275.731666666667</v>
      </c>
      <c r="S2456" s="15">
        <f t="shared" si="195"/>
        <v>42305.731666666667</v>
      </c>
      <c r="U2456" t="str">
        <f t="shared" si="196"/>
        <v>plays</v>
      </c>
    </row>
    <row r="2457" spans="1:21" ht="30" x14ac:dyDescent="0.25">
      <c r="A2457">
        <v>2968</v>
      </c>
      <c r="B2457" s="9" t="s">
        <v>2968</v>
      </c>
      <c r="C2457" s="3" t="s">
        <v>7078</v>
      </c>
      <c r="D2457" s="5">
        <v>3500</v>
      </c>
      <c r="E2457" s="7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92"/>
        <v>106</v>
      </c>
      <c r="P2457">
        <f t="shared" si="193"/>
        <v>78.94</v>
      </c>
      <c r="Q2457" s="11" t="s">
        <v>8309</v>
      </c>
      <c r="R2457" s="15">
        <f t="shared" si="194"/>
        <v>42585.523842592593</v>
      </c>
      <c r="S2457" s="15">
        <f t="shared" si="195"/>
        <v>42599.165972222225</v>
      </c>
      <c r="U2457" t="str">
        <f t="shared" si="196"/>
        <v>plays</v>
      </c>
    </row>
    <row r="2458" spans="1:21" ht="30" x14ac:dyDescent="0.25">
      <c r="A2458">
        <v>852</v>
      </c>
      <c r="B2458" s="9" t="s">
        <v>853</v>
      </c>
      <c r="C2458" s="3" t="s">
        <v>4962</v>
      </c>
      <c r="D2458" s="5">
        <v>3500</v>
      </c>
      <c r="E2458" s="7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92"/>
        <v>105</v>
      </c>
      <c r="P2458">
        <f t="shared" si="193"/>
        <v>59.26</v>
      </c>
      <c r="Q2458" s="11" t="s">
        <v>8313</v>
      </c>
      <c r="R2458" s="15">
        <f t="shared" si="194"/>
        <v>42656.805497685185</v>
      </c>
      <c r="S2458" s="15">
        <f t="shared" si="195"/>
        <v>42667.875</v>
      </c>
      <c r="U2458" t="str">
        <f t="shared" si="196"/>
        <v>metal</v>
      </c>
    </row>
    <row r="2459" spans="1:21" ht="60" x14ac:dyDescent="0.25">
      <c r="A2459">
        <v>3333</v>
      </c>
      <c r="B2459" s="9" t="s">
        <v>3333</v>
      </c>
      <c r="C2459" s="3" t="s">
        <v>7443</v>
      </c>
      <c r="D2459" s="5">
        <v>3500</v>
      </c>
      <c r="E2459" s="7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92"/>
        <v>105</v>
      </c>
      <c r="P2459">
        <f t="shared" si="193"/>
        <v>32.97</v>
      </c>
      <c r="Q2459" s="11" t="s">
        <v>8309</v>
      </c>
      <c r="R2459" s="15">
        <f t="shared" si="194"/>
        <v>42148.676851851851</v>
      </c>
      <c r="S2459" s="15">
        <f t="shared" si="195"/>
        <v>42170.676851851851</v>
      </c>
      <c r="U2459" t="str">
        <f t="shared" si="196"/>
        <v>plays</v>
      </c>
    </row>
    <row r="2460" spans="1:21" ht="60" x14ac:dyDescent="0.25">
      <c r="A2460">
        <v>3821</v>
      </c>
      <c r="B2460" s="9" t="s">
        <v>3818</v>
      </c>
      <c r="C2460" s="3" t="s">
        <v>7930</v>
      </c>
      <c r="D2460" s="5">
        <v>3500</v>
      </c>
      <c r="E2460" s="7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92"/>
        <v>105</v>
      </c>
      <c r="P2460">
        <f t="shared" si="193"/>
        <v>79.540000000000006</v>
      </c>
      <c r="Q2460" s="11" t="s">
        <v>8309</v>
      </c>
      <c r="R2460" s="15">
        <f t="shared" si="194"/>
        <v>42341.180636574078</v>
      </c>
      <c r="S2460" s="15">
        <f t="shared" si="195"/>
        <v>42373.180636574078</v>
      </c>
      <c r="U2460" t="str">
        <f t="shared" si="196"/>
        <v>plays</v>
      </c>
    </row>
    <row r="2461" spans="1:21" ht="60" x14ac:dyDescent="0.25">
      <c r="A2461">
        <v>3350</v>
      </c>
      <c r="B2461" s="9" t="s">
        <v>3349</v>
      </c>
      <c r="C2461" s="3" t="s">
        <v>7460</v>
      </c>
      <c r="D2461" s="5">
        <v>3500</v>
      </c>
      <c r="E2461" s="7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92"/>
        <v>104</v>
      </c>
      <c r="P2461">
        <f t="shared" si="193"/>
        <v>71.67</v>
      </c>
      <c r="Q2461" s="11" t="s">
        <v>8309</v>
      </c>
      <c r="R2461" s="15">
        <f t="shared" si="194"/>
        <v>42302.701516203699</v>
      </c>
      <c r="S2461" s="15">
        <f t="shared" si="195"/>
        <v>42337.958333333328</v>
      </c>
      <c r="U2461" t="str">
        <f t="shared" si="196"/>
        <v>plays</v>
      </c>
    </row>
    <row r="2462" spans="1:21" ht="60" x14ac:dyDescent="0.25">
      <c r="A2462">
        <v>354</v>
      </c>
      <c r="B2462" s="9" t="s">
        <v>355</v>
      </c>
      <c r="C2462" s="3" t="s">
        <v>4464</v>
      </c>
      <c r="D2462" s="5">
        <v>3500</v>
      </c>
      <c r="E2462" s="7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92"/>
        <v>104</v>
      </c>
      <c r="P2462">
        <f t="shared" si="193"/>
        <v>125.45</v>
      </c>
      <c r="Q2462" s="11" t="s">
        <v>8308</v>
      </c>
      <c r="R2462" s="15">
        <f t="shared" si="194"/>
        <v>42438.827789351853</v>
      </c>
      <c r="S2462" s="15">
        <f t="shared" si="195"/>
        <v>42468.786122685182</v>
      </c>
      <c r="U2462" t="str">
        <f t="shared" si="196"/>
        <v>documentary</v>
      </c>
    </row>
    <row r="2463" spans="1:21" ht="60" x14ac:dyDescent="0.25">
      <c r="A2463">
        <v>88</v>
      </c>
      <c r="B2463" s="9" t="s">
        <v>90</v>
      </c>
      <c r="C2463" s="3" t="s">
        <v>4199</v>
      </c>
      <c r="D2463" s="5">
        <v>3500</v>
      </c>
      <c r="E2463" s="7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92"/>
        <v>103</v>
      </c>
      <c r="P2463">
        <f t="shared" si="193"/>
        <v>60</v>
      </c>
      <c r="Q2463" s="11" t="s">
        <v>8308</v>
      </c>
      <c r="R2463" s="15">
        <f t="shared" si="194"/>
        <v>41786.65892361111</v>
      </c>
      <c r="S2463" s="15">
        <f t="shared" si="195"/>
        <v>41812.65892361111</v>
      </c>
      <c r="U2463" t="str">
        <f t="shared" si="196"/>
        <v>shorts</v>
      </c>
    </row>
    <row r="2464" spans="1:21" ht="60" x14ac:dyDescent="0.25">
      <c r="A2464">
        <v>3715</v>
      </c>
      <c r="B2464" s="9" t="s">
        <v>3712</v>
      </c>
      <c r="C2464" s="3" t="s">
        <v>7825</v>
      </c>
      <c r="D2464" s="5">
        <v>3500</v>
      </c>
      <c r="E2464" s="7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92"/>
        <v>103</v>
      </c>
      <c r="P2464">
        <f t="shared" si="193"/>
        <v>132.96</v>
      </c>
      <c r="Q2464" s="11" t="s">
        <v>8309</v>
      </c>
      <c r="R2464" s="15">
        <f t="shared" si="194"/>
        <v>42036.995590277773</v>
      </c>
      <c r="S2464" s="15">
        <f t="shared" si="195"/>
        <v>42094.536111111112</v>
      </c>
      <c r="U2464" t="str">
        <f t="shared" si="196"/>
        <v>plays</v>
      </c>
    </row>
    <row r="2465" spans="1:21" ht="45" x14ac:dyDescent="0.25">
      <c r="A2465">
        <v>2220</v>
      </c>
      <c r="B2465" s="9" t="s">
        <v>2221</v>
      </c>
      <c r="C2465" s="3" t="s">
        <v>6330</v>
      </c>
      <c r="D2465" s="5">
        <v>3500</v>
      </c>
      <c r="E2465" s="7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92"/>
        <v>101</v>
      </c>
      <c r="P2465">
        <f t="shared" si="193"/>
        <v>51.3</v>
      </c>
      <c r="Q2465" s="11" t="s">
        <v>8313</v>
      </c>
      <c r="R2465" s="15">
        <f t="shared" si="194"/>
        <v>41452.060601851852</v>
      </c>
      <c r="S2465" s="15">
        <f t="shared" si="195"/>
        <v>41482.060601851852</v>
      </c>
      <c r="U2465" t="str">
        <f t="shared" si="196"/>
        <v>electronic music</v>
      </c>
    </row>
    <row r="2466" spans="1:21" ht="60" x14ac:dyDescent="0.25">
      <c r="A2466">
        <v>3150</v>
      </c>
      <c r="B2466" s="9" t="s">
        <v>3150</v>
      </c>
      <c r="C2466" s="3" t="s">
        <v>7260</v>
      </c>
      <c r="D2466" s="5">
        <v>3500</v>
      </c>
      <c r="E2466" s="7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92"/>
        <v>101</v>
      </c>
      <c r="P2466">
        <f t="shared" si="193"/>
        <v>33.99</v>
      </c>
      <c r="Q2466" s="11" t="s">
        <v>8309</v>
      </c>
      <c r="R2466" s="15">
        <f t="shared" si="194"/>
        <v>40478.263923611114</v>
      </c>
      <c r="S2466" s="15">
        <f t="shared" si="195"/>
        <v>40568.166666666664</v>
      </c>
      <c r="U2466" t="str">
        <f t="shared" si="196"/>
        <v>plays</v>
      </c>
    </row>
    <row r="2467" spans="1:21" ht="45" x14ac:dyDescent="0.25">
      <c r="A2467">
        <v>2935</v>
      </c>
      <c r="B2467" s="9" t="s">
        <v>2935</v>
      </c>
      <c r="C2467" s="3" t="s">
        <v>7045</v>
      </c>
      <c r="D2467" s="5">
        <v>3500</v>
      </c>
      <c r="E2467" s="7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92"/>
        <v>101</v>
      </c>
      <c r="P2467">
        <f t="shared" si="193"/>
        <v>90.54</v>
      </c>
      <c r="Q2467" s="11" t="s">
        <v>8309</v>
      </c>
      <c r="R2467" s="15">
        <f t="shared" si="194"/>
        <v>42553.583425925928</v>
      </c>
      <c r="S2467" s="15">
        <f t="shared" si="195"/>
        <v>42611.708333333328</v>
      </c>
      <c r="U2467" t="str">
        <f t="shared" si="196"/>
        <v>musical</v>
      </c>
    </row>
    <row r="2468" spans="1:21" ht="60" x14ac:dyDescent="0.25">
      <c r="A2468">
        <v>3671</v>
      </c>
      <c r="B2468" s="9" t="s">
        <v>3668</v>
      </c>
      <c r="C2468" s="3" t="s">
        <v>7781</v>
      </c>
      <c r="D2468" s="5">
        <v>3500</v>
      </c>
      <c r="E2468" s="7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92"/>
        <v>101</v>
      </c>
      <c r="P2468">
        <f t="shared" si="193"/>
        <v>88.25</v>
      </c>
      <c r="Q2468" s="11" t="s">
        <v>8309</v>
      </c>
      <c r="R2468" s="15">
        <f t="shared" si="194"/>
        <v>41820.62809027778</v>
      </c>
      <c r="S2468" s="15">
        <f t="shared" si="195"/>
        <v>41841.165972222225</v>
      </c>
      <c r="U2468" t="str">
        <f t="shared" si="196"/>
        <v>plays</v>
      </c>
    </row>
    <row r="2469" spans="1:21" ht="60" x14ac:dyDescent="0.25">
      <c r="A2469">
        <v>3382</v>
      </c>
      <c r="B2469" s="9" t="s">
        <v>3381</v>
      </c>
      <c r="C2469" s="3" t="s">
        <v>7492</v>
      </c>
      <c r="D2469" s="5">
        <v>3500</v>
      </c>
      <c r="E2469" s="7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92"/>
        <v>101</v>
      </c>
      <c r="P2469">
        <f t="shared" si="193"/>
        <v>76.650000000000006</v>
      </c>
      <c r="Q2469" s="11" t="s">
        <v>8309</v>
      </c>
      <c r="R2469" s="15">
        <f t="shared" si="194"/>
        <v>42559.431203703702</v>
      </c>
      <c r="S2469" s="15">
        <f t="shared" si="195"/>
        <v>42583.957638888889</v>
      </c>
      <c r="U2469" t="str">
        <f t="shared" si="196"/>
        <v>plays</v>
      </c>
    </row>
    <row r="2470" spans="1:21" ht="45" x14ac:dyDescent="0.25">
      <c r="A2470">
        <v>3151</v>
      </c>
      <c r="B2470" s="9" t="s">
        <v>3151</v>
      </c>
      <c r="C2470" s="3" t="s">
        <v>7261</v>
      </c>
      <c r="D2470" s="5">
        <v>3500</v>
      </c>
      <c r="E2470" s="7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92"/>
        <v>100</v>
      </c>
      <c r="P2470">
        <f t="shared" si="193"/>
        <v>103.35</v>
      </c>
      <c r="Q2470" s="11" t="s">
        <v>8309</v>
      </c>
      <c r="R2470" s="15">
        <f t="shared" si="194"/>
        <v>41862.83997685185</v>
      </c>
      <c r="S2470" s="15">
        <f t="shared" si="195"/>
        <v>41892.83997685185</v>
      </c>
      <c r="U2470" t="str">
        <f t="shared" si="196"/>
        <v>plays</v>
      </c>
    </row>
    <row r="2471" spans="1:21" ht="30" x14ac:dyDescent="0.25">
      <c r="A2471">
        <v>8</v>
      </c>
      <c r="B2471" s="9" t="s">
        <v>10</v>
      </c>
      <c r="C2471" s="3" t="s">
        <v>4119</v>
      </c>
      <c r="D2471" s="5">
        <v>3500</v>
      </c>
      <c r="E2471" s="7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92"/>
        <v>100</v>
      </c>
      <c r="P2471">
        <f t="shared" si="193"/>
        <v>291.79000000000002</v>
      </c>
      <c r="Q2471" s="11" t="s">
        <v>8308</v>
      </c>
      <c r="R2471" s="15">
        <f t="shared" si="194"/>
        <v>42468.94458333333</v>
      </c>
      <c r="S2471" s="15">
        <f t="shared" si="195"/>
        <v>42475.875</v>
      </c>
      <c r="U2471" t="str">
        <f t="shared" si="196"/>
        <v>television</v>
      </c>
    </row>
    <row r="2472" spans="1:21" ht="60" x14ac:dyDescent="0.25">
      <c r="A2472">
        <v>101</v>
      </c>
      <c r="B2472" s="9" t="s">
        <v>103</v>
      </c>
      <c r="C2472" s="3" t="s">
        <v>4212</v>
      </c>
      <c r="D2472" s="5">
        <v>3500</v>
      </c>
      <c r="E2472" s="7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92"/>
        <v>100</v>
      </c>
      <c r="P2472">
        <f t="shared" si="193"/>
        <v>100</v>
      </c>
      <c r="Q2472" s="11" t="s">
        <v>8308</v>
      </c>
      <c r="R2472" s="15">
        <f t="shared" si="194"/>
        <v>41274.776736111111</v>
      </c>
      <c r="S2472" s="15">
        <f t="shared" si="195"/>
        <v>41298.776736111111</v>
      </c>
      <c r="U2472" t="str">
        <f t="shared" si="196"/>
        <v>shorts</v>
      </c>
    </row>
    <row r="2473" spans="1:21" ht="60" x14ac:dyDescent="0.25">
      <c r="A2473">
        <v>3195</v>
      </c>
      <c r="B2473" s="9" t="s">
        <v>3195</v>
      </c>
      <c r="C2473" s="3" t="s">
        <v>7305</v>
      </c>
      <c r="D2473" s="5">
        <v>3500</v>
      </c>
      <c r="E2473" s="7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92"/>
        <v>59</v>
      </c>
      <c r="P2473">
        <f t="shared" si="193"/>
        <v>53.08</v>
      </c>
      <c r="Q2473" s="11" t="s">
        <v>8309</v>
      </c>
      <c r="R2473" s="15">
        <f t="shared" si="194"/>
        <v>42017.594236111108</v>
      </c>
      <c r="S2473" s="15">
        <f t="shared" si="195"/>
        <v>42047.594236111108</v>
      </c>
      <c r="U2473" t="str">
        <f t="shared" si="196"/>
        <v>musical</v>
      </c>
    </row>
    <row r="2474" spans="1:21" ht="45" x14ac:dyDescent="0.25">
      <c r="A2474">
        <v>1802</v>
      </c>
      <c r="B2474" s="9" t="s">
        <v>1803</v>
      </c>
      <c r="C2474" s="3" t="s">
        <v>5912</v>
      </c>
      <c r="D2474" s="5">
        <v>3500</v>
      </c>
      <c r="E2474" s="7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92"/>
        <v>48</v>
      </c>
      <c r="P2474">
        <f t="shared" si="193"/>
        <v>94.28</v>
      </c>
      <c r="Q2474" s="11" t="s">
        <v>8314</v>
      </c>
      <c r="R2474" s="15">
        <f t="shared" si="194"/>
        <v>42159.47256944445</v>
      </c>
      <c r="S2474" s="15">
        <f t="shared" si="195"/>
        <v>42182.915972222225</v>
      </c>
      <c r="U2474" t="str">
        <f t="shared" si="196"/>
        <v>photobooks</v>
      </c>
    </row>
    <row r="2475" spans="1:21" ht="45" x14ac:dyDescent="0.25">
      <c r="A2475">
        <v>196</v>
      </c>
      <c r="B2475" s="9" t="s">
        <v>198</v>
      </c>
      <c r="C2475" s="3" t="s">
        <v>4306</v>
      </c>
      <c r="D2475" s="5">
        <v>3500</v>
      </c>
      <c r="E2475" s="7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92"/>
        <v>42</v>
      </c>
      <c r="P2475">
        <f t="shared" si="193"/>
        <v>77.11</v>
      </c>
      <c r="Q2475" s="11" t="s">
        <v>8308</v>
      </c>
      <c r="R2475" s="15">
        <f t="shared" si="194"/>
        <v>42259.542800925927</v>
      </c>
      <c r="S2475" s="15">
        <f t="shared" si="195"/>
        <v>42287.875</v>
      </c>
      <c r="U2475" t="str">
        <f t="shared" si="196"/>
        <v>drama</v>
      </c>
    </row>
    <row r="2476" spans="1:21" ht="30" x14ac:dyDescent="0.25">
      <c r="A2476">
        <v>3635</v>
      </c>
      <c r="B2476" s="9" t="s">
        <v>3633</v>
      </c>
      <c r="C2476" s="3" t="s">
        <v>7745</v>
      </c>
      <c r="D2476" s="5">
        <v>3500</v>
      </c>
      <c r="E2476" s="7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92"/>
        <v>36</v>
      </c>
      <c r="P2476">
        <f t="shared" si="193"/>
        <v>127.6</v>
      </c>
      <c r="Q2476" s="11" t="s">
        <v>8309</v>
      </c>
      <c r="R2476" s="15">
        <f t="shared" si="194"/>
        <v>42450.88282407407</v>
      </c>
      <c r="S2476" s="15">
        <f t="shared" si="195"/>
        <v>42480.88282407407</v>
      </c>
      <c r="U2476" t="str">
        <f t="shared" si="196"/>
        <v>musical</v>
      </c>
    </row>
    <row r="2477" spans="1:21" ht="60" x14ac:dyDescent="0.25">
      <c r="A2477">
        <v>3051</v>
      </c>
      <c r="B2477" s="9" t="s">
        <v>3051</v>
      </c>
      <c r="C2477" s="3" t="s">
        <v>7161</v>
      </c>
      <c r="D2477" s="5">
        <v>3500</v>
      </c>
      <c r="E2477" s="7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92"/>
        <v>24</v>
      </c>
      <c r="P2477">
        <f t="shared" si="193"/>
        <v>23.63</v>
      </c>
      <c r="Q2477" s="11" t="s">
        <v>8309</v>
      </c>
      <c r="R2477" s="15">
        <f t="shared" si="194"/>
        <v>42744.416030092587</v>
      </c>
      <c r="S2477" s="15">
        <f t="shared" si="195"/>
        <v>42774.416030092587</v>
      </c>
      <c r="U2477" t="str">
        <f t="shared" si="196"/>
        <v>spaces</v>
      </c>
    </row>
    <row r="2478" spans="1:21" ht="60" x14ac:dyDescent="0.25">
      <c r="A2478">
        <v>4057</v>
      </c>
      <c r="B2478" s="9" t="s">
        <v>4053</v>
      </c>
      <c r="C2478" s="3" t="s">
        <v>8161</v>
      </c>
      <c r="D2478" s="5">
        <v>3500</v>
      </c>
      <c r="E2478" s="7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92"/>
        <v>22</v>
      </c>
      <c r="P2478">
        <f t="shared" si="193"/>
        <v>129.16999999999999</v>
      </c>
      <c r="Q2478" s="11" t="s">
        <v>8309</v>
      </c>
      <c r="R2478" s="15">
        <f t="shared" si="194"/>
        <v>42310.968518518523</v>
      </c>
      <c r="S2478" s="15">
        <f t="shared" si="195"/>
        <v>42333.958333333328</v>
      </c>
      <c r="U2478" t="str">
        <f t="shared" si="196"/>
        <v>plays</v>
      </c>
    </row>
    <row r="2479" spans="1:21" ht="45" x14ac:dyDescent="0.25">
      <c r="A2479">
        <v>1683</v>
      </c>
      <c r="B2479" s="9" t="s">
        <v>1684</v>
      </c>
      <c r="C2479" s="3" t="s">
        <v>5793</v>
      </c>
      <c r="D2479" s="5">
        <v>3500</v>
      </c>
      <c r="E2479" s="7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92"/>
        <v>22</v>
      </c>
      <c r="P2479">
        <f t="shared" si="193"/>
        <v>76</v>
      </c>
      <c r="Q2479" s="11" t="s">
        <v>8313</v>
      </c>
      <c r="R2479" s="15">
        <f t="shared" si="194"/>
        <v>42808.781689814816</v>
      </c>
      <c r="S2479" s="15">
        <f t="shared" si="195"/>
        <v>42832.781689814816</v>
      </c>
      <c r="U2479" t="str">
        <f t="shared" si="196"/>
        <v>faith</v>
      </c>
    </row>
    <row r="2480" spans="1:21" ht="60" x14ac:dyDescent="0.25">
      <c r="A2480">
        <v>4083</v>
      </c>
      <c r="B2480" s="9" t="s">
        <v>4079</v>
      </c>
      <c r="C2480" s="3" t="s">
        <v>8186</v>
      </c>
      <c r="D2480" s="5">
        <v>3500</v>
      </c>
      <c r="E2480" s="7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92"/>
        <v>22</v>
      </c>
      <c r="P2480">
        <f t="shared" si="193"/>
        <v>126.5</v>
      </c>
      <c r="Q2480" s="11" t="s">
        <v>8309</v>
      </c>
      <c r="R2480" s="15">
        <f t="shared" si="194"/>
        <v>42353.761759259258</v>
      </c>
      <c r="S2480" s="15">
        <f t="shared" si="195"/>
        <v>42383.761759259258</v>
      </c>
      <c r="U2480" t="str">
        <f t="shared" si="196"/>
        <v>plays</v>
      </c>
    </row>
    <row r="2481" spans="1:21" ht="45" x14ac:dyDescent="0.25">
      <c r="A2481">
        <v>866</v>
      </c>
      <c r="B2481" s="9" t="s">
        <v>867</v>
      </c>
      <c r="C2481" s="3" t="s">
        <v>4976</v>
      </c>
      <c r="D2481" s="5">
        <v>3500</v>
      </c>
      <c r="E2481" s="7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92"/>
        <v>18</v>
      </c>
      <c r="P2481">
        <f t="shared" si="193"/>
        <v>58.18</v>
      </c>
      <c r="Q2481" s="11" t="s">
        <v>8313</v>
      </c>
      <c r="R2481" s="15">
        <f t="shared" si="194"/>
        <v>42025.637939814813</v>
      </c>
      <c r="S2481" s="15">
        <f t="shared" si="195"/>
        <v>42063.631944444445</v>
      </c>
      <c r="U2481" t="str">
        <f t="shared" si="196"/>
        <v>jazz</v>
      </c>
    </row>
    <row r="2482" spans="1:21" ht="45" x14ac:dyDescent="0.25">
      <c r="A2482">
        <v>2905</v>
      </c>
      <c r="B2482" s="9" t="s">
        <v>2905</v>
      </c>
      <c r="C2482" s="3" t="s">
        <v>7015</v>
      </c>
      <c r="D2482" s="5">
        <v>3500</v>
      </c>
      <c r="E2482" s="7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92"/>
        <v>18</v>
      </c>
      <c r="P2482">
        <f t="shared" si="193"/>
        <v>36.590000000000003</v>
      </c>
      <c r="Q2482" s="11" t="s">
        <v>8309</v>
      </c>
      <c r="R2482" s="15">
        <f t="shared" si="194"/>
        <v>42606.056863425925</v>
      </c>
      <c r="S2482" s="15">
        <f t="shared" si="195"/>
        <v>42620.056863425925</v>
      </c>
      <c r="U2482" t="str">
        <f t="shared" si="196"/>
        <v>plays</v>
      </c>
    </row>
    <row r="2483" spans="1:21" ht="45" x14ac:dyDescent="0.25">
      <c r="A2483">
        <v>4096</v>
      </c>
      <c r="B2483" s="9" t="s">
        <v>4092</v>
      </c>
      <c r="C2483" s="3" t="s">
        <v>8199</v>
      </c>
      <c r="D2483" s="5">
        <v>3500</v>
      </c>
      <c r="E2483" s="7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92"/>
        <v>11</v>
      </c>
      <c r="P2483">
        <f t="shared" si="193"/>
        <v>80</v>
      </c>
      <c r="Q2483" s="11" t="s">
        <v>8309</v>
      </c>
      <c r="R2483" s="15">
        <f t="shared" si="194"/>
        <v>42750.530312499999</v>
      </c>
      <c r="S2483" s="15">
        <f t="shared" si="195"/>
        <v>42794.368749999994</v>
      </c>
      <c r="U2483" t="str">
        <f t="shared" si="196"/>
        <v>plays</v>
      </c>
    </row>
    <row r="2484" spans="1:21" ht="45" x14ac:dyDescent="0.25">
      <c r="A2484">
        <v>1809</v>
      </c>
      <c r="B2484" s="9" t="s">
        <v>1810</v>
      </c>
      <c r="C2484" s="3" t="s">
        <v>5919</v>
      </c>
      <c r="D2484" s="5">
        <v>3500</v>
      </c>
      <c r="E2484" s="7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92"/>
        <v>11</v>
      </c>
      <c r="P2484">
        <f t="shared" si="193"/>
        <v>42.22</v>
      </c>
      <c r="Q2484" s="11" t="s">
        <v>8314</v>
      </c>
      <c r="R2484" s="15">
        <f t="shared" si="194"/>
        <v>42029.907858796301</v>
      </c>
      <c r="S2484" s="15">
        <f t="shared" si="195"/>
        <v>42064.907858796301</v>
      </c>
      <c r="U2484" t="str">
        <f t="shared" si="196"/>
        <v>photobooks</v>
      </c>
    </row>
    <row r="2485" spans="1:21" ht="45" x14ac:dyDescent="0.25">
      <c r="A2485">
        <v>1870</v>
      </c>
      <c r="B2485" s="9" t="s">
        <v>1871</v>
      </c>
      <c r="C2485" s="3" t="s">
        <v>5980</v>
      </c>
      <c r="D2485" s="5">
        <v>3500</v>
      </c>
      <c r="E2485" s="7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92"/>
        <v>10</v>
      </c>
      <c r="P2485">
        <f t="shared" si="193"/>
        <v>32.82</v>
      </c>
      <c r="Q2485" s="11" t="s">
        <v>8312</v>
      </c>
      <c r="R2485" s="15">
        <f t="shared" si="194"/>
        <v>42371.355729166666</v>
      </c>
      <c r="S2485" s="15">
        <f t="shared" si="195"/>
        <v>42400.178472222222</v>
      </c>
      <c r="U2485" t="str">
        <f t="shared" si="196"/>
        <v>mobile games</v>
      </c>
    </row>
    <row r="2486" spans="1:21" ht="60" x14ac:dyDescent="0.25">
      <c r="A2486">
        <v>935</v>
      </c>
      <c r="B2486" s="9" t="s">
        <v>936</v>
      </c>
      <c r="C2486" s="3" t="s">
        <v>5045</v>
      </c>
      <c r="D2486" s="5">
        <v>3500</v>
      </c>
      <c r="E2486" s="7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92"/>
        <v>1</v>
      </c>
      <c r="P2486">
        <f t="shared" si="193"/>
        <v>25</v>
      </c>
      <c r="Q2486" s="11" t="s">
        <v>8313</v>
      </c>
      <c r="R2486" s="15">
        <f t="shared" si="194"/>
        <v>42368.333668981482</v>
      </c>
      <c r="S2486" s="15">
        <f t="shared" si="195"/>
        <v>42398.333668981482</v>
      </c>
      <c r="U2486" t="str">
        <f t="shared" si="196"/>
        <v>jazz</v>
      </c>
    </row>
    <row r="2487" spans="1:21" ht="45" x14ac:dyDescent="0.25">
      <c r="A2487">
        <v>873</v>
      </c>
      <c r="B2487" s="9" t="s">
        <v>874</v>
      </c>
      <c r="C2487" s="3" t="s">
        <v>4983</v>
      </c>
      <c r="D2487" s="5">
        <v>3500</v>
      </c>
      <c r="E2487" s="7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92"/>
        <v>1</v>
      </c>
      <c r="P2487">
        <f t="shared" si="193"/>
        <v>9</v>
      </c>
      <c r="Q2487" s="11" t="s">
        <v>8313</v>
      </c>
      <c r="R2487" s="15">
        <f t="shared" si="194"/>
        <v>41184.167129629634</v>
      </c>
      <c r="S2487" s="15">
        <f t="shared" si="195"/>
        <v>41224.208796296298</v>
      </c>
      <c r="U2487" t="str">
        <f t="shared" si="196"/>
        <v>jazz</v>
      </c>
    </row>
    <row r="2488" spans="1:21" ht="45" x14ac:dyDescent="0.25">
      <c r="A2488">
        <v>937</v>
      </c>
      <c r="B2488" s="9" t="s">
        <v>938</v>
      </c>
      <c r="C2488" s="3" t="s">
        <v>5047</v>
      </c>
      <c r="D2488" s="5">
        <v>3500</v>
      </c>
      <c r="E2488" s="7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92"/>
        <v>1</v>
      </c>
      <c r="P2488">
        <f t="shared" si="193"/>
        <v>20</v>
      </c>
      <c r="Q2488" s="11" t="s">
        <v>8313</v>
      </c>
      <c r="R2488" s="15">
        <f t="shared" si="194"/>
        <v>41551.798113425924</v>
      </c>
      <c r="S2488" s="15">
        <f t="shared" si="195"/>
        <v>41581.839780092596</v>
      </c>
      <c r="U2488" t="str">
        <f t="shared" si="196"/>
        <v>jazz</v>
      </c>
    </row>
    <row r="2489" spans="1:21" ht="45" x14ac:dyDescent="0.25">
      <c r="A2489">
        <v>4073</v>
      </c>
      <c r="B2489" s="9" t="s">
        <v>4069</v>
      </c>
      <c r="C2489" s="3" t="s">
        <v>8176</v>
      </c>
      <c r="D2489" s="5">
        <v>3500</v>
      </c>
      <c r="E2489" s="7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92"/>
        <v>1</v>
      </c>
      <c r="P2489">
        <f t="shared" si="193"/>
        <v>18.5</v>
      </c>
      <c r="Q2489" s="11" t="s">
        <v>8309</v>
      </c>
      <c r="R2489" s="15">
        <f t="shared" si="194"/>
        <v>42078.34520833334</v>
      </c>
      <c r="S2489" s="15">
        <f t="shared" si="195"/>
        <v>42133.166666666672</v>
      </c>
      <c r="U2489" t="str">
        <f t="shared" si="196"/>
        <v>plays</v>
      </c>
    </row>
    <row r="2490" spans="1:21" ht="45" x14ac:dyDescent="0.25">
      <c r="A2490">
        <v>912</v>
      </c>
      <c r="B2490" s="9" t="s">
        <v>913</v>
      </c>
      <c r="C2490" s="3" t="s">
        <v>5022</v>
      </c>
      <c r="D2490" s="5">
        <v>3500</v>
      </c>
      <c r="E2490" s="7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92"/>
        <v>1</v>
      </c>
      <c r="P2490">
        <f t="shared" si="193"/>
        <v>15</v>
      </c>
      <c r="Q2490" s="11" t="s">
        <v>8313</v>
      </c>
      <c r="R2490" s="15">
        <f t="shared" si="194"/>
        <v>41194.109340277777</v>
      </c>
      <c r="S2490" s="15">
        <f t="shared" si="195"/>
        <v>41254.151006944441</v>
      </c>
      <c r="U2490" t="str">
        <f t="shared" si="196"/>
        <v>jazz</v>
      </c>
    </row>
    <row r="2491" spans="1:21" ht="60" x14ac:dyDescent="0.25">
      <c r="A2491">
        <v>4019</v>
      </c>
      <c r="B2491" s="9" t="s">
        <v>4015</v>
      </c>
      <c r="C2491" s="3" t="s">
        <v>8124</v>
      </c>
      <c r="D2491" s="5">
        <v>3500</v>
      </c>
      <c r="E2491" s="7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92"/>
        <v>1</v>
      </c>
      <c r="P2491">
        <f t="shared" si="193"/>
        <v>7.25</v>
      </c>
      <c r="Q2491" s="11" t="s">
        <v>8309</v>
      </c>
      <c r="R2491" s="15">
        <f t="shared" si="194"/>
        <v>42417.675879629634</v>
      </c>
      <c r="S2491" s="15">
        <f t="shared" si="195"/>
        <v>42475.686111111107</v>
      </c>
      <c r="U2491" t="str">
        <f t="shared" si="196"/>
        <v>plays</v>
      </c>
    </row>
    <row r="2492" spans="1:21" ht="45" x14ac:dyDescent="0.25">
      <c r="A2492">
        <v>2692</v>
      </c>
      <c r="B2492" s="9" t="s">
        <v>2692</v>
      </c>
      <c r="C2492" s="3" t="s">
        <v>6802</v>
      </c>
      <c r="D2492" s="5">
        <v>3500</v>
      </c>
      <c r="E2492" s="7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92"/>
        <v>1</v>
      </c>
      <c r="P2492">
        <f t="shared" si="193"/>
        <v>25</v>
      </c>
      <c r="Q2492" s="11" t="s">
        <v>8315</v>
      </c>
      <c r="R2492" s="15">
        <f t="shared" si="194"/>
        <v>42058.334027777775</v>
      </c>
      <c r="S2492" s="15">
        <f t="shared" si="195"/>
        <v>42088.292361111111</v>
      </c>
      <c r="U2492" t="str">
        <f t="shared" si="196"/>
        <v>food trucks</v>
      </c>
    </row>
    <row r="2493" spans="1:21" ht="45" x14ac:dyDescent="0.25">
      <c r="A2493">
        <v>3917</v>
      </c>
      <c r="B2493" s="9" t="s">
        <v>3914</v>
      </c>
      <c r="C2493" s="3" t="s">
        <v>8025</v>
      </c>
      <c r="D2493" s="5">
        <v>3500</v>
      </c>
      <c r="E2493" s="7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92"/>
        <v>0</v>
      </c>
      <c r="P2493">
        <f t="shared" si="193"/>
        <v>10</v>
      </c>
      <c r="Q2493" s="11" t="s">
        <v>8309</v>
      </c>
      <c r="R2493" s="15">
        <f t="shared" si="194"/>
        <v>41863.527326388888</v>
      </c>
      <c r="S2493" s="15">
        <f t="shared" si="195"/>
        <v>41893.527326388888</v>
      </c>
      <c r="U2493" t="str">
        <f t="shared" si="196"/>
        <v>plays</v>
      </c>
    </row>
    <row r="2494" spans="1:21" ht="60" x14ac:dyDescent="0.25">
      <c r="A2494">
        <v>4085</v>
      </c>
      <c r="B2494" s="9" t="s">
        <v>4081</v>
      </c>
      <c r="C2494" s="3" t="s">
        <v>8188</v>
      </c>
      <c r="D2494" s="5">
        <v>3500</v>
      </c>
      <c r="E2494" s="7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92"/>
        <v>0</v>
      </c>
      <c r="P2494">
        <f t="shared" si="193"/>
        <v>10</v>
      </c>
      <c r="Q2494" s="11" t="s">
        <v>8309</v>
      </c>
      <c r="R2494" s="15">
        <f t="shared" si="194"/>
        <v>42058.603877314818</v>
      </c>
      <c r="S2494" s="15">
        <f t="shared" si="195"/>
        <v>42087.165972222225</v>
      </c>
      <c r="U2494" t="str">
        <f t="shared" si="196"/>
        <v>plays</v>
      </c>
    </row>
    <row r="2495" spans="1:21" ht="60" x14ac:dyDescent="0.25">
      <c r="A2495">
        <v>2425</v>
      </c>
      <c r="B2495" s="9" t="s">
        <v>2426</v>
      </c>
      <c r="C2495" s="3" t="s">
        <v>6535</v>
      </c>
      <c r="D2495" s="5">
        <v>3500</v>
      </c>
      <c r="E2495" s="7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92"/>
        <v>0</v>
      </c>
      <c r="P2495">
        <f t="shared" si="193"/>
        <v>1</v>
      </c>
      <c r="Q2495" s="11" t="s">
        <v>8315</v>
      </c>
      <c r="R2495" s="15">
        <f t="shared" si="194"/>
        <v>42502.913761574076</v>
      </c>
      <c r="S2495" s="15">
        <f t="shared" si="195"/>
        <v>42517.919444444444</v>
      </c>
      <c r="U2495" t="str">
        <f t="shared" si="196"/>
        <v>food trucks</v>
      </c>
    </row>
    <row r="2496" spans="1:21" ht="45" x14ac:dyDescent="0.25">
      <c r="A2496">
        <v>762</v>
      </c>
      <c r="B2496" s="9" t="s">
        <v>763</v>
      </c>
      <c r="C2496" s="3" t="s">
        <v>4872</v>
      </c>
      <c r="D2496" s="5">
        <v>3500</v>
      </c>
      <c r="E2496" s="7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92"/>
        <v>0</v>
      </c>
      <c r="P2496">
        <f t="shared" si="193"/>
        <v>0</v>
      </c>
      <c r="Q2496" s="11" t="s">
        <v>8310</v>
      </c>
      <c r="R2496" s="15">
        <f t="shared" si="194"/>
        <v>42690.858449074076</v>
      </c>
      <c r="S2496" s="15">
        <f t="shared" si="195"/>
        <v>42708.25</v>
      </c>
      <c r="U2496" t="str">
        <f t="shared" si="196"/>
        <v>fiction</v>
      </c>
    </row>
    <row r="2497" spans="1:21" ht="60" x14ac:dyDescent="0.25">
      <c r="A2497">
        <v>1055</v>
      </c>
      <c r="B2497" s="9" t="s">
        <v>1056</v>
      </c>
      <c r="C2497" s="3" t="s">
        <v>5165</v>
      </c>
      <c r="D2497" s="5">
        <v>3500</v>
      </c>
      <c r="E2497" s="7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92"/>
        <v>0</v>
      </c>
      <c r="P2497">
        <f t="shared" si="193"/>
        <v>0</v>
      </c>
      <c r="Q2497" s="11" t="s">
        <v>8316</v>
      </c>
      <c r="R2497" s="15">
        <f t="shared" si="194"/>
        <v>42406.992418981477</v>
      </c>
      <c r="S2497" s="15">
        <f t="shared" si="195"/>
        <v>42436.992418981477</v>
      </c>
      <c r="U2497" t="str">
        <f t="shared" si="196"/>
        <v>audio</v>
      </c>
    </row>
    <row r="2498" spans="1:21" ht="60" x14ac:dyDescent="0.25">
      <c r="A2498">
        <v>1551</v>
      </c>
      <c r="B2498" s="9" t="s">
        <v>1552</v>
      </c>
      <c r="C2498" s="3" t="s">
        <v>5661</v>
      </c>
      <c r="D2498" s="5">
        <v>3500</v>
      </c>
      <c r="E2498" s="7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92"/>
        <v>0</v>
      </c>
      <c r="P2498">
        <f t="shared" si="193"/>
        <v>0</v>
      </c>
      <c r="Q2498" s="11" t="s">
        <v>8314</v>
      </c>
      <c r="R2498" s="15">
        <f t="shared" si="194"/>
        <v>42121.824525462958</v>
      </c>
      <c r="S2498" s="15">
        <f t="shared" si="195"/>
        <v>42151.824525462958</v>
      </c>
      <c r="U2498" t="str">
        <f t="shared" si="196"/>
        <v>nature</v>
      </c>
    </row>
    <row r="2499" spans="1:21" ht="45" x14ac:dyDescent="0.25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97">ROUND(E2499/D2499*100,0)</f>
        <v>1</v>
      </c>
      <c r="P2499">
        <f t="shared" ref="P2499:P2562" si="198">IFERROR(ROUND(E2499/L2499,2),0)</f>
        <v>34.950000000000003</v>
      </c>
      <c r="Q2499" s="11" t="s">
        <v>8309</v>
      </c>
      <c r="R2499" s="15">
        <f t="shared" ref="R2499:R2562" si="199">(((J2499/60)/60)/24)+DATE(1970,1,1)</f>
        <v>42718.963599537034</v>
      </c>
      <c r="S2499" s="15">
        <f t="shared" ref="S2499:S2562" si="200">(((I2499/60)/60)/24)+DATE(1970,1,1)</f>
        <v>42748.961805555555</v>
      </c>
      <c r="U2499" t="str">
        <f t="shared" ref="U2499:U2562" si="201">RIGHT(N2499,LEN(N2499)-SEARCH("/",N2499))</f>
        <v>plays</v>
      </c>
    </row>
    <row r="2500" spans="1:21" ht="60" x14ac:dyDescent="0.25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7"/>
        <v>21</v>
      </c>
      <c r="P2500">
        <f t="shared" si="198"/>
        <v>180.5</v>
      </c>
      <c r="Q2500" s="11" t="s">
        <v>8308</v>
      </c>
      <c r="R2500" s="15">
        <f t="shared" si="199"/>
        <v>42147.741840277777</v>
      </c>
      <c r="S2500" s="15">
        <f t="shared" si="200"/>
        <v>42177.741840277777</v>
      </c>
      <c r="U2500" t="str">
        <f t="shared" si="201"/>
        <v>drama</v>
      </c>
    </row>
    <row r="2501" spans="1:21" ht="60" x14ac:dyDescent="0.25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7"/>
        <v>108</v>
      </c>
      <c r="P2501">
        <f t="shared" si="198"/>
        <v>126.55</v>
      </c>
      <c r="Q2501" s="11" t="s">
        <v>8309</v>
      </c>
      <c r="R2501" s="15">
        <f t="shared" si="199"/>
        <v>42157.591064814813</v>
      </c>
      <c r="S2501" s="15">
        <f t="shared" si="200"/>
        <v>42179.083333333328</v>
      </c>
      <c r="U2501" t="str">
        <f t="shared" si="201"/>
        <v>plays</v>
      </c>
    </row>
    <row r="2502" spans="1:21" ht="30" x14ac:dyDescent="0.25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7"/>
        <v>232</v>
      </c>
      <c r="P2502">
        <f t="shared" si="198"/>
        <v>106.43</v>
      </c>
      <c r="Q2502" s="11" t="s">
        <v>8308</v>
      </c>
      <c r="R2502" s="15">
        <f t="shared" si="199"/>
        <v>41114.094872685186</v>
      </c>
      <c r="S2502" s="15">
        <f t="shared" si="200"/>
        <v>41153.083333333336</v>
      </c>
      <c r="U2502" t="str">
        <f t="shared" si="201"/>
        <v>documentary</v>
      </c>
    </row>
    <row r="2503" spans="1:21" ht="60" x14ac:dyDescent="0.25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7"/>
        <v>183</v>
      </c>
      <c r="P2503">
        <f t="shared" si="198"/>
        <v>71.44</v>
      </c>
      <c r="Q2503" s="11" t="s">
        <v>8310</v>
      </c>
      <c r="R2503" s="15">
        <f t="shared" si="199"/>
        <v>41430.038888888892</v>
      </c>
      <c r="S2503" s="15">
        <f t="shared" si="200"/>
        <v>41460.038888888892</v>
      </c>
      <c r="U2503" t="str">
        <f t="shared" si="201"/>
        <v>nonfiction</v>
      </c>
    </row>
    <row r="2504" spans="1:21" ht="45" x14ac:dyDescent="0.25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7"/>
        <v>127</v>
      </c>
      <c r="P2504">
        <f t="shared" si="198"/>
        <v>52.6</v>
      </c>
      <c r="Q2504" s="11" t="s">
        <v>8313</v>
      </c>
      <c r="R2504" s="15">
        <f t="shared" si="199"/>
        <v>41682.0705787037</v>
      </c>
      <c r="S2504" s="15">
        <f t="shared" si="200"/>
        <v>41709.290972222225</v>
      </c>
      <c r="U2504" t="str">
        <f t="shared" si="201"/>
        <v>pop</v>
      </c>
    </row>
    <row r="2505" spans="1:21" ht="45" x14ac:dyDescent="0.25">
      <c r="A2505">
        <v>3585</v>
      </c>
      <c r="B2505" s="9" t="s">
        <v>3584</v>
      </c>
      <c r="C2505" s="3" t="s">
        <v>7695</v>
      </c>
      <c r="D2505" s="5">
        <v>3400</v>
      </c>
      <c r="E2505" s="7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97"/>
        <v>119</v>
      </c>
      <c r="P2505">
        <f t="shared" si="198"/>
        <v>176.09</v>
      </c>
      <c r="Q2505" s="11" t="s">
        <v>8309</v>
      </c>
      <c r="R2505" s="15">
        <f t="shared" si="199"/>
        <v>41964.716319444444</v>
      </c>
      <c r="S2505" s="15">
        <f t="shared" si="200"/>
        <v>41994.716319444444</v>
      </c>
      <c r="U2505" t="str">
        <f t="shared" si="201"/>
        <v>plays</v>
      </c>
    </row>
    <row r="2506" spans="1:21" ht="45" x14ac:dyDescent="0.25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7"/>
        <v>103</v>
      </c>
      <c r="P2506">
        <f t="shared" si="198"/>
        <v>87.7</v>
      </c>
      <c r="Q2506" s="11" t="s">
        <v>8309</v>
      </c>
      <c r="R2506" s="15">
        <f t="shared" si="199"/>
        <v>41785.72729166667</v>
      </c>
      <c r="S2506" s="15">
        <f t="shared" si="200"/>
        <v>41801.166666666664</v>
      </c>
      <c r="U2506" t="str">
        <f t="shared" si="201"/>
        <v>spaces</v>
      </c>
    </row>
    <row r="2507" spans="1:21" ht="60" x14ac:dyDescent="0.25">
      <c r="A2507">
        <v>2701</v>
      </c>
      <c r="B2507" s="9" t="s">
        <v>2701</v>
      </c>
      <c r="C2507" s="3" t="s">
        <v>6811</v>
      </c>
      <c r="D2507" s="5">
        <v>3400</v>
      </c>
      <c r="E2507" s="7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97"/>
        <v>46</v>
      </c>
      <c r="P2507">
        <f t="shared" si="198"/>
        <v>34.130000000000003</v>
      </c>
      <c r="Q2507" s="11" t="s">
        <v>8309</v>
      </c>
      <c r="R2507" s="15">
        <f t="shared" si="199"/>
        <v>42801.774699074071</v>
      </c>
      <c r="S2507" s="15">
        <f t="shared" si="200"/>
        <v>42832.733032407406</v>
      </c>
      <c r="U2507" t="str">
        <f t="shared" si="201"/>
        <v>spaces</v>
      </c>
    </row>
    <row r="2508" spans="1:21" ht="45" x14ac:dyDescent="0.25">
      <c r="A2508">
        <v>3483</v>
      </c>
      <c r="B2508" s="9" t="s">
        <v>3482</v>
      </c>
      <c r="C2508" s="3" t="s">
        <v>7593</v>
      </c>
      <c r="D2508" s="5">
        <v>3350</v>
      </c>
      <c r="E2508" s="7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97"/>
        <v>160</v>
      </c>
      <c r="P2508">
        <f t="shared" si="198"/>
        <v>40.29</v>
      </c>
      <c r="Q2508" s="11" t="s">
        <v>8309</v>
      </c>
      <c r="R2508" s="15">
        <f t="shared" si="199"/>
        <v>41793.668761574074</v>
      </c>
      <c r="S2508" s="15">
        <f t="shared" si="200"/>
        <v>41823.668761574074</v>
      </c>
      <c r="U2508" t="str">
        <f t="shared" si="201"/>
        <v>plays</v>
      </c>
    </row>
    <row r="2509" spans="1:21" ht="60" x14ac:dyDescent="0.25">
      <c r="A2509">
        <v>1882</v>
      </c>
      <c r="B2509" s="9" t="s">
        <v>1883</v>
      </c>
      <c r="C2509" s="3" t="s">
        <v>5992</v>
      </c>
      <c r="D2509" s="5">
        <v>3350</v>
      </c>
      <c r="E2509" s="7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7"/>
        <v>101</v>
      </c>
      <c r="P2509">
        <f t="shared" si="198"/>
        <v>41.73</v>
      </c>
      <c r="Q2509" s="11" t="s">
        <v>8313</v>
      </c>
      <c r="R2509" s="15">
        <f t="shared" si="199"/>
        <v>41067.949212962965</v>
      </c>
      <c r="S2509" s="15">
        <f t="shared" si="200"/>
        <v>41100.991666666669</v>
      </c>
      <c r="U2509" t="str">
        <f t="shared" si="201"/>
        <v>indie rock</v>
      </c>
    </row>
    <row r="2510" spans="1:21" ht="60" x14ac:dyDescent="0.25">
      <c r="A2510">
        <v>3341</v>
      </c>
      <c r="B2510" s="9" t="s">
        <v>3341</v>
      </c>
      <c r="C2510" s="3" t="s">
        <v>7451</v>
      </c>
      <c r="D2510" s="5">
        <v>3350</v>
      </c>
      <c r="E2510" s="7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97"/>
        <v>100</v>
      </c>
      <c r="P2510">
        <f t="shared" si="198"/>
        <v>119.64</v>
      </c>
      <c r="Q2510" s="11" t="s">
        <v>8309</v>
      </c>
      <c r="R2510" s="15">
        <f t="shared" si="199"/>
        <v>42510.798854166671</v>
      </c>
      <c r="S2510" s="15">
        <f t="shared" si="200"/>
        <v>42533.708333333328</v>
      </c>
      <c r="U2510" t="str">
        <f t="shared" si="201"/>
        <v>plays</v>
      </c>
    </row>
    <row r="2511" spans="1:21" ht="45" x14ac:dyDescent="0.25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7"/>
        <v>1</v>
      </c>
      <c r="P2511">
        <f t="shared" si="198"/>
        <v>14</v>
      </c>
      <c r="Q2511" s="11" t="s">
        <v>8310</v>
      </c>
      <c r="R2511" s="15">
        <f t="shared" si="199"/>
        <v>41481.996423611112</v>
      </c>
      <c r="S2511" s="15">
        <f t="shared" si="200"/>
        <v>41514.996423611112</v>
      </c>
      <c r="U2511" t="str">
        <f t="shared" si="201"/>
        <v>art books</v>
      </c>
    </row>
    <row r="2512" spans="1:21" ht="45" x14ac:dyDescent="0.25">
      <c r="A2512">
        <v>2262</v>
      </c>
      <c r="B2512" s="9" t="s">
        <v>2263</v>
      </c>
      <c r="C2512" s="3" t="s">
        <v>6372</v>
      </c>
      <c r="D2512" s="5">
        <v>3300</v>
      </c>
      <c r="E2512" s="7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97"/>
        <v>154</v>
      </c>
      <c r="P2512">
        <f t="shared" si="198"/>
        <v>28.1</v>
      </c>
      <c r="Q2512" s="11" t="s">
        <v>8312</v>
      </c>
      <c r="R2512" s="15">
        <f t="shared" si="199"/>
        <v>41926.585162037038</v>
      </c>
      <c r="S2512" s="15">
        <f t="shared" si="200"/>
        <v>41961</v>
      </c>
      <c r="U2512" t="str">
        <f t="shared" si="201"/>
        <v>tabletop games</v>
      </c>
    </row>
    <row r="2513" spans="1:21" ht="60" x14ac:dyDescent="0.25">
      <c r="A2513">
        <v>536</v>
      </c>
      <c r="B2513" s="9" t="s">
        <v>537</v>
      </c>
      <c r="C2513" s="3" t="s">
        <v>4646</v>
      </c>
      <c r="D2513" s="5">
        <v>3300</v>
      </c>
      <c r="E2513" s="7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97"/>
        <v>118</v>
      </c>
      <c r="P2513">
        <f t="shared" si="198"/>
        <v>100.06</v>
      </c>
      <c r="Q2513" s="11" t="s">
        <v>8309</v>
      </c>
      <c r="R2513" s="15">
        <f t="shared" si="199"/>
        <v>42179.344988425932</v>
      </c>
      <c r="S2513" s="15">
        <f t="shared" si="200"/>
        <v>42219.75</v>
      </c>
      <c r="U2513" t="str">
        <f t="shared" si="201"/>
        <v>plays</v>
      </c>
    </row>
    <row r="2514" spans="1:21" ht="45" x14ac:dyDescent="0.25">
      <c r="A2514">
        <v>1260</v>
      </c>
      <c r="B2514" s="9" t="s">
        <v>1261</v>
      </c>
      <c r="C2514" s="3" t="s">
        <v>5370</v>
      </c>
      <c r="D2514" s="5">
        <v>3300</v>
      </c>
      <c r="E2514" s="7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97"/>
        <v>114</v>
      </c>
      <c r="P2514">
        <f t="shared" si="198"/>
        <v>50.69</v>
      </c>
      <c r="Q2514" s="11" t="s">
        <v>8313</v>
      </c>
      <c r="R2514" s="15">
        <f t="shared" si="199"/>
        <v>41666.842824074076</v>
      </c>
      <c r="S2514" s="15">
        <f t="shared" si="200"/>
        <v>41696.842824074076</v>
      </c>
      <c r="U2514" t="str">
        <f t="shared" si="201"/>
        <v>rock</v>
      </c>
    </row>
    <row r="2515" spans="1:21" ht="30" x14ac:dyDescent="0.25">
      <c r="A2515">
        <v>3720</v>
      </c>
      <c r="B2515" s="9" t="s">
        <v>3717</v>
      </c>
      <c r="C2515" s="3" t="s">
        <v>7830</v>
      </c>
      <c r="D2515" s="5">
        <v>3300</v>
      </c>
      <c r="E2515" s="7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97"/>
        <v>105</v>
      </c>
      <c r="P2515">
        <f t="shared" si="198"/>
        <v>86.23</v>
      </c>
      <c r="Q2515" s="11" t="s">
        <v>8309</v>
      </c>
      <c r="R2515" s="15">
        <f t="shared" si="199"/>
        <v>42165.993125000001</v>
      </c>
      <c r="S2515" s="15">
        <f t="shared" si="200"/>
        <v>42187.993125000001</v>
      </c>
      <c r="U2515" t="str">
        <f t="shared" si="201"/>
        <v>plays</v>
      </c>
    </row>
    <row r="2516" spans="1:21" ht="60" x14ac:dyDescent="0.25">
      <c r="A2516">
        <v>3526</v>
      </c>
      <c r="B2516" s="9" t="s">
        <v>3525</v>
      </c>
      <c r="C2516" s="3" t="s">
        <v>7636</v>
      </c>
      <c r="D2516" s="5">
        <v>3300</v>
      </c>
      <c r="E2516" s="7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97"/>
        <v>102</v>
      </c>
      <c r="P2516">
        <f t="shared" si="198"/>
        <v>99</v>
      </c>
      <c r="Q2516" s="11" t="s">
        <v>8309</v>
      </c>
      <c r="R2516" s="15">
        <f t="shared" si="199"/>
        <v>42460.335312499999</v>
      </c>
      <c r="S2516" s="15">
        <f t="shared" si="200"/>
        <v>42488.249305555553</v>
      </c>
      <c r="U2516" t="str">
        <f t="shared" si="201"/>
        <v>plays</v>
      </c>
    </row>
    <row r="2517" spans="1:21" ht="60" x14ac:dyDescent="0.25">
      <c r="A2517">
        <v>3322</v>
      </c>
      <c r="B2517" s="9" t="s">
        <v>3322</v>
      </c>
      <c r="C2517" s="3" t="s">
        <v>7432</v>
      </c>
      <c r="D2517" s="5">
        <v>3300</v>
      </c>
      <c r="E2517" s="7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7"/>
        <v>102</v>
      </c>
      <c r="P2517">
        <f t="shared" si="198"/>
        <v>145.65</v>
      </c>
      <c r="Q2517" s="11" t="s">
        <v>8309</v>
      </c>
      <c r="R2517" s="15">
        <f t="shared" si="199"/>
        <v>42521.010370370372</v>
      </c>
      <c r="S2517" s="15">
        <f t="shared" si="200"/>
        <v>42543.163194444445</v>
      </c>
      <c r="U2517" t="str">
        <f t="shared" si="201"/>
        <v>plays</v>
      </c>
    </row>
    <row r="2518" spans="1:21" ht="45" x14ac:dyDescent="0.25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7"/>
        <v>100</v>
      </c>
      <c r="P2518">
        <f t="shared" si="198"/>
        <v>67.650000000000006</v>
      </c>
      <c r="Q2518" s="11" t="s">
        <v>8309</v>
      </c>
      <c r="R2518" s="15">
        <f t="shared" si="199"/>
        <v>42171.725416666668</v>
      </c>
      <c r="S2518" s="15">
        <f t="shared" si="200"/>
        <v>42201.725416666668</v>
      </c>
      <c r="U2518" t="str">
        <f t="shared" si="201"/>
        <v>plays</v>
      </c>
    </row>
    <row r="2519" spans="1:21" ht="30" x14ac:dyDescent="0.25">
      <c r="A2519">
        <v>3638</v>
      </c>
      <c r="B2519" s="9" t="s">
        <v>3636</v>
      </c>
      <c r="C2519" s="3" t="s">
        <v>7748</v>
      </c>
      <c r="D2519" s="5">
        <v>3300</v>
      </c>
      <c r="E2519" s="7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97"/>
        <v>7</v>
      </c>
      <c r="P2519">
        <f t="shared" si="198"/>
        <v>108</v>
      </c>
      <c r="Q2519" s="11" t="s">
        <v>8309</v>
      </c>
      <c r="R2519" s="15">
        <f t="shared" si="199"/>
        <v>42053.672824074078</v>
      </c>
      <c r="S2519" s="15">
        <f t="shared" si="200"/>
        <v>42113.631157407406</v>
      </c>
      <c r="U2519" t="str">
        <f t="shared" si="201"/>
        <v>musical</v>
      </c>
    </row>
    <row r="2520" spans="1:21" ht="60" x14ac:dyDescent="0.25">
      <c r="A2520">
        <v>420</v>
      </c>
      <c r="B2520" s="9" t="s">
        <v>421</v>
      </c>
      <c r="C2520" s="3" t="s">
        <v>4530</v>
      </c>
      <c r="D2520" s="5">
        <v>3300</v>
      </c>
      <c r="E2520" s="7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97"/>
        <v>0</v>
      </c>
      <c r="P2520">
        <f t="shared" si="198"/>
        <v>4.83</v>
      </c>
      <c r="Q2520" s="11" t="s">
        <v>8308</v>
      </c>
      <c r="R2520" s="15">
        <f t="shared" si="199"/>
        <v>41682.23646990741</v>
      </c>
      <c r="S2520" s="15">
        <f t="shared" si="200"/>
        <v>41712.194803240738</v>
      </c>
      <c r="U2520" t="str">
        <f t="shared" si="201"/>
        <v>animation</v>
      </c>
    </row>
    <row r="2521" spans="1:21" ht="45" x14ac:dyDescent="0.25">
      <c r="A2521">
        <v>474</v>
      </c>
      <c r="B2521" s="9" t="s">
        <v>475</v>
      </c>
      <c r="C2521" s="3" t="s">
        <v>4584</v>
      </c>
      <c r="D2521" s="5">
        <v>3300</v>
      </c>
      <c r="E2521" s="7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97"/>
        <v>0</v>
      </c>
      <c r="P2521">
        <f t="shared" si="198"/>
        <v>1</v>
      </c>
      <c r="Q2521" s="11" t="s">
        <v>8308</v>
      </c>
      <c r="R2521" s="15">
        <f t="shared" si="199"/>
        <v>42753.329039351855</v>
      </c>
      <c r="S2521" s="15">
        <f t="shared" si="200"/>
        <v>42783.329039351855</v>
      </c>
      <c r="U2521" t="str">
        <f t="shared" si="201"/>
        <v>animation</v>
      </c>
    </row>
    <row r="2522" spans="1:21" ht="45" x14ac:dyDescent="0.25">
      <c r="A2522">
        <v>916</v>
      </c>
      <c r="B2522" s="9" t="s">
        <v>917</v>
      </c>
      <c r="C2522" s="3" t="s">
        <v>5026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97"/>
        <v>0</v>
      </c>
      <c r="P2522">
        <f t="shared" si="198"/>
        <v>0</v>
      </c>
      <c r="Q2522" s="11" t="s">
        <v>8313</v>
      </c>
      <c r="R2522" s="15">
        <f t="shared" si="199"/>
        <v>40434.853402777779</v>
      </c>
      <c r="S2522" s="15">
        <f t="shared" si="200"/>
        <v>40473.208333333336</v>
      </c>
      <c r="U2522" t="str">
        <f t="shared" si="201"/>
        <v>jazz</v>
      </c>
    </row>
    <row r="2523" spans="1:21" ht="60" x14ac:dyDescent="0.25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7"/>
        <v>0</v>
      </c>
      <c r="P2523">
        <f t="shared" si="198"/>
        <v>0</v>
      </c>
      <c r="Q2523" s="11" t="s">
        <v>8310</v>
      </c>
      <c r="R2523" s="15">
        <f t="shared" si="199"/>
        <v>41747.887060185189</v>
      </c>
      <c r="S2523" s="15">
        <f t="shared" si="200"/>
        <v>41807.887060185189</v>
      </c>
      <c r="U2523" t="str">
        <f t="shared" si="201"/>
        <v>children's books</v>
      </c>
    </row>
    <row r="2524" spans="1:21" ht="45" x14ac:dyDescent="0.25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7"/>
        <v>43</v>
      </c>
      <c r="P2524">
        <f t="shared" si="198"/>
        <v>34.020000000000003</v>
      </c>
      <c r="Q2524" s="11" t="s">
        <v>8313</v>
      </c>
      <c r="R2524" s="15">
        <f t="shared" si="199"/>
        <v>42460.98192129629</v>
      </c>
      <c r="S2524" s="15">
        <f t="shared" si="200"/>
        <v>42481.166666666672</v>
      </c>
      <c r="U2524" t="str">
        <f t="shared" si="201"/>
        <v>faith</v>
      </c>
    </row>
    <row r="2525" spans="1:21" ht="60" x14ac:dyDescent="0.25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7"/>
        <v>12</v>
      </c>
      <c r="P2525">
        <f t="shared" si="198"/>
        <v>79.400000000000006</v>
      </c>
      <c r="Q2525" s="11" t="s">
        <v>8309</v>
      </c>
      <c r="R2525" s="15">
        <f t="shared" si="199"/>
        <v>42151.905717592599</v>
      </c>
      <c r="S2525" s="15">
        <f t="shared" si="200"/>
        <v>42182.905717592599</v>
      </c>
      <c r="U2525" t="str">
        <f t="shared" si="201"/>
        <v>plays</v>
      </c>
    </row>
    <row r="2526" spans="1:21" ht="60" x14ac:dyDescent="0.25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7"/>
        <v>105</v>
      </c>
      <c r="P2526">
        <f t="shared" si="198"/>
        <v>91.84</v>
      </c>
      <c r="Q2526" s="11" t="s">
        <v>8308</v>
      </c>
      <c r="R2526" s="15">
        <f t="shared" si="199"/>
        <v>40739.069282407407</v>
      </c>
      <c r="S2526" s="15">
        <f t="shared" si="200"/>
        <v>40768.958333333336</v>
      </c>
      <c r="U2526" t="str">
        <f t="shared" si="201"/>
        <v>shorts</v>
      </c>
    </row>
    <row r="2527" spans="1:21" ht="45" x14ac:dyDescent="0.25">
      <c r="A2527">
        <v>2406</v>
      </c>
      <c r="B2527" s="9" t="s">
        <v>2407</v>
      </c>
      <c r="C2527" s="3" t="s">
        <v>6516</v>
      </c>
      <c r="D2527" s="5">
        <v>3250</v>
      </c>
      <c r="E2527" s="7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97"/>
        <v>41</v>
      </c>
      <c r="P2527">
        <f t="shared" si="198"/>
        <v>84.06</v>
      </c>
      <c r="Q2527" s="11" t="s">
        <v>8315</v>
      </c>
      <c r="R2527" s="15">
        <f t="shared" si="199"/>
        <v>41983.110995370371</v>
      </c>
      <c r="S2527" s="15">
        <f t="shared" si="200"/>
        <v>42023.110995370371</v>
      </c>
      <c r="U2527" t="str">
        <f t="shared" si="201"/>
        <v>food trucks</v>
      </c>
    </row>
    <row r="2528" spans="1:21" ht="45" x14ac:dyDescent="0.25">
      <c r="A2528">
        <v>1596</v>
      </c>
      <c r="B2528" s="9" t="s">
        <v>1597</v>
      </c>
      <c r="C2528" s="3" t="s">
        <v>5706</v>
      </c>
      <c r="D2528" s="5">
        <v>3250</v>
      </c>
      <c r="E2528" s="7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97"/>
        <v>2</v>
      </c>
      <c r="P2528">
        <f t="shared" si="198"/>
        <v>25</v>
      </c>
      <c r="Q2528" s="11" t="s">
        <v>8314</v>
      </c>
      <c r="R2528" s="15">
        <f t="shared" si="199"/>
        <v>41941.430196759262</v>
      </c>
      <c r="S2528" s="15">
        <f t="shared" si="200"/>
        <v>41986.471863425926</v>
      </c>
      <c r="U2528" t="str">
        <f t="shared" si="201"/>
        <v>places</v>
      </c>
    </row>
    <row r="2529" spans="1:21" ht="45" x14ac:dyDescent="0.25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7"/>
        <v>1</v>
      </c>
      <c r="P2529">
        <f t="shared" si="198"/>
        <v>25</v>
      </c>
      <c r="Q2529" s="11" t="s">
        <v>8310</v>
      </c>
      <c r="R2529" s="15">
        <f t="shared" si="199"/>
        <v>40927.036979166667</v>
      </c>
      <c r="S2529" s="15">
        <f t="shared" si="200"/>
        <v>40986.995312500003</v>
      </c>
      <c r="U2529" t="str">
        <f t="shared" si="201"/>
        <v>children's books</v>
      </c>
    </row>
    <row r="2530" spans="1:21" ht="60" x14ac:dyDescent="0.25">
      <c r="A2530">
        <v>3560</v>
      </c>
      <c r="B2530" s="9" t="s">
        <v>3559</v>
      </c>
      <c r="C2530" s="3" t="s">
        <v>7670</v>
      </c>
      <c r="D2530" s="5">
        <v>3200</v>
      </c>
      <c r="E2530" s="7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97"/>
        <v>108</v>
      </c>
      <c r="P2530">
        <f t="shared" si="198"/>
        <v>46.89</v>
      </c>
      <c r="Q2530" s="11" t="s">
        <v>8309</v>
      </c>
      <c r="R2530" s="15">
        <f t="shared" si="199"/>
        <v>42115.889652777783</v>
      </c>
      <c r="S2530" s="15">
        <f t="shared" si="200"/>
        <v>42151.114583333328</v>
      </c>
      <c r="U2530" t="str">
        <f t="shared" si="201"/>
        <v>plays</v>
      </c>
    </row>
    <row r="2531" spans="1:21" ht="45" x14ac:dyDescent="0.25">
      <c r="A2531">
        <v>98</v>
      </c>
      <c r="B2531" s="9" t="s">
        <v>100</v>
      </c>
      <c r="C2531" s="3" t="s">
        <v>4209</v>
      </c>
      <c r="D2531" s="5">
        <v>3200</v>
      </c>
      <c r="E2531" s="7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97"/>
        <v>106</v>
      </c>
      <c r="P2531">
        <f t="shared" si="198"/>
        <v>56.67</v>
      </c>
      <c r="Q2531" s="11" t="s">
        <v>8308</v>
      </c>
      <c r="R2531" s="15">
        <f t="shared" si="199"/>
        <v>41214.79483796296</v>
      </c>
      <c r="S2531" s="15">
        <f t="shared" si="200"/>
        <v>41250.979166666664</v>
      </c>
      <c r="U2531" t="str">
        <f t="shared" si="201"/>
        <v>shorts</v>
      </c>
    </row>
    <row r="2532" spans="1:21" ht="45" x14ac:dyDescent="0.25">
      <c r="A2532">
        <v>2476</v>
      </c>
      <c r="B2532" s="9" t="s">
        <v>2477</v>
      </c>
      <c r="C2532" s="3" t="s">
        <v>6586</v>
      </c>
      <c r="D2532" s="5">
        <v>3200</v>
      </c>
      <c r="E2532" s="7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97"/>
        <v>105</v>
      </c>
      <c r="P2532">
        <f t="shared" si="198"/>
        <v>61.1</v>
      </c>
      <c r="Q2532" s="11" t="s">
        <v>8313</v>
      </c>
      <c r="R2532" s="15">
        <f t="shared" si="199"/>
        <v>41913.328356481477</v>
      </c>
      <c r="S2532" s="15">
        <f t="shared" si="200"/>
        <v>41946.370023148149</v>
      </c>
      <c r="U2532" t="str">
        <f t="shared" si="201"/>
        <v>indie rock</v>
      </c>
    </row>
    <row r="2533" spans="1:21" ht="60" x14ac:dyDescent="0.25">
      <c r="A2533">
        <v>3186</v>
      </c>
      <c r="B2533" s="9" t="s">
        <v>3186</v>
      </c>
      <c r="C2533" s="3" t="s">
        <v>7296</v>
      </c>
      <c r="D2533" s="5">
        <v>3200</v>
      </c>
      <c r="E2533" s="7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97"/>
        <v>102</v>
      </c>
      <c r="P2533">
        <f t="shared" si="198"/>
        <v>46.71</v>
      </c>
      <c r="Q2533" s="11" t="s">
        <v>8309</v>
      </c>
      <c r="R2533" s="15">
        <f t="shared" si="199"/>
        <v>41868.924050925925</v>
      </c>
      <c r="S2533" s="15">
        <f t="shared" si="200"/>
        <v>41898.875</v>
      </c>
      <c r="U2533" t="str">
        <f t="shared" si="201"/>
        <v>plays</v>
      </c>
    </row>
    <row r="2534" spans="1:21" ht="45" x14ac:dyDescent="0.25">
      <c r="A2534">
        <v>1929</v>
      </c>
      <c r="B2534" s="9" t="s">
        <v>1930</v>
      </c>
      <c r="C2534" s="3" t="s">
        <v>6039</v>
      </c>
      <c r="D2534" s="5">
        <v>3200</v>
      </c>
      <c r="E2534" s="7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97"/>
        <v>100</v>
      </c>
      <c r="P2534">
        <f t="shared" si="198"/>
        <v>42.8</v>
      </c>
      <c r="Q2534" s="11" t="s">
        <v>8313</v>
      </c>
      <c r="R2534" s="15">
        <f t="shared" si="199"/>
        <v>40687.021597222221</v>
      </c>
      <c r="S2534" s="15">
        <f t="shared" si="200"/>
        <v>40729.021597222221</v>
      </c>
      <c r="U2534" t="str">
        <f t="shared" si="201"/>
        <v>indie rock</v>
      </c>
    </row>
    <row r="2535" spans="1:21" ht="60" x14ac:dyDescent="0.25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7"/>
        <v>100</v>
      </c>
      <c r="P2535">
        <f t="shared" si="198"/>
        <v>74.53</v>
      </c>
      <c r="Q2535" s="11" t="s">
        <v>8309</v>
      </c>
      <c r="R2535" s="15">
        <f t="shared" si="199"/>
        <v>41852.658310185187</v>
      </c>
      <c r="S2535" s="15">
        <f t="shared" si="200"/>
        <v>41882.658310185187</v>
      </c>
      <c r="U2535" t="str">
        <f t="shared" si="201"/>
        <v>plays</v>
      </c>
    </row>
    <row r="2536" spans="1:21" ht="60" x14ac:dyDescent="0.25">
      <c r="A2536">
        <v>1122</v>
      </c>
      <c r="B2536" s="9" t="s">
        <v>1123</v>
      </c>
      <c r="C2536" s="3" t="s">
        <v>5232</v>
      </c>
      <c r="D2536" s="5">
        <v>3200</v>
      </c>
      <c r="E2536" s="7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97"/>
        <v>0</v>
      </c>
      <c r="P2536">
        <f t="shared" si="198"/>
        <v>0</v>
      </c>
      <c r="Q2536" s="11" t="s">
        <v>8312</v>
      </c>
      <c r="R2536" s="15">
        <f t="shared" si="199"/>
        <v>41410.703993055555</v>
      </c>
      <c r="S2536" s="15">
        <f t="shared" si="200"/>
        <v>41424.703993055555</v>
      </c>
      <c r="U2536" t="str">
        <f t="shared" si="201"/>
        <v>video games</v>
      </c>
    </row>
    <row r="2537" spans="1:21" ht="60" x14ac:dyDescent="0.25">
      <c r="A2537">
        <v>1994</v>
      </c>
      <c r="B2537" s="9" t="s">
        <v>1995</v>
      </c>
      <c r="C2537" s="3" t="s">
        <v>6104</v>
      </c>
      <c r="D2537" s="5">
        <v>3200</v>
      </c>
      <c r="E2537" s="7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97"/>
        <v>0</v>
      </c>
      <c r="P2537">
        <f t="shared" si="198"/>
        <v>0</v>
      </c>
      <c r="Q2537" s="11" t="s">
        <v>8314</v>
      </c>
      <c r="R2537" s="15">
        <f t="shared" si="199"/>
        <v>42651.006273148145</v>
      </c>
      <c r="S2537" s="15">
        <f t="shared" si="200"/>
        <v>42711.047939814816</v>
      </c>
      <c r="U2537" t="str">
        <f t="shared" si="201"/>
        <v>people</v>
      </c>
    </row>
    <row r="2538" spans="1:21" ht="30" x14ac:dyDescent="0.25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7"/>
        <v>41</v>
      </c>
      <c r="P2538">
        <f t="shared" si="198"/>
        <v>28.58</v>
      </c>
      <c r="Q2538" s="11" t="s">
        <v>8313</v>
      </c>
      <c r="R2538" s="15">
        <f t="shared" si="199"/>
        <v>41276.496840277774</v>
      </c>
      <c r="S2538" s="15">
        <f t="shared" si="200"/>
        <v>41309.496840277774</v>
      </c>
      <c r="U2538" t="str">
        <f t="shared" si="201"/>
        <v>jazz</v>
      </c>
    </row>
    <row r="2539" spans="1:21" ht="30" x14ac:dyDescent="0.25">
      <c r="A2539">
        <v>3223</v>
      </c>
      <c r="B2539" s="9" t="s">
        <v>3223</v>
      </c>
      <c r="C2539" s="3" t="s">
        <v>7333</v>
      </c>
      <c r="D2539" s="5">
        <v>3100</v>
      </c>
      <c r="E2539" s="7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97"/>
        <v>110</v>
      </c>
      <c r="P2539">
        <f t="shared" si="198"/>
        <v>45.88</v>
      </c>
      <c r="Q2539" s="11" t="s">
        <v>8309</v>
      </c>
      <c r="R2539" s="15">
        <f t="shared" si="199"/>
        <v>42206.835370370376</v>
      </c>
      <c r="S2539" s="15">
        <f t="shared" si="200"/>
        <v>42236.835370370376</v>
      </c>
      <c r="U2539" t="str">
        <f t="shared" si="201"/>
        <v>plays</v>
      </c>
    </row>
    <row r="2540" spans="1:21" ht="60" x14ac:dyDescent="0.25">
      <c r="A2540">
        <v>2932</v>
      </c>
      <c r="B2540" s="9" t="s">
        <v>2932</v>
      </c>
      <c r="C2540" s="3" t="s">
        <v>7042</v>
      </c>
      <c r="D2540" s="5">
        <v>3100</v>
      </c>
      <c r="E2540" s="7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97"/>
        <v>105</v>
      </c>
      <c r="P2540">
        <f t="shared" si="198"/>
        <v>85.74</v>
      </c>
      <c r="Q2540" s="11" t="s">
        <v>8309</v>
      </c>
      <c r="R2540" s="15">
        <f t="shared" si="199"/>
        <v>42025.164780092593</v>
      </c>
      <c r="S2540" s="15">
        <f t="shared" si="200"/>
        <v>42056.458333333328</v>
      </c>
      <c r="U2540" t="str">
        <f t="shared" si="201"/>
        <v>musical</v>
      </c>
    </row>
    <row r="2541" spans="1:21" ht="45" x14ac:dyDescent="0.25">
      <c r="A2541">
        <v>2182</v>
      </c>
      <c r="B2541" s="9" t="s">
        <v>2183</v>
      </c>
      <c r="C2541" s="3" t="s">
        <v>6292</v>
      </c>
      <c r="D2541" s="5">
        <v>3000</v>
      </c>
      <c r="E2541" s="7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97"/>
        <v>524</v>
      </c>
      <c r="P2541">
        <f t="shared" si="198"/>
        <v>44.17</v>
      </c>
      <c r="Q2541" s="11" t="s">
        <v>8312</v>
      </c>
      <c r="R2541" s="15">
        <f t="shared" si="199"/>
        <v>41879.900752314818</v>
      </c>
      <c r="S2541" s="15">
        <f t="shared" si="200"/>
        <v>41914.900752314818</v>
      </c>
      <c r="U2541" t="str">
        <f t="shared" si="201"/>
        <v>tabletop games</v>
      </c>
    </row>
    <row r="2542" spans="1:21" ht="45" x14ac:dyDescent="0.25">
      <c r="A2542">
        <v>1021</v>
      </c>
      <c r="B2542" s="9" t="s">
        <v>1022</v>
      </c>
      <c r="C2542" s="3" t="s">
        <v>5131</v>
      </c>
      <c r="D2542" s="5">
        <v>3000</v>
      </c>
      <c r="E2542" s="7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97"/>
        <v>352</v>
      </c>
      <c r="P2542">
        <f t="shared" si="198"/>
        <v>22.08</v>
      </c>
      <c r="Q2542" s="11" t="s">
        <v>8313</v>
      </c>
      <c r="R2542" s="15">
        <f t="shared" si="199"/>
        <v>42271.251979166671</v>
      </c>
      <c r="S2542" s="15">
        <f t="shared" si="200"/>
        <v>42294.166666666672</v>
      </c>
      <c r="U2542" t="str">
        <f t="shared" si="201"/>
        <v>electronic music</v>
      </c>
    </row>
    <row r="2543" spans="1:21" ht="45" x14ac:dyDescent="0.25">
      <c r="A2543">
        <v>3153</v>
      </c>
      <c r="B2543" s="9" t="s">
        <v>3153</v>
      </c>
      <c r="C2543" s="3" t="s">
        <v>7263</v>
      </c>
      <c r="D2543" s="5">
        <v>3000</v>
      </c>
      <c r="E2543" s="7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97"/>
        <v>336</v>
      </c>
      <c r="P2543">
        <f t="shared" si="198"/>
        <v>41.77</v>
      </c>
      <c r="Q2543" s="11" t="s">
        <v>8309</v>
      </c>
      <c r="R2543" s="15">
        <f t="shared" si="199"/>
        <v>40633.154363425929</v>
      </c>
      <c r="S2543" s="15">
        <f t="shared" si="200"/>
        <v>40664.207638888889</v>
      </c>
      <c r="U2543" t="str">
        <f t="shared" si="201"/>
        <v>plays</v>
      </c>
    </row>
    <row r="2544" spans="1:21" ht="30" x14ac:dyDescent="0.25">
      <c r="A2544">
        <v>1528</v>
      </c>
      <c r="B2544" s="9" t="s">
        <v>1529</v>
      </c>
      <c r="C2544" s="3" t="s">
        <v>5638</v>
      </c>
      <c r="D2544" s="5">
        <v>3000</v>
      </c>
      <c r="E2544" s="7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97"/>
        <v>282</v>
      </c>
      <c r="P2544">
        <f t="shared" si="198"/>
        <v>52.79</v>
      </c>
      <c r="Q2544" s="11" t="s">
        <v>8314</v>
      </c>
      <c r="R2544" s="15">
        <f t="shared" si="199"/>
        <v>42736.732893518521</v>
      </c>
      <c r="S2544" s="15">
        <f t="shared" si="200"/>
        <v>42767</v>
      </c>
      <c r="U2544" t="str">
        <f t="shared" si="201"/>
        <v>photobooks</v>
      </c>
    </row>
    <row r="2545" spans="1:21" ht="60" x14ac:dyDescent="0.25">
      <c r="A2545">
        <v>843</v>
      </c>
      <c r="B2545" s="9" t="s">
        <v>844</v>
      </c>
      <c r="C2545" s="3" t="s">
        <v>4953</v>
      </c>
      <c r="D2545" s="5">
        <v>3000</v>
      </c>
      <c r="E2545" s="7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97"/>
        <v>267</v>
      </c>
      <c r="P2545">
        <f t="shared" si="198"/>
        <v>63.1</v>
      </c>
      <c r="Q2545" s="11" t="s">
        <v>8313</v>
      </c>
      <c r="R2545" s="15">
        <f t="shared" si="199"/>
        <v>42695.257870370369</v>
      </c>
      <c r="S2545" s="15">
        <f t="shared" si="200"/>
        <v>42712.333333333328</v>
      </c>
      <c r="U2545" t="str">
        <f t="shared" si="201"/>
        <v>metal</v>
      </c>
    </row>
    <row r="2546" spans="1:21" ht="30" x14ac:dyDescent="0.25">
      <c r="A2546">
        <v>2040</v>
      </c>
      <c r="B2546" s="9" t="s">
        <v>2041</v>
      </c>
      <c r="C2546" s="3" t="s">
        <v>6150</v>
      </c>
      <c r="D2546" s="5">
        <v>3000</v>
      </c>
      <c r="E2546" s="7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97"/>
        <v>248</v>
      </c>
      <c r="P2546">
        <f t="shared" si="198"/>
        <v>27.47</v>
      </c>
      <c r="Q2546" s="11" t="s">
        <v>8311</v>
      </c>
      <c r="R2546" s="15">
        <f t="shared" si="199"/>
        <v>41578.927118055559</v>
      </c>
      <c r="S2546" s="15">
        <f t="shared" si="200"/>
        <v>41593.968784722223</v>
      </c>
      <c r="U2546" t="str">
        <f t="shared" si="201"/>
        <v>hardware</v>
      </c>
    </row>
    <row r="2547" spans="1:21" ht="45" x14ac:dyDescent="0.25">
      <c r="A2547">
        <v>1524</v>
      </c>
      <c r="B2547" s="9" t="s">
        <v>1525</v>
      </c>
      <c r="C2547" s="3" t="s">
        <v>5634</v>
      </c>
      <c r="D2547" s="5">
        <v>3000</v>
      </c>
      <c r="E2547" s="7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97"/>
        <v>207</v>
      </c>
      <c r="P2547">
        <f t="shared" si="198"/>
        <v>221.79</v>
      </c>
      <c r="Q2547" s="11" t="s">
        <v>8314</v>
      </c>
      <c r="R2547" s="15">
        <f t="shared" si="199"/>
        <v>42756.501041666663</v>
      </c>
      <c r="S2547" s="15">
        <f t="shared" si="200"/>
        <v>42786.501041666663</v>
      </c>
      <c r="U2547" t="str">
        <f t="shared" si="201"/>
        <v>photobooks</v>
      </c>
    </row>
    <row r="2548" spans="1:21" ht="45" x14ac:dyDescent="0.25">
      <c r="A2548">
        <v>1255</v>
      </c>
      <c r="B2548" s="9" t="s">
        <v>1256</v>
      </c>
      <c r="C2548" s="3" t="s">
        <v>5365</v>
      </c>
      <c r="D2548" s="5">
        <v>3000</v>
      </c>
      <c r="E2548" s="7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97"/>
        <v>202</v>
      </c>
      <c r="P2548">
        <f t="shared" si="198"/>
        <v>55.7</v>
      </c>
      <c r="Q2548" s="11" t="s">
        <v>8313</v>
      </c>
      <c r="R2548" s="15">
        <f t="shared" si="199"/>
        <v>41579.845509259263</v>
      </c>
      <c r="S2548" s="15">
        <f t="shared" si="200"/>
        <v>41609.887175925927</v>
      </c>
      <c r="U2548" t="str">
        <f t="shared" si="201"/>
        <v>rock</v>
      </c>
    </row>
    <row r="2549" spans="1:21" ht="60" x14ac:dyDescent="0.25">
      <c r="A2549">
        <v>844</v>
      </c>
      <c r="B2549" s="9" t="s">
        <v>845</v>
      </c>
      <c r="C2549" s="3" t="s">
        <v>4954</v>
      </c>
      <c r="D2549" s="5">
        <v>3000</v>
      </c>
      <c r="E2549" s="7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97"/>
        <v>194</v>
      </c>
      <c r="P2549">
        <f t="shared" si="198"/>
        <v>36.630000000000003</v>
      </c>
      <c r="Q2549" s="11" t="s">
        <v>8313</v>
      </c>
      <c r="R2549" s="15">
        <f t="shared" si="199"/>
        <v>41905.684629629628</v>
      </c>
      <c r="S2549" s="15">
        <f t="shared" si="200"/>
        <v>41944.207638888889</v>
      </c>
      <c r="U2549" t="str">
        <f t="shared" si="201"/>
        <v>metal</v>
      </c>
    </row>
    <row r="2550" spans="1:21" ht="60" x14ac:dyDescent="0.25">
      <c r="A2550">
        <v>3456</v>
      </c>
      <c r="B2550" s="9" t="s">
        <v>3455</v>
      </c>
      <c r="C2550" s="3" t="s">
        <v>7566</v>
      </c>
      <c r="D2550" s="5">
        <v>3000</v>
      </c>
      <c r="E2550" s="7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97"/>
        <v>191</v>
      </c>
      <c r="P2550">
        <f t="shared" si="198"/>
        <v>358.69</v>
      </c>
      <c r="Q2550" s="11" t="s">
        <v>8309</v>
      </c>
      <c r="R2550" s="15">
        <f t="shared" si="199"/>
        <v>41821.205636574072</v>
      </c>
      <c r="S2550" s="15">
        <f t="shared" si="200"/>
        <v>41852.290972222225</v>
      </c>
      <c r="U2550" t="str">
        <f t="shared" si="201"/>
        <v>plays</v>
      </c>
    </row>
    <row r="2551" spans="1:21" ht="60" x14ac:dyDescent="0.25">
      <c r="A2551">
        <v>272</v>
      </c>
      <c r="B2551" s="9" t="s">
        <v>273</v>
      </c>
      <c r="C2551" s="3" t="s">
        <v>4382</v>
      </c>
      <c r="D2551" s="5">
        <v>3000</v>
      </c>
      <c r="E2551" s="7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97"/>
        <v>177</v>
      </c>
      <c r="P2551">
        <f t="shared" si="198"/>
        <v>81.89</v>
      </c>
      <c r="Q2551" s="11" t="s">
        <v>8308</v>
      </c>
      <c r="R2551" s="15">
        <f t="shared" si="199"/>
        <v>40235.900358796294</v>
      </c>
      <c r="S2551" s="15">
        <f t="shared" si="200"/>
        <v>40296.78402777778</v>
      </c>
      <c r="U2551" t="str">
        <f t="shared" si="201"/>
        <v>documentary</v>
      </c>
    </row>
    <row r="2552" spans="1:21" ht="45" x14ac:dyDescent="0.25">
      <c r="A2552">
        <v>3486</v>
      </c>
      <c r="B2552" s="9" t="s">
        <v>3485</v>
      </c>
      <c r="C2552" s="3" t="s">
        <v>7596</v>
      </c>
      <c r="D2552" s="5">
        <v>3000</v>
      </c>
      <c r="E2552" s="7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97"/>
        <v>155</v>
      </c>
      <c r="P2552">
        <f t="shared" si="198"/>
        <v>83.14</v>
      </c>
      <c r="Q2552" s="11" t="s">
        <v>8309</v>
      </c>
      <c r="R2552" s="15">
        <f t="shared" si="199"/>
        <v>42126.87501157407</v>
      </c>
      <c r="S2552" s="15">
        <f t="shared" si="200"/>
        <v>42158.290972222225</v>
      </c>
      <c r="U2552" t="str">
        <f t="shared" si="201"/>
        <v>plays</v>
      </c>
    </row>
    <row r="2553" spans="1:21" ht="60" x14ac:dyDescent="0.25">
      <c r="A2553">
        <v>62</v>
      </c>
      <c r="B2553" s="9" t="s">
        <v>64</v>
      </c>
      <c r="C2553" s="3" t="s">
        <v>4173</v>
      </c>
      <c r="D2553" s="5">
        <v>3000</v>
      </c>
      <c r="E2553" s="7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97"/>
        <v>155</v>
      </c>
      <c r="P2553">
        <f t="shared" si="198"/>
        <v>96.71</v>
      </c>
      <c r="Q2553" s="11" t="s">
        <v>8308</v>
      </c>
      <c r="R2553" s="15">
        <f t="shared" si="199"/>
        <v>41311.799513888887</v>
      </c>
      <c r="S2553" s="15">
        <f t="shared" si="200"/>
        <v>41336.799513888887</v>
      </c>
      <c r="U2553" t="str">
        <f t="shared" si="201"/>
        <v>shorts</v>
      </c>
    </row>
    <row r="2554" spans="1:21" ht="60" x14ac:dyDescent="0.25">
      <c r="A2554">
        <v>2453</v>
      </c>
      <c r="B2554" s="9" t="s">
        <v>2454</v>
      </c>
      <c r="C2554" s="3" t="s">
        <v>6563</v>
      </c>
      <c r="D2554" s="5">
        <v>3000</v>
      </c>
      <c r="E2554" s="7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97"/>
        <v>155</v>
      </c>
      <c r="P2554">
        <f t="shared" si="198"/>
        <v>69.27</v>
      </c>
      <c r="Q2554" s="11" t="s">
        <v>8315</v>
      </c>
      <c r="R2554" s="15">
        <f t="shared" si="199"/>
        <v>42738.692233796297</v>
      </c>
      <c r="S2554" s="15">
        <f t="shared" si="200"/>
        <v>42768.692233796297</v>
      </c>
      <c r="U2554" t="str">
        <f t="shared" si="201"/>
        <v>small batch</v>
      </c>
    </row>
    <row r="2555" spans="1:21" ht="60" x14ac:dyDescent="0.25">
      <c r="A2555">
        <v>3827</v>
      </c>
      <c r="B2555" s="9" t="s">
        <v>3824</v>
      </c>
      <c r="C2555" s="3" t="s">
        <v>7936</v>
      </c>
      <c r="D2555" s="5">
        <v>3000</v>
      </c>
      <c r="E2555" s="7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97"/>
        <v>153</v>
      </c>
      <c r="P2555">
        <f t="shared" si="198"/>
        <v>70.459999999999994</v>
      </c>
      <c r="Q2555" s="11" t="s">
        <v>8309</v>
      </c>
      <c r="R2555" s="15">
        <f t="shared" si="199"/>
        <v>42034.928252314814</v>
      </c>
      <c r="S2555" s="15">
        <f t="shared" si="200"/>
        <v>42090</v>
      </c>
      <c r="U2555" t="str">
        <f t="shared" si="201"/>
        <v>plays</v>
      </c>
    </row>
    <row r="2556" spans="1:21" ht="45" x14ac:dyDescent="0.25">
      <c r="A2556">
        <v>3033</v>
      </c>
      <c r="B2556" s="9" t="s">
        <v>3033</v>
      </c>
      <c r="C2556" s="3" t="s">
        <v>7143</v>
      </c>
      <c r="D2556" s="5">
        <v>3000</v>
      </c>
      <c r="E2556" s="7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97"/>
        <v>147</v>
      </c>
      <c r="P2556">
        <f t="shared" si="198"/>
        <v>191.13</v>
      </c>
      <c r="Q2556" s="11" t="s">
        <v>8309</v>
      </c>
      <c r="R2556" s="15">
        <f t="shared" si="199"/>
        <v>42570.110243055555</v>
      </c>
      <c r="S2556" s="15">
        <f t="shared" si="200"/>
        <v>42600.110243055555</v>
      </c>
      <c r="U2556" t="str">
        <f t="shared" si="201"/>
        <v>spaces</v>
      </c>
    </row>
    <row r="2557" spans="1:21" ht="60" x14ac:dyDescent="0.25">
      <c r="A2557">
        <v>1291</v>
      </c>
      <c r="B2557" s="9" t="s">
        <v>1292</v>
      </c>
      <c r="C2557" s="3" t="s">
        <v>5401</v>
      </c>
      <c r="D2557" s="5">
        <v>3000</v>
      </c>
      <c r="E2557" s="7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97"/>
        <v>146</v>
      </c>
      <c r="P2557">
        <f t="shared" si="198"/>
        <v>104.07</v>
      </c>
      <c r="Q2557" s="11" t="s">
        <v>8309</v>
      </c>
      <c r="R2557" s="15">
        <f t="shared" si="199"/>
        <v>42064.652673611112</v>
      </c>
      <c r="S2557" s="15">
        <f t="shared" si="200"/>
        <v>42101.291666666672</v>
      </c>
      <c r="U2557" t="str">
        <f t="shared" si="201"/>
        <v>plays</v>
      </c>
    </row>
    <row r="2558" spans="1:21" ht="45" x14ac:dyDescent="0.25">
      <c r="A2558">
        <v>2816</v>
      </c>
      <c r="B2558" s="9" t="s">
        <v>2816</v>
      </c>
      <c r="C2558" s="3" t="s">
        <v>6926</v>
      </c>
      <c r="D2558" s="5">
        <v>3000</v>
      </c>
      <c r="E2558" s="7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97"/>
        <v>142</v>
      </c>
      <c r="P2558">
        <f t="shared" si="198"/>
        <v>25.13</v>
      </c>
      <c r="Q2558" s="11" t="s">
        <v>8309</v>
      </c>
      <c r="R2558" s="15">
        <f t="shared" si="199"/>
        <v>42188.467499999999</v>
      </c>
      <c r="S2558" s="15">
        <f t="shared" si="200"/>
        <v>42218.666666666672</v>
      </c>
      <c r="U2558" t="str">
        <f t="shared" si="201"/>
        <v>plays</v>
      </c>
    </row>
    <row r="2559" spans="1:21" ht="45" x14ac:dyDescent="0.25">
      <c r="A2559">
        <v>3682</v>
      </c>
      <c r="B2559" s="9" t="s">
        <v>3679</v>
      </c>
      <c r="C2559" s="3" t="s">
        <v>7792</v>
      </c>
      <c r="D2559" s="5">
        <v>3000</v>
      </c>
      <c r="E2559" s="7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97"/>
        <v>139</v>
      </c>
      <c r="P2559">
        <f t="shared" si="198"/>
        <v>62.33</v>
      </c>
      <c r="Q2559" s="11" t="s">
        <v>8309</v>
      </c>
      <c r="R2559" s="15">
        <f t="shared" si="199"/>
        <v>41772.685393518521</v>
      </c>
      <c r="S2559" s="15">
        <f t="shared" si="200"/>
        <v>41806.290972222225</v>
      </c>
      <c r="U2559" t="str">
        <f t="shared" si="201"/>
        <v>plays</v>
      </c>
    </row>
    <row r="2560" spans="1:21" ht="45" x14ac:dyDescent="0.25">
      <c r="A2560">
        <v>3482</v>
      </c>
      <c r="B2560" s="9" t="s">
        <v>3481</v>
      </c>
      <c r="C2560" s="3" t="s">
        <v>7592</v>
      </c>
      <c r="D2560" s="5">
        <v>3000</v>
      </c>
      <c r="E2560" s="7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97"/>
        <v>138</v>
      </c>
      <c r="P2560">
        <f t="shared" si="198"/>
        <v>51.88</v>
      </c>
      <c r="Q2560" s="11" t="s">
        <v>8309</v>
      </c>
      <c r="R2560" s="15">
        <f t="shared" si="199"/>
        <v>41796.771597222221</v>
      </c>
      <c r="S2560" s="15">
        <f t="shared" si="200"/>
        <v>41826.771597222221</v>
      </c>
      <c r="U2560" t="str">
        <f t="shared" si="201"/>
        <v>plays</v>
      </c>
    </row>
    <row r="2561" spans="1:21" ht="60" x14ac:dyDescent="0.25">
      <c r="A2561">
        <v>3340</v>
      </c>
      <c r="B2561" s="9" t="s">
        <v>3340</v>
      </c>
      <c r="C2561" s="3" t="s">
        <v>7450</v>
      </c>
      <c r="D2561" s="5">
        <v>3000</v>
      </c>
      <c r="E2561" s="7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97"/>
        <v>138</v>
      </c>
      <c r="P2561">
        <f t="shared" si="198"/>
        <v>109.08</v>
      </c>
      <c r="Q2561" s="11" t="s">
        <v>8309</v>
      </c>
      <c r="R2561" s="15">
        <f t="shared" si="199"/>
        <v>42685.974004629628</v>
      </c>
      <c r="S2561" s="15">
        <f t="shared" si="200"/>
        <v>42710.974004629628</v>
      </c>
      <c r="U2561" t="str">
        <f t="shared" si="201"/>
        <v>plays</v>
      </c>
    </row>
    <row r="2562" spans="1:21" ht="45" x14ac:dyDescent="0.25">
      <c r="A2562">
        <v>303</v>
      </c>
      <c r="B2562" s="9" t="s">
        <v>304</v>
      </c>
      <c r="C2562" s="3" t="s">
        <v>4413</v>
      </c>
      <c r="D2562" s="5">
        <v>3000</v>
      </c>
      <c r="E2562" s="7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97"/>
        <v>137</v>
      </c>
      <c r="P2562">
        <f t="shared" si="198"/>
        <v>50.29</v>
      </c>
      <c r="Q2562" s="11" t="s">
        <v>8308</v>
      </c>
      <c r="R2562" s="15">
        <f t="shared" si="199"/>
        <v>41032.071134259262</v>
      </c>
      <c r="S2562" s="15">
        <f t="shared" si="200"/>
        <v>41062.071134259262</v>
      </c>
      <c r="U2562" t="str">
        <f t="shared" si="201"/>
        <v>documentary</v>
      </c>
    </row>
    <row r="2563" spans="1:21" ht="45" x14ac:dyDescent="0.25">
      <c r="A2563">
        <v>3300</v>
      </c>
      <c r="B2563" s="9" t="s">
        <v>3300</v>
      </c>
      <c r="C2563" s="3" t="s">
        <v>7410</v>
      </c>
      <c r="D2563" s="5">
        <v>3000</v>
      </c>
      <c r="E2563" s="7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ref="O2563:O2626" si="202">ROUND(E2563/D2563*100,0)</f>
        <v>136</v>
      </c>
      <c r="P2563">
        <f t="shared" ref="P2563:P2626" si="203">IFERROR(ROUND(E2563/L2563,2),0)</f>
        <v>46.42</v>
      </c>
      <c r="Q2563" s="11" t="s">
        <v>8309</v>
      </c>
      <c r="R2563" s="15">
        <f t="shared" ref="R2563:R2626" si="204">(((J2563/60)/60)/24)+DATE(1970,1,1)</f>
        <v>42102.743773148148</v>
      </c>
      <c r="S2563" s="15">
        <f t="shared" ref="S2563:S2626" si="205">(((I2563/60)/60)/24)+DATE(1970,1,1)</f>
        <v>42123.743773148148</v>
      </c>
      <c r="U2563" t="str">
        <f t="shared" ref="U2563:U2626" si="206">RIGHT(N2563,LEN(N2563)-SEARCH("/",N2563))</f>
        <v>plays</v>
      </c>
    </row>
    <row r="2564" spans="1:21" ht="60" x14ac:dyDescent="0.25">
      <c r="A2564">
        <v>1300</v>
      </c>
      <c r="B2564" s="9" t="s">
        <v>1301</v>
      </c>
      <c r="C2564" s="3" t="s">
        <v>5410</v>
      </c>
      <c r="D2564" s="5">
        <v>3000</v>
      </c>
      <c r="E2564" s="7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202"/>
        <v>135</v>
      </c>
      <c r="P2564">
        <f t="shared" si="203"/>
        <v>168.75</v>
      </c>
      <c r="Q2564" s="11" t="s">
        <v>8309</v>
      </c>
      <c r="R2564" s="15">
        <f t="shared" si="204"/>
        <v>42483.675208333334</v>
      </c>
      <c r="S2564" s="15">
        <f t="shared" si="205"/>
        <v>42522.789583333331</v>
      </c>
      <c r="U2564" t="str">
        <f t="shared" si="206"/>
        <v>plays</v>
      </c>
    </row>
    <row r="2565" spans="1:21" ht="60" x14ac:dyDescent="0.25">
      <c r="A2565">
        <v>3301</v>
      </c>
      <c r="B2565" s="9" t="s">
        <v>3301</v>
      </c>
      <c r="C2565" s="3" t="s">
        <v>7411</v>
      </c>
      <c r="D2565" s="5">
        <v>3000</v>
      </c>
      <c r="E2565" s="7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202"/>
        <v>133</v>
      </c>
      <c r="P2565">
        <f t="shared" si="203"/>
        <v>57.2</v>
      </c>
      <c r="Q2565" s="11" t="s">
        <v>8309</v>
      </c>
      <c r="R2565" s="15">
        <f t="shared" si="204"/>
        <v>42538.73583333334</v>
      </c>
      <c r="S2565" s="15">
        <f t="shared" si="205"/>
        <v>42583.290972222225</v>
      </c>
      <c r="U2565" t="str">
        <f t="shared" si="206"/>
        <v>plays</v>
      </c>
    </row>
    <row r="2566" spans="1:21" x14ac:dyDescent="0.25">
      <c r="A2566">
        <v>2099</v>
      </c>
      <c r="B2566" s="9" t="s">
        <v>2100</v>
      </c>
      <c r="C2566" s="3" t="s">
        <v>6209</v>
      </c>
      <c r="D2566" s="5">
        <v>3000</v>
      </c>
      <c r="E2566" s="7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202"/>
        <v>132</v>
      </c>
      <c r="P2566">
        <f t="shared" si="203"/>
        <v>63.03</v>
      </c>
      <c r="Q2566" s="11" t="s">
        <v>8313</v>
      </c>
      <c r="R2566" s="15">
        <f t="shared" si="204"/>
        <v>42173.746342592596</v>
      </c>
      <c r="S2566" s="15">
        <f t="shared" si="205"/>
        <v>42187.152777777781</v>
      </c>
      <c r="U2566" t="str">
        <f t="shared" si="206"/>
        <v>indie rock</v>
      </c>
    </row>
    <row r="2567" spans="1:21" ht="30" x14ac:dyDescent="0.25">
      <c r="A2567">
        <v>1859</v>
      </c>
      <c r="B2567" s="9" t="s">
        <v>1860</v>
      </c>
      <c r="C2567" s="3" t="s">
        <v>5969</v>
      </c>
      <c r="D2567" s="5">
        <v>3000</v>
      </c>
      <c r="E2567" s="7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202"/>
        <v>132</v>
      </c>
      <c r="P2567">
        <f t="shared" si="203"/>
        <v>70.63</v>
      </c>
      <c r="Q2567" s="11" t="s">
        <v>8313</v>
      </c>
      <c r="R2567" s="15">
        <f t="shared" si="204"/>
        <v>40778.770011574074</v>
      </c>
      <c r="S2567" s="15">
        <f t="shared" si="205"/>
        <v>40808.770011574074</v>
      </c>
      <c r="U2567" t="str">
        <f t="shared" si="206"/>
        <v>rock</v>
      </c>
    </row>
    <row r="2568" spans="1:21" ht="60" x14ac:dyDescent="0.25">
      <c r="A2568">
        <v>3606</v>
      </c>
      <c r="B2568" s="9" t="s">
        <v>3605</v>
      </c>
      <c r="C2568" s="3" t="s">
        <v>7716</v>
      </c>
      <c r="D2568" s="5">
        <v>3000</v>
      </c>
      <c r="E2568" s="7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202"/>
        <v>130</v>
      </c>
      <c r="P2568">
        <f t="shared" si="203"/>
        <v>61.06</v>
      </c>
      <c r="Q2568" s="11" t="s">
        <v>8309</v>
      </c>
      <c r="R2568" s="15">
        <f t="shared" si="204"/>
        <v>42566.604826388888</v>
      </c>
      <c r="S2568" s="15">
        <f t="shared" si="205"/>
        <v>42596.604826388888</v>
      </c>
      <c r="U2568" t="str">
        <f t="shared" si="206"/>
        <v>plays</v>
      </c>
    </row>
    <row r="2569" spans="1:21" ht="30" x14ac:dyDescent="0.25">
      <c r="A2569">
        <v>2028</v>
      </c>
      <c r="B2569" s="9" t="s">
        <v>2029</v>
      </c>
      <c r="C2569" s="3" t="s">
        <v>6138</v>
      </c>
      <c r="D2569" s="5">
        <v>3000</v>
      </c>
      <c r="E2569" s="7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202"/>
        <v>126</v>
      </c>
      <c r="P2569">
        <f t="shared" si="203"/>
        <v>47.91</v>
      </c>
      <c r="Q2569" s="11" t="s">
        <v>8311</v>
      </c>
      <c r="R2569" s="15">
        <f t="shared" si="204"/>
        <v>40215.919050925928</v>
      </c>
      <c r="S2569" s="15">
        <f t="shared" si="205"/>
        <v>40252.913194444445</v>
      </c>
      <c r="U2569" t="str">
        <f t="shared" si="206"/>
        <v>hardware</v>
      </c>
    </row>
    <row r="2570" spans="1:21" ht="60" x14ac:dyDescent="0.25">
      <c r="A2570">
        <v>3210</v>
      </c>
      <c r="B2570" s="9" t="s">
        <v>3210</v>
      </c>
      <c r="C2570" s="3" t="s">
        <v>7320</v>
      </c>
      <c r="D2570" s="5">
        <v>3000</v>
      </c>
      <c r="E2570" s="7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202"/>
        <v>126</v>
      </c>
      <c r="P2570">
        <f t="shared" si="203"/>
        <v>62.88</v>
      </c>
      <c r="Q2570" s="11" t="s">
        <v>8309</v>
      </c>
      <c r="R2570" s="15">
        <f t="shared" si="204"/>
        <v>41013.936562499999</v>
      </c>
      <c r="S2570" s="15">
        <f t="shared" si="205"/>
        <v>41061.165972222225</v>
      </c>
      <c r="U2570" t="str">
        <f t="shared" si="206"/>
        <v>plays</v>
      </c>
    </row>
    <row r="2571" spans="1:21" ht="60" x14ac:dyDescent="0.25">
      <c r="A2571">
        <v>2926</v>
      </c>
      <c r="B2571" s="9" t="s">
        <v>2926</v>
      </c>
      <c r="C2571" s="3" t="s">
        <v>7036</v>
      </c>
      <c r="D2571" s="5">
        <v>3000</v>
      </c>
      <c r="E2571" s="7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202"/>
        <v>125</v>
      </c>
      <c r="P2571">
        <f t="shared" si="203"/>
        <v>75</v>
      </c>
      <c r="Q2571" s="11" t="s">
        <v>8309</v>
      </c>
      <c r="R2571" s="15">
        <f t="shared" si="204"/>
        <v>42044.765960648147</v>
      </c>
      <c r="S2571" s="15">
        <f t="shared" si="205"/>
        <v>42058.765960648147</v>
      </c>
      <c r="U2571" t="str">
        <f t="shared" si="206"/>
        <v>musical</v>
      </c>
    </row>
    <row r="2572" spans="1:21" ht="60" x14ac:dyDescent="0.25">
      <c r="A2572">
        <v>3496</v>
      </c>
      <c r="B2572" s="9" t="s">
        <v>3495</v>
      </c>
      <c r="C2572" s="3" t="s">
        <v>7606</v>
      </c>
      <c r="D2572" s="5">
        <v>3000</v>
      </c>
      <c r="E2572" s="7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202"/>
        <v>124</v>
      </c>
      <c r="P2572">
        <f t="shared" si="203"/>
        <v>47.85</v>
      </c>
      <c r="Q2572" s="11" t="s">
        <v>8309</v>
      </c>
      <c r="R2572" s="15">
        <f t="shared" si="204"/>
        <v>42584.846828703703</v>
      </c>
      <c r="S2572" s="15">
        <f t="shared" si="205"/>
        <v>42624.846828703703</v>
      </c>
      <c r="U2572" t="str">
        <f t="shared" si="206"/>
        <v>plays</v>
      </c>
    </row>
    <row r="2573" spans="1:21" ht="60" x14ac:dyDescent="0.25">
      <c r="A2573">
        <v>29</v>
      </c>
      <c r="B2573" s="9" t="s">
        <v>31</v>
      </c>
      <c r="C2573" s="3" t="s">
        <v>4140</v>
      </c>
      <c r="D2573" s="5">
        <v>3000</v>
      </c>
      <c r="E2573" s="7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202"/>
        <v>123</v>
      </c>
      <c r="P2573">
        <f t="shared" si="203"/>
        <v>31.62</v>
      </c>
      <c r="Q2573" s="11" t="s">
        <v>8308</v>
      </c>
      <c r="R2573" s="15">
        <f t="shared" si="204"/>
        <v>41812.67324074074</v>
      </c>
      <c r="S2573" s="15">
        <f t="shared" si="205"/>
        <v>41842.67324074074</v>
      </c>
      <c r="U2573" t="str">
        <f t="shared" si="206"/>
        <v>television</v>
      </c>
    </row>
    <row r="2574" spans="1:21" ht="60" x14ac:dyDescent="0.25">
      <c r="A2574">
        <v>2554</v>
      </c>
      <c r="B2574" s="9" t="s">
        <v>2554</v>
      </c>
      <c r="C2574" s="3" t="s">
        <v>6664</v>
      </c>
      <c r="D2574" s="5">
        <v>3000</v>
      </c>
      <c r="E2574" s="7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202"/>
        <v>123</v>
      </c>
      <c r="P2574">
        <f t="shared" si="203"/>
        <v>54.99</v>
      </c>
      <c r="Q2574" s="11" t="s">
        <v>8313</v>
      </c>
      <c r="R2574" s="15">
        <f t="shared" si="204"/>
        <v>42125.078275462962</v>
      </c>
      <c r="S2574" s="15">
        <f t="shared" si="205"/>
        <v>42156.165972222225</v>
      </c>
      <c r="U2574" t="str">
        <f t="shared" si="206"/>
        <v>classical music</v>
      </c>
    </row>
    <row r="2575" spans="1:21" ht="60" x14ac:dyDescent="0.25">
      <c r="A2575">
        <v>2285</v>
      </c>
      <c r="B2575" s="9" t="s">
        <v>2286</v>
      </c>
      <c r="C2575" s="3" t="s">
        <v>6395</v>
      </c>
      <c r="D2575" s="5">
        <v>3000</v>
      </c>
      <c r="E2575" s="7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202"/>
        <v>121</v>
      </c>
      <c r="P2575">
        <f t="shared" si="203"/>
        <v>46.09</v>
      </c>
      <c r="Q2575" s="11" t="s">
        <v>8313</v>
      </c>
      <c r="R2575" s="15">
        <f t="shared" si="204"/>
        <v>41059.185682870368</v>
      </c>
      <c r="S2575" s="15">
        <f t="shared" si="205"/>
        <v>41089.185682870368</v>
      </c>
      <c r="U2575" t="str">
        <f t="shared" si="206"/>
        <v>rock</v>
      </c>
    </row>
    <row r="2576" spans="1:21" ht="60" x14ac:dyDescent="0.25">
      <c r="A2576">
        <v>3488</v>
      </c>
      <c r="B2576" s="9" t="s">
        <v>3487</v>
      </c>
      <c r="C2576" s="3" t="s">
        <v>7598</v>
      </c>
      <c r="D2576" s="5">
        <v>3000</v>
      </c>
      <c r="E2576" s="7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202"/>
        <v>121</v>
      </c>
      <c r="P2576">
        <f t="shared" si="203"/>
        <v>125.38</v>
      </c>
      <c r="Q2576" s="11" t="s">
        <v>8309</v>
      </c>
      <c r="R2576" s="15">
        <f t="shared" si="204"/>
        <v>42087.768055555556</v>
      </c>
      <c r="S2576" s="15">
        <f t="shared" si="205"/>
        <v>42111.666666666672</v>
      </c>
      <c r="U2576" t="str">
        <f t="shared" si="206"/>
        <v>plays</v>
      </c>
    </row>
    <row r="2577" spans="1:21" ht="45" x14ac:dyDescent="0.25">
      <c r="A2577">
        <v>91</v>
      </c>
      <c r="B2577" s="9" t="s">
        <v>93</v>
      </c>
      <c r="C2577" s="3" t="s">
        <v>4202</v>
      </c>
      <c r="D2577" s="5">
        <v>3000</v>
      </c>
      <c r="E2577" s="7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202"/>
        <v>120</v>
      </c>
      <c r="P2577">
        <f t="shared" si="203"/>
        <v>78.260000000000005</v>
      </c>
      <c r="Q2577" s="11" t="s">
        <v>8308</v>
      </c>
      <c r="R2577" s="15">
        <f t="shared" si="204"/>
        <v>40619.402361111112</v>
      </c>
      <c r="S2577" s="15">
        <f t="shared" si="205"/>
        <v>40680.402361111112</v>
      </c>
      <c r="U2577" t="str">
        <f t="shared" si="206"/>
        <v>shorts</v>
      </c>
    </row>
    <row r="2578" spans="1:21" ht="45" x14ac:dyDescent="0.25">
      <c r="A2578">
        <v>822</v>
      </c>
      <c r="B2578" s="9" t="s">
        <v>823</v>
      </c>
      <c r="C2578" s="3" t="s">
        <v>4932</v>
      </c>
      <c r="D2578" s="5">
        <v>3000</v>
      </c>
      <c r="E2578" s="7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202"/>
        <v>119</v>
      </c>
      <c r="P2578">
        <f t="shared" si="203"/>
        <v>51.81</v>
      </c>
      <c r="Q2578" s="11" t="s">
        <v>8313</v>
      </c>
      <c r="R2578" s="15">
        <f t="shared" si="204"/>
        <v>41157.947337962964</v>
      </c>
      <c r="S2578" s="15">
        <f t="shared" si="205"/>
        <v>41187.947337962964</v>
      </c>
      <c r="U2578" t="str">
        <f t="shared" si="206"/>
        <v>rock</v>
      </c>
    </row>
    <row r="2579" spans="1:21" ht="45" x14ac:dyDescent="0.25">
      <c r="A2579">
        <v>751</v>
      </c>
      <c r="B2579" s="9" t="s">
        <v>752</v>
      </c>
      <c r="C2579" s="3" t="s">
        <v>4861</v>
      </c>
      <c r="D2579" s="5">
        <v>3000</v>
      </c>
      <c r="E2579" s="7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202"/>
        <v>119</v>
      </c>
      <c r="P2579">
        <f t="shared" si="203"/>
        <v>57.34</v>
      </c>
      <c r="Q2579" s="11" t="s">
        <v>8310</v>
      </c>
      <c r="R2579" s="15">
        <f t="shared" si="204"/>
        <v>40713.630497685182</v>
      </c>
      <c r="S2579" s="15">
        <f t="shared" si="205"/>
        <v>40759.630497685182</v>
      </c>
      <c r="U2579" t="str">
        <f t="shared" si="206"/>
        <v>nonfiction</v>
      </c>
    </row>
    <row r="2580" spans="1:21" ht="60" x14ac:dyDescent="0.25">
      <c r="A2580">
        <v>3689</v>
      </c>
      <c r="B2580" s="9" t="s">
        <v>3686</v>
      </c>
      <c r="C2580" s="3" t="s">
        <v>7799</v>
      </c>
      <c r="D2580" s="5">
        <v>3000</v>
      </c>
      <c r="E2580" s="7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202"/>
        <v>118</v>
      </c>
      <c r="P2580">
        <f t="shared" si="203"/>
        <v>57.26</v>
      </c>
      <c r="Q2580" s="11" t="s">
        <v>8309</v>
      </c>
      <c r="R2580" s="15">
        <f t="shared" si="204"/>
        <v>42147.826840277776</v>
      </c>
      <c r="S2580" s="15">
        <f t="shared" si="205"/>
        <v>42176.934027777781</v>
      </c>
      <c r="U2580" t="str">
        <f t="shared" si="206"/>
        <v>plays</v>
      </c>
    </row>
    <row r="2581" spans="1:21" ht="60" x14ac:dyDescent="0.25">
      <c r="A2581">
        <v>3387</v>
      </c>
      <c r="B2581" s="9" t="s">
        <v>3386</v>
      </c>
      <c r="C2581" s="3" t="s">
        <v>7497</v>
      </c>
      <c r="D2581" s="5">
        <v>3000</v>
      </c>
      <c r="E2581" s="7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202"/>
        <v>117</v>
      </c>
      <c r="P2581">
        <f t="shared" si="203"/>
        <v>100.17</v>
      </c>
      <c r="Q2581" s="11" t="s">
        <v>8309</v>
      </c>
      <c r="R2581" s="15">
        <f t="shared" si="204"/>
        <v>41947.762592592589</v>
      </c>
      <c r="S2581" s="15">
        <f t="shared" si="205"/>
        <v>41987.762592592597</v>
      </c>
      <c r="U2581" t="str">
        <f t="shared" si="206"/>
        <v>plays</v>
      </c>
    </row>
    <row r="2582" spans="1:21" ht="60" x14ac:dyDescent="0.25">
      <c r="A2582">
        <v>3299</v>
      </c>
      <c r="B2582" s="9" t="s">
        <v>3299</v>
      </c>
      <c r="C2582" s="3" t="s">
        <v>7409</v>
      </c>
      <c r="D2582" s="5">
        <v>3000</v>
      </c>
      <c r="E2582" s="7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202"/>
        <v>116</v>
      </c>
      <c r="P2582">
        <f t="shared" si="203"/>
        <v>55.33</v>
      </c>
      <c r="Q2582" s="11" t="s">
        <v>8309</v>
      </c>
      <c r="R2582" s="15">
        <f t="shared" si="204"/>
        <v>42261.917395833334</v>
      </c>
      <c r="S2582" s="15">
        <f t="shared" si="205"/>
        <v>42291.917395833334</v>
      </c>
      <c r="U2582" t="str">
        <f t="shared" si="206"/>
        <v>plays</v>
      </c>
    </row>
    <row r="2583" spans="1:21" ht="30" x14ac:dyDescent="0.25">
      <c r="A2583">
        <v>3167</v>
      </c>
      <c r="B2583" s="9" t="s">
        <v>3167</v>
      </c>
      <c r="C2583" s="3" t="s">
        <v>7277</v>
      </c>
      <c r="D2583" s="5">
        <v>3000</v>
      </c>
      <c r="E2583" s="7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202"/>
        <v>116</v>
      </c>
      <c r="P2583">
        <f t="shared" si="203"/>
        <v>63.36</v>
      </c>
      <c r="Q2583" s="11" t="s">
        <v>8309</v>
      </c>
      <c r="R2583" s="15">
        <f t="shared" si="204"/>
        <v>41839.175706018519</v>
      </c>
      <c r="S2583" s="15">
        <f t="shared" si="205"/>
        <v>41853.175706018519</v>
      </c>
      <c r="U2583" t="str">
        <f t="shared" si="206"/>
        <v>plays</v>
      </c>
    </row>
    <row r="2584" spans="1:21" ht="60" x14ac:dyDescent="0.25">
      <c r="A2584">
        <v>2088</v>
      </c>
      <c r="B2584" s="9" t="s">
        <v>2089</v>
      </c>
      <c r="C2584" s="3" t="s">
        <v>6198</v>
      </c>
      <c r="D2584" s="5">
        <v>3000</v>
      </c>
      <c r="E2584" s="7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202"/>
        <v>116</v>
      </c>
      <c r="P2584">
        <f t="shared" si="203"/>
        <v>46.2</v>
      </c>
      <c r="Q2584" s="11" t="s">
        <v>8313</v>
      </c>
      <c r="R2584" s="15">
        <f t="shared" si="204"/>
        <v>40395.714722222219</v>
      </c>
      <c r="S2584" s="15">
        <f t="shared" si="205"/>
        <v>40432.165972222225</v>
      </c>
      <c r="U2584" t="str">
        <f t="shared" si="206"/>
        <v>indie rock</v>
      </c>
    </row>
    <row r="2585" spans="1:21" ht="90" x14ac:dyDescent="0.25">
      <c r="A2585">
        <v>3584</v>
      </c>
      <c r="B2585" s="9" t="s">
        <v>3583</v>
      </c>
      <c r="C2585" s="3" t="s">
        <v>7694</v>
      </c>
      <c r="D2585" s="5">
        <v>3000</v>
      </c>
      <c r="E2585" s="7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202"/>
        <v>116</v>
      </c>
      <c r="P2585">
        <f t="shared" si="203"/>
        <v>30.94</v>
      </c>
      <c r="Q2585" s="11" t="s">
        <v>8309</v>
      </c>
      <c r="R2585" s="15">
        <f t="shared" si="204"/>
        <v>42168.316481481481</v>
      </c>
      <c r="S2585" s="15">
        <f t="shared" si="205"/>
        <v>42198.316481481481</v>
      </c>
      <c r="U2585" t="str">
        <f t="shared" si="206"/>
        <v>plays</v>
      </c>
    </row>
    <row r="2586" spans="1:21" ht="45" x14ac:dyDescent="0.25">
      <c r="A2586">
        <v>1676</v>
      </c>
      <c r="B2586" s="9" t="s">
        <v>1677</v>
      </c>
      <c r="C2586" s="3" t="s">
        <v>5786</v>
      </c>
      <c r="D2586" s="5">
        <v>3000</v>
      </c>
      <c r="E2586" s="7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202"/>
        <v>115</v>
      </c>
      <c r="P2586">
        <f t="shared" si="203"/>
        <v>82.38</v>
      </c>
      <c r="Q2586" s="11" t="s">
        <v>8313</v>
      </c>
      <c r="R2586" s="15">
        <f t="shared" si="204"/>
        <v>40973.72623842593</v>
      </c>
      <c r="S2586" s="15">
        <f t="shared" si="205"/>
        <v>41020.165972222225</v>
      </c>
      <c r="U2586" t="str">
        <f t="shared" si="206"/>
        <v>pop</v>
      </c>
    </row>
    <row r="2587" spans="1:21" ht="45" x14ac:dyDescent="0.25">
      <c r="A2587">
        <v>522</v>
      </c>
      <c r="B2587" s="9" t="s">
        <v>523</v>
      </c>
      <c r="C2587" s="3" t="s">
        <v>4632</v>
      </c>
      <c r="D2587" s="5">
        <v>3000</v>
      </c>
      <c r="E2587" s="7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202"/>
        <v>115</v>
      </c>
      <c r="P2587">
        <f t="shared" si="203"/>
        <v>110.97</v>
      </c>
      <c r="Q2587" s="11" t="s">
        <v>8309</v>
      </c>
      <c r="R2587" s="15">
        <f t="shared" si="204"/>
        <v>42430.040798611109</v>
      </c>
      <c r="S2587" s="15">
        <f t="shared" si="205"/>
        <v>42449.999131944445</v>
      </c>
      <c r="U2587" t="str">
        <f t="shared" si="206"/>
        <v>plays</v>
      </c>
    </row>
    <row r="2588" spans="1:21" ht="75" x14ac:dyDescent="0.25">
      <c r="A2588">
        <v>1924</v>
      </c>
      <c r="B2588" s="9" t="s">
        <v>1925</v>
      </c>
      <c r="C2588" s="3" t="s">
        <v>6034</v>
      </c>
      <c r="D2588" s="5">
        <v>3000</v>
      </c>
      <c r="E2588" s="7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202"/>
        <v>114</v>
      </c>
      <c r="P2588">
        <f t="shared" si="203"/>
        <v>104</v>
      </c>
      <c r="Q2588" s="11" t="s">
        <v>8313</v>
      </c>
      <c r="R2588" s="15">
        <f t="shared" si="204"/>
        <v>41626.761053240742</v>
      </c>
      <c r="S2588" s="15">
        <f t="shared" si="205"/>
        <v>41654.814583333333</v>
      </c>
      <c r="U2588" t="str">
        <f t="shared" si="206"/>
        <v>indie rock</v>
      </c>
    </row>
    <row r="2589" spans="1:21" ht="60" x14ac:dyDescent="0.25">
      <c r="A2589">
        <v>2977</v>
      </c>
      <c r="B2589" s="9" t="s">
        <v>2977</v>
      </c>
      <c r="C2589" s="3" t="s">
        <v>7087</v>
      </c>
      <c r="D2589" s="5">
        <v>3000</v>
      </c>
      <c r="E2589" s="7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202"/>
        <v>114</v>
      </c>
      <c r="P2589">
        <f t="shared" si="203"/>
        <v>113.57</v>
      </c>
      <c r="Q2589" s="11" t="s">
        <v>8309</v>
      </c>
      <c r="R2589" s="15">
        <f t="shared" si="204"/>
        <v>42026.88118055556</v>
      </c>
      <c r="S2589" s="15">
        <f t="shared" si="205"/>
        <v>42086.093055555553</v>
      </c>
      <c r="U2589" t="str">
        <f t="shared" si="206"/>
        <v>plays</v>
      </c>
    </row>
    <row r="2590" spans="1:21" ht="60" x14ac:dyDescent="0.25">
      <c r="A2590">
        <v>3604</v>
      </c>
      <c r="B2590" s="9" t="s">
        <v>3603</v>
      </c>
      <c r="C2590" s="3" t="s">
        <v>7714</v>
      </c>
      <c r="D2590" s="5">
        <v>3000</v>
      </c>
      <c r="E2590" s="7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202"/>
        <v>113</v>
      </c>
      <c r="P2590">
        <f t="shared" si="203"/>
        <v>49.06</v>
      </c>
      <c r="Q2590" s="11" t="s">
        <v>8309</v>
      </c>
      <c r="R2590" s="15">
        <f t="shared" si="204"/>
        <v>42483.015694444446</v>
      </c>
      <c r="S2590" s="15">
        <f t="shared" si="205"/>
        <v>42489.290972222225</v>
      </c>
      <c r="U2590" t="str">
        <f t="shared" si="206"/>
        <v>plays</v>
      </c>
    </row>
    <row r="2591" spans="1:21" ht="45" x14ac:dyDescent="0.25">
      <c r="A2591">
        <v>3680</v>
      </c>
      <c r="B2591" s="9" t="s">
        <v>3677</v>
      </c>
      <c r="C2591" s="3" t="s">
        <v>7790</v>
      </c>
      <c r="D2591" s="5">
        <v>3000</v>
      </c>
      <c r="E2591" s="7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202"/>
        <v>113</v>
      </c>
      <c r="P2591">
        <f t="shared" si="203"/>
        <v>99.5</v>
      </c>
      <c r="Q2591" s="11" t="s">
        <v>8309</v>
      </c>
      <c r="R2591" s="15">
        <f t="shared" si="204"/>
        <v>42627.454097222217</v>
      </c>
      <c r="S2591" s="15">
        <f t="shared" si="205"/>
        <v>42648.454097222217</v>
      </c>
      <c r="U2591" t="str">
        <f t="shared" si="206"/>
        <v>plays</v>
      </c>
    </row>
    <row r="2592" spans="1:21" ht="60" x14ac:dyDescent="0.25">
      <c r="A2592">
        <v>1474</v>
      </c>
      <c r="B2592" s="9" t="s">
        <v>1475</v>
      </c>
      <c r="C2592" s="3" t="s">
        <v>5584</v>
      </c>
      <c r="D2592" s="5">
        <v>3000</v>
      </c>
      <c r="E2592" s="7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202"/>
        <v>112</v>
      </c>
      <c r="P2592">
        <f t="shared" si="203"/>
        <v>44.32</v>
      </c>
      <c r="Q2592" s="11" t="s">
        <v>8310</v>
      </c>
      <c r="R2592" s="15">
        <f t="shared" si="204"/>
        <v>41500.727916666663</v>
      </c>
      <c r="S2592" s="15">
        <f t="shared" si="205"/>
        <v>41530.727916666663</v>
      </c>
      <c r="U2592" t="str">
        <f t="shared" si="206"/>
        <v>radio &amp; podcasts</v>
      </c>
    </row>
    <row r="2593" spans="1:21" ht="45" x14ac:dyDescent="0.25">
      <c r="A2593">
        <v>2806</v>
      </c>
      <c r="B2593" s="9" t="s">
        <v>2806</v>
      </c>
      <c r="C2593" s="3" t="s">
        <v>6916</v>
      </c>
      <c r="D2593" s="5">
        <v>3000</v>
      </c>
      <c r="E2593" s="7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202"/>
        <v>112</v>
      </c>
      <c r="P2593">
        <f t="shared" si="203"/>
        <v>44.25</v>
      </c>
      <c r="Q2593" s="11" t="s">
        <v>8309</v>
      </c>
      <c r="R2593" s="15">
        <f t="shared" si="204"/>
        <v>42185.267245370371</v>
      </c>
      <c r="S2593" s="15">
        <f t="shared" si="205"/>
        <v>42221.458333333328</v>
      </c>
      <c r="U2593" t="str">
        <f t="shared" si="206"/>
        <v>plays</v>
      </c>
    </row>
    <row r="2594" spans="1:21" ht="60" x14ac:dyDescent="0.25">
      <c r="A2594">
        <v>378</v>
      </c>
      <c r="B2594" s="9" t="s">
        <v>379</v>
      </c>
      <c r="C2594" s="3" t="s">
        <v>4488</v>
      </c>
      <c r="D2594" s="5">
        <v>3000</v>
      </c>
      <c r="E2594" s="7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202"/>
        <v>112</v>
      </c>
      <c r="P2594">
        <f t="shared" si="203"/>
        <v>40.4</v>
      </c>
      <c r="Q2594" s="11" t="s">
        <v>8308</v>
      </c>
      <c r="R2594" s="15">
        <f t="shared" si="204"/>
        <v>42370.571851851855</v>
      </c>
      <c r="S2594" s="15">
        <f t="shared" si="205"/>
        <v>42394.994444444441</v>
      </c>
      <c r="U2594" t="str">
        <f t="shared" si="206"/>
        <v>documentary</v>
      </c>
    </row>
    <row r="2595" spans="1:21" ht="45" x14ac:dyDescent="0.25">
      <c r="A2595">
        <v>1358</v>
      </c>
      <c r="B2595" s="9" t="s">
        <v>1359</v>
      </c>
      <c r="C2595" s="3" t="s">
        <v>5468</v>
      </c>
      <c r="D2595" s="5">
        <v>3000</v>
      </c>
      <c r="E2595" s="7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202"/>
        <v>112</v>
      </c>
      <c r="P2595">
        <f t="shared" si="203"/>
        <v>68.37</v>
      </c>
      <c r="Q2595" s="11" t="s">
        <v>8310</v>
      </c>
      <c r="R2595" s="15">
        <f t="shared" si="204"/>
        <v>40689.570868055554</v>
      </c>
      <c r="S2595" s="15">
        <f t="shared" si="205"/>
        <v>40719.570868055554</v>
      </c>
      <c r="U2595" t="str">
        <f t="shared" si="206"/>
        <v>nonfiction</v>
      </c>
    </row>
    <row r="2596" spans="1:21" ht="60" x14ac:dyDescent="0.25">
      <c r="A2596">
        <v>1887</v>
      </c>
      <c r="B2596" s="9" t="s">
        <v>1888</v>
      </c>
      <c r="C2596" s="3" t="s">
        <v>5997</v>
      </c>
      <c r="D2596" s="5">
        <v>3000</v>
      </c>
      <c r="E2596" s="7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202"/>
        <v>111</v>
      </c>
      <c r="P2596">
        <f t="shared" si="203"/>
        <v>416.88</v>
      </c>
      <c r="Q2596" s="11" t="s">
        <v>8313</v>
      </c>
      <c r="R2596" s="15">
        <f t="shared" si="204"/>
        <v>42323.800138888888</v>
      </c>
      <c r="S2596" s="15">
        <f t="shared" si="205"/>
        <v>42341.895833333328</v>
      </c>
      <c r="U2596" t="str">
        <f t="shared" si="206"/>
        <v>indie rock</v>
      </c>
    </row>
    <row r="2597" spans="1:21" ht="60" x14ac:dyDescent="0.25">
      <c r="A2597">
        <v>3661</v>
      </c>
      <c r="B2597" s="9" t="s">
        <v>3658</v>
      </c>
      <c r="C2597" s="3" t="s">
        <v>7771</v>
      </c>
      <c r="D2597" s="5">
        <v>3000</v>
      </c>
      <c r="E2597" s="7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202"/>
        <v>111</v>
      </c>
      <c r="P2597">
        <f t="shared" si="203"/>
        <v>92.5</v>
      </c>
      <c r="Q2597" s="11" t="s">
        <v>8309</v>
      </c>
      <c r="R2597" s="15">
        <f t="shared" si="204"/>
        <v>42447.896666666667</v>
      </c>
      <c r="S2597" s="15">
        <f t="shared" si="205"/>
        <v>42470.166666666672</v>
      </c>
      <c r="U2597" t="str">
        <f t="shared" si="206"/>
        <v>plays</v>
      </c>
    </row>
    <row r="2598" spans="1:21" ht="60" x14ac:dyDescent="0.25">
      <c r="A2598">
        <v>2462</v>
      </c>
      <c r="B2598" s="9" t="s">
        <v>2463</v>
      </c>
      <c r="C2598" s="3" t="s">
        <v>6572</v>
      </c>
      <c r="D2598" s="5">
        <v>3000</v>
      </c>
      <c r="E2598" s="7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202"/>
        <v>111</v>
      </c>
      <c r="P2598">
        <f t="shared" si="203"/>
        <v>28.88</v>
      </c>
      <c r="Q2598" s="11" t="s">
        <v>8313</v>
      </c>
      <c r="R2598" s="15">
        <f t="shared" si="204"/>
        <v>41089.186296296299</v>
      </c>
      <c r="S2598" s="15">
        <f t="shared" si="205"/>
        <v>41109.186296296299</v>
      </c>
      <c r="U2598" t="str">
        <f t="shared" si="206"/>
        <v>indie rock</v>
      </c>
    </row>
    <row r="2599" spans="1:21" ht="45" x14ac:dyDescent="0.25">
      <c r="A2599">
        <v>2831</v>
      </c>
      <c r="B2599" s="9" t="s">
        <v>2831</v>
      </c>
      <c r="C2599" s="3" t="s">
        <v>6941</v>
      </c>
      <c r="D2599" s="5">
        <v>3000</v>
      </c>
      <c r="E2599" s="7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202"/>
        <v>111</v>
      </c>
      <c r="P2599">
        <f t="shared" si="203"/>
        <v>63.85</v>
      </c>
      <c r="Q2599" s="11" t="s">
        <v>8309</v>
      </c>
      <c r="R2599" s="15">
        <f t="shared" si="204"/>
        <v>42171.824884259258</v>
      </c>
      <c r="S2599" s="15">
        <f t="shared" si="205"/>
        <v>42201.824884259258</v>
      </c>
      <c r="U2599" t="str">
        <f t="shared" si="206"/>
        <v>plays</v>
      </c>
    </row>
    <row r="2600" spans="1:21" ht="45" x14ac:dyDescent="0.25">
      <c r="A2600">
        <v>3593</v>
      </c>
      <c r="B2600" s="9" t="s">
        <v>3592</v>
      </c>
      <c r="C2600" s="3" t="s">
        <v>7703</v>
      </c>
      <c r="D2600" s="5">
        <v>3000</v>
      </c>
      <c r="E2600" s="7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202"/>
        <v>111</v>
      </c>
      <c r="P2600">
        <f t="shared" si="203"/>
        <v>77.19</v>
      </c>
      <c r="Q2600" s="11" t="s">
        <v>8309</v>
      </c>
      <c r="R2600" s="15">
        <f t="shared" si="204"/>
        <v>41974.898599537039</v>
      </c>
      <c r="S2600" s="15">
        <f t="shared" si="205"/>
        <v>42009.851388888885</v>
      </c>
      <c r="U2600" t="str">
        <f t="shared" si="206"/>
        <v>plays</v>
      </c>
    </row>
    <row r="2601" spans="1:21" ht="60" x14ac:dyDescent="0.25">
      <c r="A2601">
        <v>3621</v>
      </c>
      <c r="B2601" s="9" t="s">
        <v>3619</v>
      </c>
      <c r="C2601" s="3" t="s">
        <v>7731</v>
      </c>
      <c r="D2601" s="5">
        <v>3000</v>
      </c>
      <c r="E2601" s="7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202"/>
        <v>110</v>
      </c>
      <c r="P2601">
        <f t="shared" si="203"/>
        <v>47.03</v>
      </c>
      <c r="Q2601" s="11" t="s">
        <v>8309</v>
      </c>
      <c r="R2601" s="15">
        <f t="shared" si="204"/>
        <v>42619.935694444444</v>
      </c>
      <c r="S2601" s="15">
        <f t="shared" si="205"/>
        <v>42643.875</v>
      </c>
      <c r="U2601" t="str">
        <f t="shared" si="206"/>
        <v>plays</v>
      </c>
    </row>
    <row r="2602" spans="1:21" ht="30" x14ac:dyDescent="0.25">
      <c r="A2602">
        <v>53</v>
      </c>
      <c r="B2602" s="9" t="s">
        <v>55</v>
      </c>
      <c r="C2602" s="3" t="s">
        <v>4164</v>
      </c>
      <c r="D2602" s="5">
        <v>3000</v>
      </c>
      <c r="E2602" s="7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202"/>
        <v>110</v>
      </c>
      <c r="P2602">
        <f t="shared" si="203"/>
        <v>28.11</v>
      </c>
      <c r="Q2602" s="11" t="s">
        <v>8308</v>
      </c>
      <c r="R2602" s="15">
        <f t="shared" si="204"/>
        <v>41719.549131944441</v>
      </c>
      <c r="S2602" s="15">
        <f t="shared" si="205"/>
        <v>41733.916666666664</v>
      </c>
      <c r="U2602" t="str">
        <f t="shared" si="206"/>
        <v>television</v>
      </c>
    </row>
    <row r="2603" spans="1:21" ht="45" x14ac:dyDescent="0.25">
      <c r="A2603">
        <v>2980</v>
      </c>
      <c r="B2603" s="9" t="s">
        <v>2980</v>
      </c>
      <c r="C2603" s="3" t="s">
        <v>7090</v>
      </c>
      <c r="D2603" s="5">
        <v>3000</v>
      </c>
      <c r="E2603" s="7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202"/>
        <v>109</v>
      </c>
      <c r="P2603">
        <f t="shared" si="203"/>
        <v>136.46</v>
      </c>
      <c r="Q2603" s="11" t="s">
        <v>8309</v>
      </c>
      <c r="R2603" s="15">
        <f t="shared" si="204"/>
        <v>42219.915856481486</v>
      </c>
      <c r="S2603" s="15">
        <f t="shared" si="205"/>
        <v>42240.083333333328</v>
      </c>
      <c r="U2603" t="str">
        <f t="shared" si="206"/>
        <v>plays</v>
      </c>
    </row>
    <row r="2604" spans="1:21" ht="60" x14ac:dyDescent="0.25">
      <c r="A2604">
        <v>3688</v>
      </c>
      <c r="B2604" s="9" t="s">
        <v>3685</v>
      </c>
      <c r="C2604" s="3" t="s">
        <v>7798</v>
      </c>
      <c r="D2604" s="5">
        <v>3000</v>
      </c>
      <c r="E2604" s="7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202"/>
        <v>109</v>
      </c>
      <c r="P2604">
        <f t="shared" si="203"/>
        <v>83.97</v>
      </c>
      <c r="Q2604" s="11" t="s">
        <v>8309</v>
      </c>
      <c r="R2604" s="15">
        <f t="shared" si="204"/>
        <v>41829.787083333329</v>
      </c>
      <c r="S2604" s="15">
        <f t="shared" si="205"/>
        <v>41859.787083333329</v>
      </c>
      <c r="U2604" t="str">
        <f t="shared" si="206"/>
        <v>plays</v>
      </c>
    </row>
    <row r="2605" spans="1:21" ht="60" x14ac:dyDescent="0.25">
      <c r="A2605">
        <v>3702</v>
      </c>
      <c r="B2605" s="9" t="s">
        <v>3699</v>
      </c>
      <c r="C2605" s="3" t="s">
        <v>7812</v>
      </c>
      <c r="D2605" s="5">
        <v>3000</v>
      </c>
      <c r="E2605" s="7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202"/>
        <v>109</v>
      </c>
      <c r="P2605">
        <f t="shared" si="203"/>
        <v>155.94999999999999</v>
      </c>
      <c r="Q2605" s="11" t="s">
        <v>8309</v>
      </c>
      <c r="R2605" s="15">
        <f t="shared" si="204"/>
        <v>42524.53800925926</v>
      </c>
      <c r="S2605" s="15">
        <f t="shared" si="205"/>
        <v>42561.957638888889</v>
      </c>
      <c r="U2605" t="str">
        <f t="shared" si="206"/>
        <v>plays</v>
      </c>
    </row>
    <row r="2606" spans="1:21" ht="60" x14ac:dyDescent="0.25">
      <c r="A2606">
        <v>3422</v>
      </c>
      <c r="B2606" s="9" t="s">
        <v>3421</v>
      </c>
      <c r="C2606" s="3" t="s">
        <v>7532</v>
      </c>
      <c r="D2606" s="5">
        <v>3000</v>
      </c>
      <c r="E2606" s="7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202"/>
        <v>109</v>
      </c>
      <c r="P2606">
        <f t="shared" si="203"/>
        <v>71.150000000000006</v>
      </c>
      <c r="Q2606" s="11" t="s">
        <v>8309</v>
      </c>
      <c r="R2606" s="15">
        <f t="shared" si="204"/>
        <v>42323.562222222223</v>
      </c>
      <c r="S2606" s="15">
        <f t="shared" si="205"/>
        <v>42352</v>
      </c>
      <c r="U2606" t="str">
        <f t="shared" si="206"/>
        <v>plays</v>
      </c>
    </row>
    <row r="2607" spans="1:21" ht="60" x14ac:dyDescent="0.25">
      <c r="A2607">
        <v>3834</v>
      </c>
      <c r="B2607" s="9" t="s">
        <v>3831</v>
      </c>
      <c r="C2607" s="3" t="s">
        <v>7943</v>
      </c>
      <c r="D2607" s="5">
        <v>3000</v>
      </c>
      <c r="E2607" s="7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202"/>
        <v>109</v>
      </c>
      <c r="P2607">
        <f t="shared" si="203"/>
        <v>57.39</v>
      </c>
      <c r="Q2607" s="11" t="s">
        <v>8309</v>
      </c>
      <c r="R2607" s="15">
        <f t="shared" si="204"/>
        <v>42143.445219907408</v>
      </c>
      <c r="S2607" s="15">
        <f t="shared" si="205"/>
        <v>42173.445219907408</v>
      </c>
      <c r="U2607" t="str">
        <f t="shared" si="206"/>
        <v>plays</v>
      </c>
    </row>
    <row r="2608" spans="1:21" ht="60" x14ac:dyDescent="0.25">
      <c r="A2608">
        <v>2444</v>
      </c>
      <c r="B2608" s="9" t="s">
        <v>2445</v>
      </c>
      <c r="C2608" s="3" t="s">
        <v>6554</v>
      </c>
      <c r="D2608" s="5">
        <v>3000</v>
      </c>
      <c r="E2608" s="7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202"/>
        <v>109</v>
      </c>
      <c r="P2608">
        <f t="shared" si="203"/>
        <v>53.41</v>
      </c>
      <c r="Q2608" s="11" t="s">
        <v>8315</v>
      </c>
      <c r="R2608" s="15">
        <f t="shared" si="204"/>
        <v>42485.754525462966</v>
      </c>
      <c r="S2608" s="15">
        <f t="shared" si="205"/>
        <v>42515.754525462966</v>
      </c>
      <c r="U2608" t="str">
        <f t="shared" si="206"/>
        <v>small batch</v>
      </c>
    </row>
    <row r="2609" spans="1:21" ht="60" x14ac:dyDescent="0.25">
      <c r="A2609">
        <v>3410</v>
      </c>
      <c r="B2609" s="9" t="s">
        <v>3409</v>
      </c>
      <c r="C2609" s="3" t="s">
        <v>7520</v>
      </c>
      <c r="D2609" s="5">
        <v>3000</v>
      </c>
      <c r="E2609" s="7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202"/>
        <v>109</v>
      </c>
      <c r="P2609">
        <f t="shared" si="203"/>
        <v>81.38</v>
      </c>
      <c r="Q2609" s="11" t="s">
        <v>8309</v>
      </c>
      <c r="R2609" s="15">
        <f t="shared" si="204"/>
        <v>42500.041550925926</v>
      </c>
      <c r="S2609" s="15">
        <f t="shared" si="205"/>
        <v>42527.291666666672</v>
      </c>
      <c r="U2609" t="str">
        <f t="shared" si="206"/>
        <v>plays</v>
      </c>
    </row>
    <row r="2610" spans="1:21" ht="60" x14ac:dyDescent="0.25">
      <c r="A2610">
        <v>3583</v>
      </c>
      <c r="B2610" s="9" t="s">
        <v>3582</v>
      </c>
      <c r="C2610" s="3" t="s">
        <v>7693</v>
      </c>
      <c r="D2610" s="5">
        <v>3000</v>
      </c>
      <c r="E2610" s="7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202"/>
        <v>109</v>
      </c>
      <c r="P2610">
        <f t="shared" si="203"/>
        <v>135.63</v>
      </c>
      <c r="Q2610" s="11" t="s">
        <v>8309</v>
      </c>
      <c r="R2610" s="15">
        <f t="shared" si="204"/>
        <v>42418.425983796296</v>
      </c>
      <c r="S2610" s="15">
        <f t="shared" si="205"/>
        <v>42478.384317129632</v>
      </c>
      <c r="U2610" t="str">
        <f t="shared" si="206"/>
        <v>plays</v>
      </c>
    </row>
    <row r="2611" spans="1:21" ht="45" x14ac:dyDescent="0.25">
      <c r="A2611">
        <v>2084</v>
      </c>
      <c r="B2611" s="9" t="s">
        <v>2085</v>
      </c>
      <c r="C2611" s="3" t="s">
        <v>6194</v>
      </c>
      <c r="D2611" s="5">
        <v>3000</v>
      </c>
      <c r="E2611" s="7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202"/>
        <v>108</v>
      </c>
      <c r="P2611">
        <f t="shared" si="203"/>
        <v>70.650000000000006</v>
      </c>
      <c r="Q2611" s="11" t="s">
        <v>8313</v>
      </c>
      <c r="R2611" s="15">
        <f t="shared" si="204"/>
        <v>41731.833124999997</v>
      </c>
      <c r="S2611" s="15">
        <f t="shared" si="205"/>
        <v>41763.290972222225</v>
      </c>
      <c r="U2611" t="str">
        <f t="shared" si="206"/>
        <v>indie rock</v>
      </c>
    </row>
    <row r="2612" spans="1:21" ht="45" x14ac:dyDescent="0.25">
      <c r="A2612">
        <v>2312</v>
      </c>
      <c r="B2612" s="9" t="s">
        <v>2313</v>
      </c>
      <c r="C2612" s="3" t="s">
        <v>6422</v>
      </c>
      <c r="D2612" s="5">
        <v>3000</v>
      </c>
      <c r="E2612" s="7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202"/>
        <v>108</v>
      </c>
      <c r="P2612">
        <f t="shared" si="203"/>
        <v>40.96</v>
      </c>
      <c r="Q2612" s="11" t="s">
        <v>8313</v>
      </c>
      <c r="R2612" s="15">
        <f t="shared" si="204"/>
        <v>41716.632847222223</v>
      </c>
      <c r="S2612" s="15">
        <f t="shared" si="205"/>
        <v>41747.958333333336</v>
      </c>
      <c r="U2612" t="str">
        <f t="shared" si="206"/>
        <v>indie rock</v>
      </c>
    </row>
    <row r="2613" spans="1:21" ht="45" x14ac:dyDescent="0.25">
      <c r="A2613">
        <v>2319</v>
      </c>
      <c r="B2613" s="9" t="s">
        <v>2320</v>
      </c>
      <c r="C2613" s="3" t="s">
        <v>6429</v>
      </c>
      <c r="D2613" s="5">
        <v>3000</v>
      </c>
      <c r="E2613" s="7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202"/>
        <v>108</v>
      </c>
      <c r="P2613">
        <f t="shared" si="203"/>
        <v>41.96</v>
      </c>
      <c r="Q2613" s="11" t="s">
        <v>8313</v>
      </c>
      <c r="R2613" s="15">
        <f t="shared" si="204"/>
        <v>41593.082002314812</v>
      </c>
      <c r="S2613" s="15">
        <f t="shared" si="205"/>
        <v>41623.082002314812</v>
      </c>
      <c r="U2613" t="str">
        <f t="shared" si="206"/>
        <v>indie rock</v>
      </c>
    </row>
    <row r="2614" spans="1:21" ht="60" x14ac:dyDescent="0.25">
      <c r="A2614">
        <v>797</v>
      </c>
      <c r="B2614" s="9" t="s">
        <v>798</v>
      </c>
      <c r="C2614" s="3" t="s">
        <v>4907</v>
      </c>
      <c r="D2614" s="5">
        <v>3000</v>
      </c>
      <c r="E2614" s="7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202"/>
        <v>108</v>
      </c>
      <c r="P2614">
        <f t="shared" si="203"/>
        <v>45.44</v>
      </c>
      <c r="Q2614" s="11" t="s">
        <v>8313</v>
      </c>
      <c r="R2614" s="15">
        <f t="shared" si="204"/>
        <v>40996.994074074071</v>
      </c>
      <c r="S2614" s="15">
        <f t="shared" si="205"/>
        <v>41028.166666666664</v>
      </c>
      <c r="U2614" t="str">
        <f t="shared" si="206"/>
        <v>rock</v>
      </c>
    </row>
    <row r="2615" spans="1:21" ht="45" x14ac:dyDescent="0.25">
      <c r="A2615">
        <v>3040</v>
      </c>
      <c r="B2615" s="9" t="s">
        <v>3040</v>
      </c>
      <c r="C2615" s="3" t="s">
        <v>7150</v>
      </c>
      <c r="D2615" s="5">
        <v>3000</v>
      </c>
      <c r="E2615" s="7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202"/>
        <v>108</v>
      </c>
      <c r="P2615">
        <f t="shared" si="203"/>
        <v>76.790000000000006</v>
      </c>
      <c r="Q2615" s="11" t="s">
        <v>8309</v>
      </c>
      <c r="R2615" s="15">
        <f t="shared" si="204"/>
        <v>42177.791909722218</v>
      </c>
      <c r="S2615" s="15">
        <f t="shared" si="205"/>
        <v>42181.958333333328</v>
      </c>
      <c r="U2615" t="str">
        <f t="shared" si="206"/>
        <v>spaces</v>
      </c>
    </row>
    <row r="2616" spans="1:21" ht="60" x14ac:dyDescent="0.25">
      <c r="A2616">
        <v>740</v>
      </c>
      <c r="B2616" s="9" t="s">
        <v>741</v>
      </c>
      <c r="C2616" s="3" t="s">
        <v>4850</v>
      </c>
      <c r="D2616" s="5">
        <v>3000</v>
      </c>
      <c r="E2616" s="7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202"/>
        <v>107</v>
      </c>
      <c r="P2616">
        <f t="shared" si="203"/>
        <v>169.58</v>
      </c>
      <c r="Q2616" s="11" t="s">
        <v>8310</v>
      </c>
      <c r="R2616" s="15">
        <f t="shared" si="204"/>
        <v>42162.146782407406</v>
      </c>
      <c r="S2616" s="15">
        <f t="shared" si="205"/>
        <v>42176.146782407406</v>
      </c>
      <c r="U2616" t="str">
        <f t="shared" si="206"/>
        <v>nonfiction</v>
      </c>
    </row>
    <row r="2617" spans="1:21" ht="45" x14ac:dyDescent="0.25">
      <c r="A2617">
        <v>1848</v>
      </c>
      <c r="B2617" s="9" t="s">
        <v>1849</v>
      </c>
      <c r="C2617" s="3" t="s">
        <v>5958</v>
      </c>
      <c r="D2617" s="5">
        <v>3000</v>
      </c>
      <c r="E2617" s="7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202"/>
        <v>107</v>
      </c>
      <c r="P2617">
        <f t="shared" si="203"/>
        <v>134.21</v>
      </c>
      <c r="Q2617" s="11" t="s">
        <v>8313</v>
      </c>
      <c r="R2617" s="15">
        <f t="shared" si="204"/>
        <v>40691.788055555553</v>
      </c>
      <c r="S2617" s="15">
        <f t="shared" si="205"/>
        <v>40755.290972222225</v>
      </c>
      <c r="U2617" t="str">
        <f t="shared" si="206"/>
        <v>rock</v>
      </c>
    </row>
    <row r="2618" spans="1:21" ht="60" x14ac:dyDescent="0.25">
      <c r="A2618">
        <v>2488</v>
      </c>
      <c r="B2618" s="9" t="s">
        <v>2488</v>
      </c>
      <c r="C2618" s="3" t="s">
        <v>6598</v>
      </c>
      <c r="D2618" s="5">
        <v>3000</v>
      </c>
      <c r="E2618" s="7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202"/>
        <v>107</v>
      </c>
      <c r="P2618">
        <f t="shared" si="203"/>
        <v>49.25</v>
      </c>
      <c r="Q2618" s="11" t="s">
        <v>8313</v>
      </c>
      <c r="R2618" s="15">
        <f t="shared" si="204"/>
        <v>40833.633194444446</v>
      </c>
      <c r="S2618" s="15">
        <f t="shared" si="205"/>
        <v>40863.674861111111</v>
      </c>
      <c r="U2618" t="str">
        <f t="shared" si="206"/>
        <v>indie rock</v>
      </c>
    </row>
    <row r="2619" spans="1:21" ht="60" x14ac:dyDescent="0.25">
      <c r="A2619">
        <v>2552</v>
      </c>
      <c r="B2619" s="9" t="s">
        <v>2552</v>
      </c>
      <c r="C2619" s="3" t="s">
        <v>6662</v>
      </c>
      <c r="D2619" s="5">
        <v>3000</v>
      </c>
      <c r="E2619" s="7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202"/>
        <v>107</v>
      </c>
      <c r="P2619">
        <f t="shared" si="203"/>
        <v>177.5</v>
      </c>
      <c r="Q2619" s="11" t="s">
        <v>8313</v>
      </c>
      <c r="R2619" s="15">
        <f t="shared" si="204"/>
        <v>42769.809965277775</v>
      </c>
      <c r="S2619" s="15">
        <f t="shared" si="205"/>
        <v>42799.809965277775</v>
      </c>
      <c r="U2619" t="str">
        <f t="shared" si="206"/>
        <v>classical music</v>
      </c>
    </row>
    <row r="2620" spans="1:21" ht="60" x14ac:dyDescent="0.25">
      <c r="A2620">
        <v>3509</v>
      </c>
      <c r="B2620" s="9" t="s">
        <v>3508</v>
      </c>
      <c r="C2620" s="3" t="s">
        <v>7619</v>
      </c>
      <c r="D2620" s="5">
        <v>3000</v>
      </c>
      <c r="E2620" s="7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202"/>
        <v>106</v>
      </c>
      <c r="P2620">
        <f t="shared" si="203"/>
        <v>96.67</v>
      </c>
      <c r="Q2620" s="11" t="s">
        <v>8309</v>
      </c>
      <c r="R2620" s="15">
        <f t="shared" si="204"/>
        <v>41950.859560185185</v>
      </c>
      <c r="S2620" s="15">
        <f t="shared" si="205"/>
        <v>41964.204861111109</v>
      </c>
      <c r="U2620" t="str">
        <f t="shared" si="206"/>
        <v>plays</v>
      </c>
    </row>
    <row r="2621" spans="1:21" ht="60" x14ac:dyDescent="0.25">
      <c r="A2621">
        <v>3364</v>
      </c>
      <c r="B2621" s="9" t="s">
        <v>3363</v>
      </c>
      <c r="C2621" s="3" t="s">
        <v>7474</v>
      </c>
      <c r="D2621" s="5">
        <v>3000</v>
      </c>
      <c r="E2621" s="7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202"/>
        <v>106</v>
      </c>
      <c r="P2621">
        <f t="shared" si="203"/>
        <v>44.14</v>
      </c>
      <c r="Q2621" s="11" t="s">
        <v>8309</v>
      </c>
      <c r="R2621" s="15">
        <f t="shared" si="204"/>
        <v>42422.977418981478</v>
      </c>
      <c r="S2621" s="15">
        <f t="shared" si="205"/>
        <v>42444.875</v>
      </c>
      <c r="U2621" t="str">
        <f t="shared" si="206"/>
        <v>plays</v>
      </c>
    </row>
    <row r="2622" spans="1:21" ht="75" x14ac:dyDescent="0.25">
      <c r="A2622">
        <v>2640</v>
      </c>
      <c r="B2622" s="9" t="s">
        <v>2640</v>
      </c>
      <c r="C2622" s="3" t="s">
        <v>6750</v>
      </c>
      <c r="D2622" s="5">
        <v>3000</v>
      </c>
      <c r="E2622" s="7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202"/>
        <v>106</v>
      </c>
      <c r="P2622">
        <f t="shared" si="203"/>
        <v>45.94</v>
      </c>
      <c r="Q2622" s="11" t="s">
        <v>8311</v>
      </c>
      <c r="R2622" s="15">
        <f t="shared" si="204"/>
        <v>42103.160578703704</v>
      </c>
      <c r="S2622" s="15">
        <f t="shared" si="205"/>
        <v>42163.160578703704</v>
      </c>
      <c r="U2622" t="str">
        <f t="shared" si="206"/>
        <v>space exploration</v>
      </c>
    </row>
    <row r="2623" spans="1:21" ht="60" x14ac:dyDescent="0.25">
      <c r="A2623">
        <v>2790</v>
      </c>
      <c r="B2623" s="9" t="s">
        <v>2790</v>
      </c>
      <c r="C2623" s="3" t="s">
        <v>6900</v>
      </c>
      <c r="D2623" s="5">
        <v>3000</v>
      </c>
      <c r="E2623" s="7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202"/>
        <v>105</v>
      </c>
      <c r="P2623">
        <f t="shared" si="203"/>
        <v>47.88</v>
      </c>
      <c r="Q2623" s="11" t="s">
        <v>8309</v>
      </c>
      <c r="R2623" s="15">
        <f t="shared" si="204"/>
        <v>42016.938692129625</v>
      </c>
      <c r="S2623" s="15">
        <f t="shared" si="205"/>
        <v>42046.938692129625</v>
      </c>
      <c r="U2623" t="str">
        <f t="shared" si="206"/>
        <v>plays</v>
      </c>
    </row>
    <row r="2624" spans="1:21" ht="45" x14ac:dyDescent="0.25">
      <c r="A2624">
        <v>805</v>
      </c>
      <c r="B2624" s="9" t="s">
        <v>806</v>
      </c>
      <c r="C2624" s="3" t="s">
        <v>4915</v>
      </c>
      <c r="D2624" s="5">
        <v>3000</v>
      </c>
      <c r="E2624" s="7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202"/>
        <v>105</v>
      </c>
      <c r="P2624">
        <f t="shared" si="203"/>
        <v>58.33</v>
      </c>
      <c r="Q2624" s="11" t="s">
        <v>8313</v>
      </c>
      <c r="R2624" s="15">
        <f t="shared" si="204"/>
        <v>40690.823055555556</v>
      </c>
      <c r="S2624" s="15">
        <f t="shared" si="205"/>
        <v>40740.958333333336</v>
      </c>
      <c r="U2624" t="str">
        <f t="shared" si="206"/>
        <v>rock</v>
      </c>
    </row>
    <row r="2625" spans="1:21" ht="75" x14ac:dyDescent="0.25">
      <c r="A2625">
        <v>3624</v>
      </c>
      <c r="B2625" s="9" t="s">
        <v>3622</v>
      </c>
      <c r="C2625" s="3" t="s">
        <v>7734</v>
      </c>
      <c r="D2625" s="5">
        <v>3000</v>
      </c>
      <c r="E2625" s="7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202"/>
        <v>105</v>
      </c>
      <c r="P2625">
        <f t="shared" si="203"/>
        <v>80.72</v>
      </c>
      <c r="Q2625" s="11" t="s">
        <v>8309</v>
      </c>
      <c r="R2625" s="15">
        <f t="shared" si="204"/>
        <v>42545.774189814809</v>
      </c>
      <c r="S2625" s="15">
        <f t="shared" si="205"/>
        <v>42605.774189814809</v>
      </c>
      <c r="U2625" t="str">
        <f t="shared" si="206"/>
        <v>plays</v>
      </c>
    </row>
    <row r="2626" spans="1:21" ht="45" x14ac:dyDescent="0.25">
      <c r="A2626">
        <v>2992</v>
      </c>
      <c r="B2626" s="9" t="s">
        <v>2992</v>
      </c>
      <c r="C2626" s="3" t="s">
        <v>7102</v>
      </c>
      <c r="D2626" s="5">
        <v>3000</v>
      </c>
      <c r="E2626" s="7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202"/>
        <v>105</v>
      </c>
      <c r="P2626">
        <f t="shared" si="203"/>
        <v>48.98</v>
      </c>
      <c r="Q2626" s="11" t="s">
        <v>8309</v>
      </c>
      <c r="R2626" s="15">
        <f t="shared" si="204"/>
        <v>42622.767476851848</v>
      </c>
      <c r="S2626" s="15">
        <f t="shared" si="205"/>
        <v>42652.767476851848</v>
      </c>
      <c r="U2626" t="str">
        <f t="shared" si="206"/>
        <v>spaces</v>
      </c>
    </row>
    <row r="2627" spans="1:21" ht="60" x14ac:dyDescent="0.25">
      <c r="A2627">
        <v>3380</v>
      </c>
      <c r="B2627" s="9" t="s">
        <v>3379</v>
      </c>
      <c r="C2627" s="3" t="s">
        <v>7490</v>
      </c>
      <c r="D2627" s="5">
        <v>3000</v>
      </c>
      <c r="E2627" s="7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ref="O2627:O2690" si="207">ROUND(E2627/D2627*100,0)</f>
        <v>104</v>
      </c>
      <c r="P2627">
        <f t="shared" ref="P2627:P2690" si="208">IFERROR(ROUND(E2627/L2627,2),0)</f>
        <v>111.89</v>
      </c>
      <c r="Q2627" s="11" t="s">
        <v>8309</v>
      </c>
      <c r="R2627" s="15">
        <f t="shared" ref="R2627:R2690" si="209">(((J2627/60)/60)/24)+DATE(1970,1,1)</f>
        <v>41937.95344907407</v>
      </c>
      <c r="S2627" s="15">
        <f t="shared" ref="S2627:S2690" si="210">(((I2627/60)/60)/24)+DATE(1970,1,1)</f>
        <v>41972.995115740734</v>
      </c>
      <c r="U2627" t="str">
        <f t="shared" ref="U2627:U2690" si="211">RIGHT(N2627,LEN(N2627)-SEARCH("/",N2627))</f>
        <v>plays</v>
      </c>
    </row>
    <row r="2628" spans="1:21" ht="30" x14ac:dyDescent="0.25">
      <c r="A2628">
        <v>1276</v>
      </c>
      <c r="B2628" s="9" t="s">
        <v>1277</v>
      </c>
      <c r="C2628" s="3" t="s">
        <v>5386</v>
      </c>
      <c r="D2628" s="5">
        <v>3000</v>
      </c>
      <c r="E2628" s="7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207"/>
        <v>104</v>
      </c>
      <c r="P2628">
        <f t="shared" si="208"/>
        <v>46.07</v>
      </c>
      <c r="Q2628" s="11" t="s">
        <v>8313</v>
      </c>
      <c r="R2628" s="15">
        <f t="shared" si="209"/>
        <v>40007.704247685186</v>
      </c>
      <c r="S2628" s="15">
        <f t="shared" si="210"/>
        <v>40057.166666666664</v>
      </c>
      <c r="U2628" t="str">
        <f t="shared" si="211"/>
        <v>rock</v>
      </c>
    </row>
    <row r="2629" spans="1:21" ht="45" x14ac:dyDescent="0.25">
      <c r="A2629">
        <v>3414</v>
      </c>
      <c r="B2629" s="9" t="s">
        <v>3413</v>
      </c>
      <c r="C2629" s="3" t="s">
        <v>7524</v>
      </c>
      <c r="D2629" s="5">
        <v>3000</v>
      </c>
      <c r="E2629" s="7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207"/>
        <v>104</v>
      </c>
      <c r="P2629">
        <f t="shared" si="208"/>
        <v>70.569999999999993</v>
      </c>
      <c r="Q2629" s="11" t="s">
        <v>8309</v>
      </c>
      <c r="R2629" s="15">
        <f t="shared" si="209"/>
        <v>42675.832465277781</v>
      </c>
      <c r="S2629" s="15">
        <f t="shared" si="210"/>
        <v>42705.332638888889</v>
      </c>
      <c r="U2629" t="str">
        <f t="shared" si="211"/>
        <v>plays</v>
      </c>
    </row>
    <row r="2630" spans="1:21" ht="60" x14ac:dyDescent="0.25">
      <c r="A2630">
        <v>114</v>
      </c>
      <c r="B2630" s="9" t="s">
        <v>116</v>
      </c>
      <c r="C2630" s="3" t="s">
        <v>4225</v>
      </c>
      <c r="D2630" s="5">
        <v>3000</v>
      </c>
      <c r="E2630" s="7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207"/>
        <v>103</v>
      </c>
      <c r="P2630">
        <f t="shared" si="208"/>
        <v>88.57</v>
      </c>
      <c r="Q2630" s="11" t="s">
        <v>8308</v>
      </c>
      <c r="R2630" s="15">
        <f t="shared" si="209"/>
        <v>40861.27416666667</v>
      </c>
      <c r="S2630" s="15">
        <f t="shared" si="210"/>
        <v>40921.27416666667</v>
      </c>
      <c r="U2630" t="str">
        <f t="shared" si="211"/>
        <v>shorts</v>
      </c>
    </row>
    <row r="2631" spans="1:21" ht="60" x14ac:dyDescent="0.25">
      <c r="A2631">
        <v>2825</v>
      </c>
      <c r="B2631" s="9" t="s">
        <v>2825</v>
      </c>
      <c r="C2631" s="3" t="s">
        <v>6935</v>
      </c>
      <c r="D2631" s="5">
        <v>3000</v>
      </c>
      <c r="E2631" s="7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207"/>
        <v>103</v>
      </c>
      <c r="P2631">
        <f t="shared" si="208"/>
        <v>60.78</v>
      </c>
      <c r="Q2631" s="11" t="s">
        <v>8309</v>
      </c>
      <c r="R2631" s="15">
        <f t="shared" si="209"/>
        <v>42312.792662037042</v>
      </c>
      <c r="S2631" s="15">
        <f t="shared" si="210"/>
        <v>42342.792662037042</v>
      </c>
      <c r="U2631" t="str">
        <f t="shared" si="211"/>
        <v>plays</v>
      </c>
    </row>
    <row r="2632" spans="1:21" ht="60" x14ac:dyDescent="0.25">
      <c r="A2632">
        <v>3667</v>
      </c>
      <c r="B2632" s="9" t="s">
        <v>3664</v>
      </c>
      <c r="C2632" s="3" t="s">
        <v>7777</v>
      </c>
      <c r="D2632" s="5">
        <v>3000</v>
      </c>
      <c r="E2632" s="7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207"/>
        <v>103</v>
      </c>
      <c r="P2632">
        <f t="shared" si="208"/>
        <v>53.36</v>
      </c>
      <c r="Q2632" s="11" t="s">
        <v>8309</v>
      </c>
      <c r="R2632" s="15">
        <f t="shared" si="209"/>
        <v>42173.970127314817</v>
      </c>
      <c r="S2632" s="15">
        <f t="shared" si="210"/>
        <v>42203.970127314817</v>
      </c>
      <c r="U2632" t="str">
        <f t="shared" si="211"/>
        <v>plays</v>
      </c>
    </row>
    <row r="2633" spans="1:21" ht="45" x14ac:dyDescent="0.25">
      <c r="A2633">
        <v>3573</v>
      </c>
      <c r="B2633" s="9" t="s">
        <v>3572</v>
      </c>
      <c r="C2633" s="3" t="s">
        <v>7683</v>
      </c>
      <c r="D2633" s="5">
        <v>3000</v>
      </c>
      <c r="E2633" s="7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207"/>
        <v>103</v>
      </c>
      <c r="P2633">
        <f t="shared" si="208"/>
        <v>39.54</v>
      </c>
      <c r="Q2633" s="11" t="s">
        <v>8309</v>
      </c>
      <c r="R2633" s="15">
        <f t="shared" si="209"/>
        <v>41921.375532407408</v>
      </c>
      <c r="S2633" s="15">
        <f t="shared" si="210"/>
        <v>41951.417199074072</v>
      </c>
      <c r="U2633" t="str">
        <f t="shared" si="211"/>
        <v>plays</v>
      </c>
    </row>
    <row r="2634" spans="1:21" ht="45" x14ac:dyDescent="0.25">
      <c r="A2634">
        <v>3515</v>
      </c>
      <c r="B2634" s="9" t="s">
        <v>3514</v>
      </c>
      <c r="C2634" s="3" t="s">
        <v>7625</v>
      </c>
      <c r="D2634" s="5">
        <v>3000</v>
      </c>
      <c r="E2634" s="7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207"/>
        <v>103</v>
      </c>
      <c r="P2634">
        <f t="shared" si="208"/>
        <v>66.959999999999994</v>
      </c>
      <c r="Q2634" s="11" t="s">
        <v>8309</v>
      </c>
      <c r="R2634" s="15">
        <f t="shared" si="209"/>
        <v>42125.772812499999</v>
      </c>
      <c r="S2634" s="15">
        <f t="shared" si="210"/>
        <v>42155.772812499999</v>
      </c>
      <c r="U2634" t="str">
        <f t="shared" si="211"/>
        <v>plays</v>
      </c>
    </row>
    <row r="2635" spans="1:21" ht="60" x14ac:dyDescent="0.25">
      <c r="A2635">
        <v>3625</v>
      </c>
      <c r="B2635" s="9" t="s">
        <v>3623</v>
      </c>
      <c r="C2635" s="3" t="s">
        <v>7735</v>
      </c>
      <c r="D2635" s="5">
        <v>3000</v>
      </c>
      <c r="E2635" s="7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207"/>
        <v>103</v>
      </c>
      <c r="P2635">
        <f t="shared" si="208"/>
        <v>39.49</v>
      </c>
      <c r="Q2635" s="11" t="s">
        <v>8309</v>
      </c>
      <c r="R2635" s="15">
        <f t="shared" si="209"/>
        <v>42157.652511574073</v>
      </c>
      <c r="S2635" s="15">
        <f t="shared" si="210"/>
        <v>42187.652511574073</v>
      </c>
      <c r="U2635" t="str">
        <f t="shared" si="211"/>
        <v>plays</v>
      </c>
    </row>
    <row r="2636" spans="1:21" ht="45" x14ac:dyDescent="0.25">
      <c r="A2636">
        <v>3659</v>
      </c>
      <c r="B2636" s="9" t="s">
        <v>3656</v>
      </c>
      <c r="C2636" s="3" t="s">
        <v>7769</v>
      </c>
      <c r="D2636" s="5">
        <v>3000</v>
      </c>
      <c r="E2636" s="7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207"/>
        <v>102</v>
      </c>
      <c r="P2636">
        <f t="shared" si="208"/>
        <v>235.46</v>
      </c>
      <c r="Q2636" s="11" t="s">
        <v>8309</v>
      </c>
      <c r="R2636" s="15">
        <f t="shared" si="209"/>
        <v>42055.277199074073</v>
      </c>
      <c r="S2636" s="15">
        <f t="shared" si="210"/>
        <v>42082.610416666663</v>
      </c>
      <c r="U2636" t="str">
        <f t="shared" si="211"/>
        <v>plays</v>
      </c>
    </row>
    <row r="2637" spans="1:21" ht="45" x14ac:dyDescent="0.25">
      <c r="A2637">
        <v>3354</v>
      </c>
      <c r="B2637" s="9" t="s">
        <v>3353</v>
      </c>
      <c r="C2637" s="3" t="s">
        <v>7464</v>
      </c>
      <c r="D2637" s="5">
        <v>3000</v>
      </c>
      <c r="E2637" s="7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207"/>
        <v>102</v>
      </c>
      <c r="P2637">
        <f t="shared" si="208"/>
        <v>55.6</v>
      </c>
      <c r="Q2637" s="11" t="s">
        <v>8309</v>
      </c>
      <c r="R2637" s="15">
        <f t="shared" si="209"/>
        <v>42270.7269212963</v>
      </c>
      <c r="S2637" s="15">
        <f t="shared" si="210"/>
        <v>42306.167361111111</v>
      </c>
      <c r="U2637" t="str">
        <f t="shared" si="211"/>
        <v>plays</v>
      </c>
    </row>
    <row r="2638" spans="1:21" ht="60" x14ac:dyDescent="0.25">
      <c r="A2638">
        <v>2802</v>
      </c>
      <c r="B2638" s="9" t="s">
        <v>2802</v>
      </c>
      <c r="C2638" s="3" t="s">
        <v>6912</v>
      </c>
      <c r="D2638" s="5">
        <v>3000</v>
      </c>
      <c r="E2638" s="7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207"/>
        <v>102</v>
      </c>
      <c r="P2638">
        <f t="shared" si="208"/>
        <v>33.94</v>
      </c>
      <c r="Q2638" s="11" t="s">
        <v>8309</v>
      </c>
      <c r="R2638" s="15">
        <f t="shared" si="209"/>
        <v>42192.64707175926</v>
      </c>
      <c r="S2638" s="15">
        <f t="shared" si="210"/>
        <v>42222.64707175926</v>
      </c>
      <c r="U2638" t="str">
        <f t="shared" si="211"/>
        <v>plays</v>
      </c>
    </row>
    <row r="2639" spans="1:21" ht="45" x14ac:dyDescent="0.25">
      <c r="A2639">
        <v>3284</v>
      </c>
      <c r="B2639" s="9" t="s">
        <v>3284</v>
      </c>
      <c r="C2639" s="3" t="s">
        <v>7394</v>
      </c>
      <c r="D2639" s="5">
        <v>3000</v>
      </c>
      <c r="E2639" s="7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207"/>
        <v>102</v>
      </c>
      <c r="P2639">
        <f t="shared" si="208"/>
        <v>203.2</v>
      </c>
      <c r="Q2639" s="11" t="s">
        <v>8309</v>
      </c>
      <c r="R2639" s="15">
        <f t="shared" si="209"/>
        <v>42380.884872685187</v>
      </c>
      <c r="S2639" s="15">
        <f t="shared" si="210"/>
        <v>42398.249305555553</v>
      </c>
      <c r="U2639" t="str">
        <f t="shared" si="211"/>
        <v>plays</v>
      </c>
    </row>
    <row r="2640" spans="1:21" ht="60" x14ac:dyDescent="0.25">
      <c r="A2640">
        <v>3672</v>
      </c>
      <c r="B2640" s="9" t="s">
        <v>3669</v>
      </c>
      <c r="C2640" s="3" t="s">
        <v>7782</v>
      </c>
      <c r="D2640" s="5">
        <v>3000</v>
      </c>
      <c r="E2640" s="7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207"/>
        <v>102</v>
      </c>
      <c r="P2640">
        <f t="shared" si="208"/>
        <v>53.44</v>
      </c>
      <c r="Q2640" s="11" t="s">
        <v>8309</v>
      </c>
      <c r="R2640" s="15">
        <f t="shared" si="209"/>
        <v>41878.946574074071</v>
      </c>
      <c r="S2640" s="15">
        <f t="shared" si="210"/>
        <v>41908.946574074071</v>
      </c>
      <c r="U2640" t="str">
        <f t="shared" si="211"/>
        <v>plays</v>
      </c>
    </row>
    <row r="2641" spans="1:21" ht="60" x14ac:dyDescent="0.25">
      <c r="A2641">
        <v>3506</v>
      </c>
      <c r="B2641" s="9" t="s">
        <v>3505</v>
      </c>
      <c r="C2641" s="3" t="s">
        <v>7616</v>
      </c>
      <c r="D2641" s="5">
        <v>3000</v>
      </c>
      <c r="E2641" s="7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207"/>
        <v>102</v>
      </c>
      <c r="P2641">
        <f t="shared" si="208"/>
        <v>105</v>
      </c>
      <c r="Q2641" s="11" t="s">
        <v>8309</v>
      </c>
      <c r="R2641" s="15">
        <f t="shared" si="209"/>
        <v>41829.734259259261</v>
      </c>
      <c r="S2641" s="15">
        <f t="shared" si="210"/>
        <v>41874.734259259261</v>
      </c>
      <c r="U2641" t="str">
        <f t="shared" si="211"/>
        <v>plays</v>
      </c>
    </row>
    <row r="2642" spans="1:21" ht="60" x14ac:dyDescent="0.25">
      <c r="A2642">
        <v>337</v>
      </c>
      <c r="B2642" s="9" t="s">
        <v>338</v>
      </c>
      <c r="C2642" s="3" t="s">
        <v>4447</v>
      </c>
      <c r="D2642" s="5">
        <v>3000</v>
      </c>
      <c r="E2642" s="7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207"/>
        <v>101</v>
      </c>
      <c r="P2642">
        <f t="shared" si="208"/>
        <v>97.9</v>
      </c>
      <c r="Q2642" s="11" t="s">
        <v>8308</v>
      </c>
      <c r="R2642" s="15">
        <f t="shared" si="209"/>
        <v>42047.128564814819</v>
      </c>
      <c r="S2642" s="15">
        <f t="shared" si="210"/>
        <v>42077.086898148147</v>
      </c>
      <c r="U2642" t="str">
        <f t="shared" si="211"/>
        <v>documentary</v>
      </c>
    </row>
    <row r="2643" spans="1:21" ht="30" x14ac:dyDescent="0.25">
      <c r="A2643">
        <v>2789</v>
      </c>
      <c r="B2643" s="9" t="s">
        <v>2789</v>
      </c>
      <c r="C2643" s="3" t="s">
        <v>6899</v>
      </c>
      <c r="D2643" s="5">
        <v>3000</v>
      </c>
      <c r="E2643" s="7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207"/>
        <v>101</v>
      </c>
      <c r="P2643">
        <f t="shared" si="208"/>
        <v>126.46</v>
      </c>
      <c r="Q2643" s="11" t="s">
        <v>8309</v>
      </c>
      <c r="R2643" s="15">
        <f t="shared" si="209"/>
        <v>42056.013124999998</v>
      </c>
      <c r="S2643" s="15">
        <f t="shared" si="210"/>
        <v>42075.166666666672</v>
      </c>
      <c r="U2643" t="str">
        <f t="shared" si="211"/>
        <v>plays</v>
      </c>
    </row>
    <row r="2644" spans="1:21" ht="60" x14ac:dyDescent="0.25">
      <c r="A2644">
        <v>3003</v>
      </c>
      <c r="B2644" s="9" t="s">
        <v>3003</v>
      </c>
      <c r="C2644" s="3" t="s">
        <v>7113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207"/>
        <v>101</v>
      </c>
      <c r="P2644">
        <f t="shared" si="208"/>
        <v>178.53</v>
      </c>
      <c r="Q2644" s="11" t="s">
        <v>8309</v>
      </c>
      <c r="R2644" s="15">
        <f t="shared" si="209"/>
        <v>42398.849259259259</v>
      </c>
      <c r="S2644" s="15">
        <f t="shared" si="210"/>
        <v>42430.249305555553</v>
      </c>
      <c r="U2644" t="str">
        <f t="shared" si="211"/>
        <v>spaces</v>
      </c>
    </row>
    <row r="2645" spans="1:21" ht="45" x14ac:dyDescent="0.25">
      <c r="A2645">
        <v>3008</v>
      </c>
      <c r="B2645" s="9" t="s">
        <v>3008</v>
      </c>
      <c r="C2645" s="3" t="s">
        <v>7118</v>
      </c>
      <c r="D2645" s="5">
        <v>3000</v>
      </c>
      <c r="E2645" s="7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207"/>
        <v>101</v>
      </c>
      <c r="P2645">
        <f t="shared" si="208"/>
        <v>116.73</v>
      </c>
      <c r="Q2645" s="11" t="s">
        <v>8309</v>
      </c>
      <c r="R2645" s="15">
        <f t="shared" si="209"/>
        <v>42360.212025462963</v>
      </c>
      <c r="S2645" s="15">
        <f t="shared" si="210"/>
        <v>42390.212025462963</v>
      </c>
      <c r="U2645" t="str">
        <f t="shared" si="211"/>
        <v>spaces</v>
      </c>
    </row>
    <row r="2646" spans="1:21" ht="60" x14ac:dyDescent="0.25">
      <c r="A2646">
        <v>3174</v>
      </c>
      <c r="B2646" s="9" t="s">
        <v>3174</v>
      </c>
      <c r="C2646" s="3" t="s">
        <v>7284</v>
      </c>
      <c r="D2646" s="5">
        <v>3000</v>
      </c>
      <c r="E2646" s="7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207"/>
        <v>101</v>
      </c>
      <c r="P2646">
        <f t="shared" si="208"/>
        <v>131.91</v>
      </c>
      <c r="Q2646" s="11" t="s">
        <v>8309</v>
      </c>
      <c r="R2646" s="15">
        <f t="shared" si="209"/>
        <v>41862.864675925928</v>
      </c>
      <c r="S2646" s="15">
        <f t="shared" si="210"/>
        <v>41876.864675925928</v>
      </c>
      <c r="U2646" t="str">
        <f t="shared" si="211"/>
        <v>plays</v>
      </c>
    </row>
    <row r="2647" spans="1:21" ht="60" x14ac:dyDescent="0.25">
      <c r="A2647">
        <v>3437</v>
      </c>
      <c r="B2647" s="9" t="s">
        <v>3436</v>
      </c>
      <c r="C2647" s="3" t="s">
        <v>7547</v>
      </c>
      <c r="D2647" s="5">
        <v>3000</v>
      </c>
      <c r="E2647" s="7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207"/>
        <v>101</v>
      </c>
      <c r="P2647">
        <f t="shared" si="208"/>
        <v>84.17</v>
      </c>
      <c r="Q2647" s="11" t="s">
        <v>8309</v>
      </c>
      <c r="R2647" s="15">
        <f t="shared" si="209"/>
        <v>42205.710879629631</v>
      </c>
      <c r="S2647" s="15">
        <f t="shared" si="210"/>
        <v>42235.710879629631</v>
      </c>
      <c r="U2647" t="str">
        <f t="shared" si="211"/>
        <v>plays</v>
      </c>
    </row>
    <row r="2648" spans="1:21" x14ac:dyDescent="0.25">
      <c r="A2648">
        <v>3467</v>
      </c>
      <c r="B2648" s="9" t="s">
        <v>3466</v>
      </c>
      <c r="C2648" s="3" t="s">
        <v>7577</v>
      </c>
      <c r="D2648" s="5">
        <v>3000</v>
      </c>
      <c r="E2648" s="7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207"/>
        <v>101</v>
      </c>
      <c r="P2648">
        <f t="shared" si="208"/>
        <v>64.47</v>
      </c>
      <c r="Q2648" s="11" t="s">
        <v>8309</v>
      </c>
      <c r="R2648" s="15">
        <f t="shared" si="209"/>
        <v>42053.671666666662</v>
      </c>
      <c r="S2648" s="15">
        <f t="shared" si="210"/>
        <v>42083.630000000005</v>
      </c>
      <c r="U2648" t="str">
        <f t="shared" si="211"/>
        <v>plays</v>
      </c>
    </row>
    <row r="2649" spans="1:21" ht="60" x14ac:dyDescent="0.25">
      <c r="A2649">
        <v>2283</v>
      </c>
      <c r="B2649" s="9" t="s">
        <v>2284</v>
      </c>
      <c r="C2649" s="3" t="s">
        <v>6393</v>
      </c>
      <c r="D2649" s="5">
        <v>3000</v>
      </c>
      <c r="E2649" s="7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207"/>
        <v>101</v>
      </c>
      <c r="P2649">
        <f t="shared" si="208"/>
        <v>63.03</v>
      </c>
      <c r="Q2649" s="11" t="s">
        <v>8313</v>
      </c>
      <c r="R2649" s="15">
        <f t="shared" si="209"/>
        <v>40978.125046296293</v>
      </c>
      <c r="S2649" s="15">
        <f t="shared" si="210"/>
        <v>41038.083379629628</v>
      </c>
      <c r="U2649" t="str">
        <f t="shared" si="211"/>
        <v>rock</v>
      </c>
    </row>
    <row r="2650" spans="1:21" x14ac:dyDescent="0.25">
      <c r="A2650">
        <v>659</v>
      </c>
      <c r="B2650" s="9" t="s">
        <v>660</v>
      </c>
      <c r="C2650" s="3" t="s">
        <v>4769</v>
      </c>
      <c r="D2650" s="5">
        <v>3000</v>
      </c>
      <c r="E2650" s="7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207"/>
        <v>101</v>
      </c>
      <c r="P2650">
        <f t="shared" si="208"/>
        <v>143.66999999999999</v>
      </c>
      <c r="Q2650" s="11" t="s">
        <v>8311</v>
      </c>
      <c r="R2650" s="15">
        <f t="shared" si="209"/>
        <v>42209.593692129631</v>
      </c>
      <c r="S2650" s="15">
        <f t="shared" si="210"/>
        <v>42239.593692129631</v>
      </c>
      <c r="U2650" t="str">
        <f t="shared" si="211"/>
        <v>wearables</v>
      </c>
    </row>
    <row r="2651" spans="1:21" ht="60" x14ac:dyDescent="0.25">
      <c r="A2651">
        <v>3240</v>
      </c>
      <c r="B2651" s="9" t="s">
        <v>3240</v>
      </c>
      <c r="C2651" s="3" t="s">
        <v>7350</v>
      </c>
      <c r="D2651" s="5">
        <v>3000</v>
      </c>
      <c r="E2651" s="7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207"/>
        <v>101</v>
      </c>
      <c r="P2651">
        <f t="shared" si="208"/>
        <v>88.74</v>
      </c>
      <c r="Q2651" s="11" t="s">
        <v>8309</v>
      </c>
      <c r="R2651" s="15">
        <f t="shared" si="209"/>
        <v>42754.693842592591</v>
      </c>
      <c r="S2651" s="15">
        <f t="shared" si="210"/>
        <v>42782.958333333328</v>
      </c>
      <c r="U2651" t="str">
        <f t="shared" si="211"/>
        <v>plays</v>
      </c>
    </row>
    <row r="2652" spans="1:21" ht="60" x14ac:dyDescent="0.25">
      <c r="A2652">
        <v>10</v>
      </c>
      <c r="B2652" s="9" t="s">
        <v>12</v>
      </c>
      <c r="C2652" s="3" t="s">
        <v>4121</v>
      </c>
      <c r="D2652" s="5">
        <v>3000</v>
      </c>
      <c r="E2652" s="7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207"/>
        <v>101</v>
      </c>
      <c r="P2652">
        <f t="shared" si="208"/>
        <v>158.68</v>
      </c>
      <c r="Q2652" s="11" t="s">
        <v>8308</v>
      </c>
      <c r="R2652" s="15">
        <f t="shared" si="209"/>
        <v>41780.068043981482</v>
      </c>
      <c r="S2652" s="15">
        <f t="shared" si="210"/>
        <v>41815.068043981482</v>
      </c>
      <c r="U2652" t="str">
        <f t="shared" si="211"/>
        <v>television</v>
      </c>
    </row>
    <row r="2653" spans="1:21" ht="60" x14ac:dyDescent="0.25">
      <c r="A2653">
        <v>652</v>
      </c>
      <c r="B2653" s="9" t="s">
        <v>653</v>
      </c>
      <c r="C2653" s="3" t="s">
        <v>4762</v>
      </c>
      <c r="D2653" s="5">
        <v>3000</v>
      </c>
      <c r="E2653" s="7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207"/>
        <v>100</v>
      </c>
      <c r="P2653">
        <f t="shared" si="208"/>
        <v>107.64</v>
      </c>
      <c r="Q2653" s="11" t="s">
        <v>8311</v>
      </c>
      <c r="R2653" s="15">
        <f t="shared" si="209"/>
        <v>42675.690393518518</v>
      </c>
      <c r="S2653" s="15">
        <f t="shared" si="210"/>
        <v>42705.732060185182</v>
      </c>
      <c r="U2653" t="str">
        <f t="shared" si="211"/>
        <v>wearables</v>
      </c>
    </row>
    <row r="2654" spans="1:21" ht="60" x14ac:dyDescent="0.25">
      <c r="A2654">
        <v>2560</v>
      </c>
      <c r="B2654" s="9" t="s">
        <v>2560</v>
      </c>
      <c r="C2654" s="3" t="s">
        <v>6670</v>
      </c>
      <c r="D2654" s="5">
        <v>3000</v>
      </c>
      <c r="E2654" s="7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207"/>
        <v>100</v>
      </c>
      <c r="P2654">
        <f t="shared" si="208"/>
        <v>143</v>
      </c>
      <c r="Q2654" s="11" t="s">
        <v>8313</v>
      </c>
      <c r="R2654" s="15">
        <f t="shared" si="209"/>
        <v>42039.951087962967</v>
      </c>
      <c r="S2654" s="15">
        <f t="shared" si="210"/>
        <v>42069.951087962967</v>
      </c>
      <c r="U2654" t="str">
        <f t="shared" si="211"/>
        <v>classical music</v>
      </c>
    </row>
    <row r="2655" spans="1:21" x14ac:dyDescent="0.25">
      <c r="A2655">
        <v>1824</v>
      </c>
      <c r="B2655" s="9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207"/>
        <v>100</v>
      </c>
      <c r="P2655">
        <f t="shared" si="208"/>
        <v>75.05</v>
      </c>
      <c r="Q2655" s="11" t="s">
        <v>8313</v>
      </c>
      <c r="R2655" s="15">
        <f t="shared" si="209"/>
        <v>41626.916284722225</v>
      </c>
      <c r="S2655" s="15">
        <f t="shared" si="210"/>
        <v>41647.088888888888</v>
      </c>
      <c r="U2655" t="str">
        <f t="shared" si="211"/>
        <v>rock</v>
      </c>
    </row>
    <row r="2656" spans="1:21" ht="45" x14ac:dyDescent="0.25">
      <c r="A2656">
        <v>1857</v>
      </c>
      <c r="B2656" s="9" t="s">
        <v>1858</v>
      </c>
      <c r="C2656" s="3" t="s">
        <v>5967</v>
      </c>
      <c r="D2656" s="5">
        <v>3000</v>
      </c>
      <c r="E2656" s="7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207"/>
        <v>100</v>
      </c>
      <c r="P2656">
        <f t="shared" si="208"/>
        <v>136.36000000000001</v>
      </c>
      <c r="Q2656" s="11" t="s">
        <v>8313</v>
      </c>
      <c r="R2656" s="15">
        <f t="shared" si="209"/>
        <v>41864.76866898148</v>
      </c>
      <c r="S2656" s="15">
        <f t="shared" si="210"/>
        <v>41894.76866898148</v>
      </c>
      <c r="U2656" t="str">
        <f t="shared" si="211"/>
        <v>rock</v>
      </c>
    </row>
    <row r="2657" spans="1:21" ht="60" x14ac:dyDescent="0.25">
      <c r="A2657">
        <v>2097</v>
      </c>
      <c r="B2657" s="9" t="s">
        <v>2098</v>
      </c>
      <c r="C2657" s="3" t="s">
        <v>6207</v>
      </c>
      <c r="D2657" s="5">
        <v>3000</v>
      </c>
      <c r="E2657" s="7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207"/>
        <v>100</v>
      </c>
      <c r="P2657">
        <f t="shared" si="208"/>
        <v>78.95</v>
      </c>
      <c r="Q2657" s="11" t="s">
        <v>8313</v>
      </c>
      <c r="R2657" s="15">
        <f t="shared" si="209"/>
        <v>40818.58489583333</v>
      </c>
      <c r="S2657" s="15">
        <f t="shared" si="210"/>
        <v>40878.626562500001</v>
      </c>
      <c r="U2657" t="str">
        <f t="shared" si="211"/>
        <v>indie rock</v>
      </c>
    </row>
    <row r="2658" spans="1:21" ht="45" x14ac:dyDescent="0.25">
      <c r="A2658">
        <v>2830</v>
      </c>
      <c r="B2658" s="9" t="s">
        <v>2830</v>
      </c>
      <c r="C2658" s="3" t="s">
        <v>6940</v>
      </c>
      <c r="D2658" s="5">
        <v>3000</v>
      </c>
      <c r="E2658" s="7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207"/>
        <v>100</v>
      </c>
      <c r="P2658">
        <f t="shared" si="208"/>
        <v>272.73</v>
      </c>
      <c r="Q2658" s="11" t="s">
        <v>8309</v>
      </c>
      <c r="R2658" s="15">
        <f t="shared" si="209"/>
        <v>41758.839675925927</v>
      </c>
      <c r="S2658" s="15">
        <f t="shared" si="210"/>
        <v>41771.165972222225</v>
      </c>
      <c r="U2658" t="str">
        <f t="shared" si="211"/>
        <v>plays</v>
      </c>
    </row>
    <row r="2659" spans="1:21" ht="45" x14ac:dyDescent="0.25">
      <c r="A2659">
        <v>3375</v>
      </c>
      <c r="B2659" s="9" t="s">
        <v>3374</v>
      </c>
      <c r="C2659" s="3" t="s">
        <v>7485</v>
      </c>
      <c r="D2659" s="5">
        <v>3000</v>
      </c>
      <c r="E2659" s="7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207"/>
        <v>100</v>
      </c>
      <c r="P2659">
        <f t="shared" si="208"/>
        <v>176.47</v>
      </c>
      <c r="Q2659" s="11" t="s">
        <v>8309</v>
      </c>
      <c r="R2659" s="15">
        <f t="shared" si="209"/>
        <v>41765.610798611109</v>
      </c>
      <c r="S2659" s="15">
        <f t="shared" si="210"/>
        <v>41777.610798611109</v>
      </c>
      <c r="U2659" t="str">
        <f t="shared" si="211"/>
        <v>plays</v>
      </c>
    </row>
    <row r="2660" spans="1:21" ht="45" x14ac:dyDescent="0.25">
      <c r="A2660">
        <v>3412</v>
      </c>
      <c r="B2660" s="9" t="s">
        <v>3411</v>
      </c>
      <c r="C2660" s="3" t="s">
        <v>7522</v>
      </c>
      <c r="D2660" s="5">
        <v>3000</v>
      </c>
      <c r="E2660" s="7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207"/>
        <v>100</v>
      </c>
      <c r="P2660">
        <f t="shared" si="208"/>
        <v>115.38</v>
      </c>
      <c r="Q2660" s="11" t="s">
        <v>8309</v>
      </c>
      <c r="R2660" s="15">
        <f t="shared" si="209"/>
        <v>41879.959050925929</v>
      </c>
      <c r="S2660" s="15">
        <f t="shared" si="210"/>
        <v>41909.959050925929</v>
      </c>
      <c r="U2660" t="str">
        <f t="shared" si="211"/>
        <v>plays</v>
      </c>
    </row>
    <row r="2661" spans="1:21" ht="60" x14ac:dyDescent="0.25">
      <c r="A2661">
        <v>3902</v>
      </c>
      <c r="B2661" s="9" t="s">
        <v>3899</v>
      </c>
      <c r="C2661" s="3" t="s">
        <v>8010</v>
      </c>
      <c r="D2661" s="5">
        <v>3000</v>
      </c>
      <c r="E2661" s="7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207"/>
        <v>49</v>
      </c>
      <c r="P2661">
        <f t="shared" si="208"/>
        <v>47.26</v>
      </c>
      <c r="Q2661" s="11" t="s">
        <v>8309</v>
      </c>
      <c r="R2661" s="15">
        <f t="shared" si="209"/>
        <v>42663.468078703707</v>
      </c>
      <c r="S2661" s="15">
        <f t="shared" si="210"/>
        <v>42688.509745370371</v>
      </c>
      <c r="U2661" t="str">
        <f t="shared" si="211"/>
        <v>plays</v>
      </c>
    </row>
    <row r="2662" spans="1:21" ht="60" x14ac:dyDescent="0.25">
      <c r="A2662">
        <v>1903</v>
      </c>
      <c r="B2662" s="9" t="s">
        <v>1904</v>
      </c>
      <c r="C2662" s="3" t="s">
        <v>6013</v>
      </c>
      <c r="D2662" s="5">
        <v>3000</v>
      </c>
      <c r="E2662" s="7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207"/>
        <v>47</v>
      </c>
      <c r="P2662">
        <f t="shared" si="208"/>
        <v>34.1</v>
      </c>
      <c r="Q2662" s="11" t="s">
        <v>8311</v>
      </c>
      <c r="R2662" s="15">
        <f t="shared" si="209"/>
        <v>42702.770729166667</v>
      </c>
      <c r="S2662" s="15">
        <f t="shared" si="210"/>
        <v>42762.770729166667</v>
      </c>
      <c r="U2662" t="str">
        <f t="shared" si="211"/>
        <v>gadgets</v>
      </c>
    </row>
    <row r="2663" spans="1:21" ht="60" x14ac:dyDescent="0.25">
      <c r="A2663">
        <v>3935</v>
      </c>
      <c r="B2663" s="9" t="s">
        <v>3932</v>
      </c>
      <c r="C2663" s="3" t="s">
        <v>8043</v>
      </c>
      <c r="D2663" s="5">
        <v>3000</v>
      </c>
      <c r="E2663" s="7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207"/>
        <v>44</v>
      </c>
      <c r="P2663">
        <f t="shared" si="208"/>
        <v>57.17</v>
      </c>
      <c r="Q2663" s="11" t="s">
        <v>8309</v>
      </c>
      <c r="R2663" s="15">
        <f t="shared" si="209"/>
        <v>42221.656782407401</v>
      </c>
      <c r="S2663" s="15">
        <f t="shared" si="210"/>
        <v>42281.656782407401</v>
      </c>
      <c r="U2663" t="str">
        <f t="shared" si="211"/>
        <v>plays</v>
      </c>
    </row>
    <row r="2664" spans="1:21" ht="45" x14ac:dyDescent="0.25">
      <c r="A2664">
        <v>2598</v>
      </c>
      <c r="B2664" s="9" t="s">
        <v>2598</v>
      </c>
      <c r="C2664" s="3" t="s">
        <v>6708</v>
      </c>
      <c r="D2664" s="5">
        <v>3000</v>
      </c>
      <c r="E2664" s="7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207"/>
        <v>39</v>
      </c>
      <c r="P2664">
        <f t="shared" si="208"/>
        <v>83.57</v>
      </c>
      <c r="Q2664" s="11" t="s">
        <v>8315</v>
      </c>
      <c r="R2664" s="15">
        <f t="shared" si="209"/>
        <v>42240.840289351851</v>
      </c>
      <c r="S2664" s="15">
        <f t="shared" si="210"/>
        <v>42270.840289351851</v>
      </c>
      <c r="U2664" t="str">
        <f t="shared" si="211"/>
        <v>food trucks</v>
      </c>
    </row>
    <row r="2665" spans="1:21" ht="45" x14ac:dyDescent="0.25">
      <c r="A2665">
        <v>2889</v>
      </c>
      <c r="B2665" s="9" t="s">
        <v>2889</v>
      </c>
      <c r="C2665" s="3" t="s">
        <v>6999</v>
      </c>
      <c r="D2665" s="5">
        <v>3000</v>
      </c>
      <c r="E2665" s="7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207"/>
        <v>38</v>
      </c>
      <c r="P2665">
        <f t="shared" si="208"/>
        <v>81.569999999999993</v>
      </c>
      <c r="Q2665" s="11" t="s">
        <v>8309</v>
      </c>
      <c r="R2665" s="15">
        <f t="shared" si="209"/>
        <v>41850.863252314812</v>
      </c>
      <c r="S2665" s="15">
        <f t="shared" si="210"/>
        <v>41880.863252314812</v>
      </c>
      <c r="U2665" t="str">
        <f t="shared" si="211"/>
        <v>plays</v>
      </c>
    </row>
    <row r="2666" spans="1:21" ht="60" x14ac:dyDescent="0.25">
      <c r="A2666">
        <v>4052</v>
      </c>
      <c r="B2666" s="9" t="s">
        <v>4048</v>
      </c>
      <c r="C2666" s="3" t="s">
        <v>8156</v>
      </c>
      <c r="D2666" s="5">
        <v>3000</v>
      </c>
      <c r="E2666" s="7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207"/>
        <v>38</v>
      </c>
      <c r="P2666">
        <f t="shared" si="208"/>
        <v>86.62</v>
      </c>
      <c r="Q2666" s="11" t="s">
        <v>8309</v>
      </c>
      <c r="R2666" s="15">
        <f t="shared" si="209"/>
        <v>41865.878657407404</v>
      </c>
      <c r="S2666" s="15">
        <f t="shared" si="210"/>
        <v>41925.878657407404</v>
      </c>
      <c r="U2666" t="str">
        <f t="shared" si="211"/>
        <v>plays</v>
      </c>
    </row>
    <row r="2667" spans="1:21" ht="60" x14ac:dyDescent="0.25">
      <c r="A2667">
        <v>3637</v>
      </c>
      <c r="B2667" s="9" t="s">
        <v>3635</v>
      </c>
      <c r="C2667" s="3" t="s">
        <v>7747</v>
      </c>
      <c r="D2667" s="5">
        <v>3000</v>
      </c>
      <c r="E2667" s="7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207"/>
        <v>31</v>
      </c>
      <c r="P2667">
        <f t="shared" si="208"/>
        <v>66.14</v>
      </c>
      <c r="Q2667" s="11" t="s">
        <v>8309</v>
      </c>
      <c r="R2667" s="15">
        <f t="shared" si="209"/>
        <v>41975.700636574074</v>
      </c>
      <c r="S2667" s="15">
        <f t="shared" si="210"/>
        <v>42005.700636574074</v>
      </c>
      <c r="U2667" t="str">
        <f t="shared" si="211"/>
        <v>musical</v>
      </c>
    </row>
    <row r="2668" spans="1:21" ht="60" x14ac:dyDescent="0.25">
      <c r="A2668">
        <v>1437</v>
      </c>
      <c r="B2668" s="9" t="s">
        <v>1438</v>
      </c>
      <c r="C2668" s="3" t="s">
        <v>5547</v>
      </c>
      <c r="D2668" s="5">
        <v>3000</v>
      </c>
      <c r="E2668" s="7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207"/>
        <v>27</v>
      </c>
      <c r="P2668">
        <f t="shared" si="208"/>
        <v>36.68</v>
      </c>
      <c r="Q2668" s="11" t="s">
        <v>8310</v>
      </c>
      <c r="R2668" s="15">
        <f t="shared" si="209"/>
        <v>41796.531701388885</v>
      </c>
      <c r="S2668" s="15">
        <f t="shared" si="210"/>
        <v>41833.207638888889</v>
      </c>
      <c r="U2668" t="str">
        <f t="shared" si="211"/>
        <v>translations</v>
      </c>
    </row>
    <row r="2669" spans="1:21" ht="60" x14ac:dyDescent="0.25">
      <c r="A2669">
        <v>2746</v>
      </c>
      <c r="B2669" s="9" t="s">
        <v>2746</v>
      </c>
      <c r="C2669" s="3" t="s">
        <v>6856</v>
      </c>
      <c r="D2669" s="5">
        <v>3000</v>
      </c>
      <c r="E2669" s="7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207"/>
        <v>27</v>
      </c>
      <c r="P2669">
        <f t="shared" si="208"/>
        <v>42.16</v>
      </c>
      <c r="Q2669" s="11" t="s">
        <v>8310</v>
      </c>
      <c r="R2669" s="15">
        <f t="shared" si="209"/>
        <v>41850.781377314815</v>
      </c>
      <c r="S2669" s="15">
        <f t="shared" si="210"/>
        <v>41880.781377314815</v>
      </c>
      <c r="U2669" t="str">
        <f t="shared" si="211"/>
        <v>children's books</v>
      </c>
    </row>
    <row r="2670" spans="1:21" ht="60" x14ac:dyDescent="0.25">
      <c r="A2670">
        <v>874</v>
      </c>
      <c r="B2670" s="9" t="s">
        <v>875</v>
      </c>
      <c r="C2670" s="3" t="s">
        <v>4984</v>
      </c>
      <c r="D2670" s="5">
        <v>3000</v>
      </c>
      <c r="E2670" s="7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207"/>
        <v>24</v>
      </c>
      <c r="P2670">
        <f t="shared" si="208"/>
        <v>34.76</v>
      </c>
      <c r="Q2670" s="11" t="s">
        <v>8313</v>
      </c>
      <c r="R2670" s="15">
        <f t="shared" si="209"/>
        <v>41368.583726851852</v>
      </c>
      <c r="S2670" s="15">
        <f t="shared" si="210"/>
        <v>41398.583726851852</v>
      </c>
      <c r="U2670" t="str">
        <f t="shared" si="211"/>
        <v>jazz</v>
      </c>
    </row>
    <row r="2671" spans="1:21" ht="45" x14ac:dyDescent="0.25">
      <c r="A2671">
        <v>4104</v>
      </c>
      <c r="B2671" s="9" t="s">
        <v>4100</v>
      </c>
      <c r="C2671" s="3" t="s">
        <v>8207</v>
      </c>
      <c r="D2671" s="5">
        <v>3000</v>
      </c>
      <c r="E2671" s="7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207"/>
        <v>21</v>
      </c>
      <c r="P2671">
        <f t="shared" si="208"/>
        <v>45.79</v>
      </c>
      <c r="Q2671" s="11" t="s">
        <v>8309</v>
      </c>
      <c r="R2671" s="15">
        <f t="shared" si="209"/>
        <v>42640.278171296297</v>
      </c>
      <c r="S2671" s="15">
        <f t="shared" si="210"/>
        <v>42670.278171296297</v>
      </c>
      <c r="U2671" t="str">
        <f t="shared" si="211"/>
        <v>plays</v>
      </c>
    </row>
    <row r="2672" spans="1:21" ht="45" x14ac:dyDescent="0.25">
      <c r="A2672">
        <v>2896</v>
      </c>
      <c r="B2672" s="9" t="s">
        <v>2896</v>
      </c>
      <c r="C2672" s="3" t="s">
        <v>7006</v>
      </c>
      <c r="D2672" s="5">
        <v>3000</v>
      </c>
      <c r="E2672" s="7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207"/>
        <v>21</v>
      </c>
      <c r="P2672">
        <f t="shared" si="208"/>
        <v>52.08</v>
      </c>
      <c r="Q2672" s="11" t="s">
        <v>8309</v>
      </c>
      <c r="R2672" s="15">
        <f t="shared" si="209"/>
        <v>42701.908807870372</v>
      </c>
      <c r="S2672" s="15">
        <f t="shared" si="210"/>
        <v>42716.25</v>
      </c>
      <c r="U2672" t="str">
        <f t="shared" si="211"/>
        <v>plays</v>
      </c>
    </row>
    <row r="2673" spans="1:21" ht="45" x14ac:dyDescent="0.25">
      <c r="A2673">
        <v>3063</v>
      </c>
      <c r="B2673" s="9" t="s">
        <v>3063</v>
      </c>
      <c r="C2673" s="3" t="s">
        <v>7173</v>
      </c>
      <c r="D2673" s="5">
        <v>3000</v>
      </c>
      <c r="E2673" s="7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207"/>
        <v>20</v>
      </c>
      <c r="P2673">
        <f t="shared" si="208"/>
        <v>25.52</v>
      </c>
      <c r="Q2673" s="11" t="s">
        <v>8309</v>
      </c>
      <c r="R2673" s="15">
        <f t="shared" si="209"/>
        <v>42630.922893518517</v>
      </c>
      <c r="S2673" s="15">
        <f t="shared" si="210"/>
        <v>42665.922893518517</v>
      </c>
      <c r="U2673" t="str">
        <f t="shared" si="211"/>
        <v>spaces</v>
      </c>
    </row>
    <row r="2674" spans="1:21" ht="60" x14ac:dyDescent="0.25">
      <c r="A2674">
        <v>1990</v>
      </c>
      <c r="B2674" s="9" t="s">
        <v>1991</v>
      </c>
      <c r="C2674" s="3" t="s">
        <v>6100</v>
      </c>
      <c r="D2674" s="5">
        <v>3000</v>
      </c>
      <c r="E2674" s="7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207"/>
        <v>17</v>
      </c>
      <c r="P2674">
        <f t="shared" si="208"/>
        <v>101.8</v>
      </c>
      <c r="Q2674" s="11" t="s">
        <v>8314</v>
      </c>
      <c r="R2674" s="15">
        <f t="shared" si="209"/>
        <v>42398.195972222224</v>
      </c>
      <c r="S2674" s="15">
        <f t="shared" si="210"/>
        <v>42413.195972222224</v>
      </c>
      <c r="U2674" t="str">
        <f t="shared" si="211"/>
        <v>people</v>
      </c>
    </row>
    <row r="2675" spans="1:21" ht="45" x14ac:dyDescent="0.25">
      <c r="A2675">
        <v>3996</v>
      </c>
      <c r="B2675" s="9" t="s">
        <v>3992</v>
      </c>
      <c r="C2675" s="3" t="s">
        <v>8102</v>
      </c>
      <c r="D2675" s="5">
        <v>3000</v>
      </c>
      <c r="E2675" s="7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207"/>
        <v>17</v>
      </c>
      <c r="P2675">
        <f t="shared" si="208"/>
        <v>29.24</v>
      </c>
      <c r="Q2675" s="11" t="s">
        <v>8309</v>
      </c>
      <c r="R2675" s="15">
        <f t="shared" si="209"/>
        <v>41950.26694444444</v>
      </c>
      <c r="S2675" s="15">
        <f t="shared" si="210"/>
        <v>41963.669444444444</v>
      </c>
      <c r="U2675" t="str">
        <f t="shared" si="211"/>
        <v>plays</v>
      </c>
    </row>
    <row r="2676" spans="1:21" ht="45" x14ac:dyDescent="0.25">
      <c r="A2676">
        <v>431</v>
      </c>
      <c r="B2676" s="9" t="s">
        <v>432</v>
      </c>
      <c r="C2676" s="3" t="s">
        <v>4541</v>
      </c>
      <c r="D2676" s="5">
        <v>3000</v>
      </c>
      <c r="E2676" s="7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207"/>
        <v>14</v>
      </c>
      <c r="P2676">
        <f t="shared" si="208"/>
        <v>51.88</v>
      </c>
      <c r="Q2676" s="11" t="s">
        <v>8308</v>
      </c>
      <c r="R2676" s="15">
        <f t="shared" si="209"/>
        <v>42526.871331018512</v>
      </c>
      <c r="S2676" s="15">
        <f t="shared" si="210"/>
        <v>42556.871331018512</v>
      </c>
      <c r="U2676" t="str">
        <f t="shared" si="211"/>
        <v>animation</v>
      </c>
    </row>
    <row r="2677" spans="1:21" ht="45" x14ac:dyDescent="0.25">
      <c r="A2677">
        <v>135</v>
      </c>
      <c r="B2677" s="9" t="s">
        <v>137</v>
      </c>
      <c r="C2677" s="3" t="s">
        <v>4246</v>
      </c>
      <c r="D2677" s="5">
        <v>3000</v>
      </c>
      <c r="E2677" s="7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207"/>
        <v>13</v>
      </c>
      <c r="P2677">
        <f t="shared" si="208"/>
        <v>80.599999999999994</v>
      </c>
      <c r="Q2677" s="11" t="s">
        <v>8308</v>
      </c>
      <c r="R2677" s="15">
        <f t="shared" si="209"/>
        <v>41788.381909722222</v>
      </c>
      <c r="S2677" s="15">
        <f t="shared" si="210"/>
        <v>41821.791666666664</v>
      </c>
      <c r="U2677" t="str">
        <f t="shared" si="211"/>
        <v>science fiction</v>
      </c>
    </row>
    <row r="2678" spans="1:21" ht="60" x14ac:dyDescent="0.25">
      <c r="A2678">
        <v>924</v>
      </c>
      <c r="B2678" s="9" t="s">
        <v>925</v>
      </c>
      <c r="C2678" s="3" t="s">
        <v>5034</v>
      </c>
      <c r="D2678" s="5">
        <v>3000</v>
      </c>
      <c r="E2678" s="7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207"/>
        <v>11</v>
      </c>
      <c r="P2678">
        <f t="shared" si="208"/>
        <v>21.8</v>
      </c>
      <c r="Q2678" s="11" t="s">
        <v>8313</v>
      </c>
      <c r="R2678" s="15">
        <f t="shared" si="209"/>
        <v>41288.942928240744</v>
      </c>
      <c r="S2678" s="15">
        <f t="shared" si="210"/>
        <v>41318.942928240744</v>
      </c>
      <c r="U2678" t="str">
        <f t="shared" si="211"/>
        <v>jazz</v>
      </c>
    </row>
    <row r="2679" spans="1:21" ht="45" x14ac:dyDescent="0.2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7"/>
        <v>11</v>
      </c>
      <c r="P2679">
        <f t="shared" si="208"/>
        <v>81.58</v>
      </c>
      <c r="Q2679" s="11" t="s">
        <v>8311</v>
      </c>
      <c r="R2679" s="15">
        <f t="shared" si="209"/>
        <v>42318.925532407404</v>
      </c>
      <c r="S2679" s="15">
        <f t="shared" si="210"/>
        <v>42348.925532407404</v>
      </c>
      <c r="U2679" t="str">
        <f t="shared" si="211"/>
        <v>web</v>
      </c>
    </row>
    <row r="2680" spans="1:21" ht="30" x14ac:dyDescent="0.25">
      <c r="A2680">
        <v>943</v>
      </c>
      <c r="B2680" s="9" t="s">
        <v>944</v>
      </c>
      <c r="C2680" s="3" t="s">
        <v>5053</v>
      </c>
      <c r="D2680" s="5">
        <v>3000</v>
      </c>
      <c r="E2680" s="7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207"/>
        <v>10</v>
      </c>
      <c r="P2680">
        <f t="shared" si="208"/>
        <v>24.08</v>
      </c>
      <c r="Q2680" s="11" t="s">
        <v>8311</v>
      </c>
      <c r="R2680" s="15">
        <f t="shared" si="209"/>
        <v>42673.66788194445</v>
      </c>
      <c r="S2680" s="15">
        <f t="shared" si="210"/>
        <v>42703.709548611107</v>
      </c>
      <c r="U2680" t="str">
        <f t="shared" si="211"/>
        <v>wearables</v>
      </c>
    </row>
    <row r="2681" spans="1:21" ht="60" x14ac:dyDescent="0.25">
      <c r="A2681">
        <v>1693</v>
      </c>
      <c r="B2681" s="9" t="s">
        <v>1694</v>
      </c>
      <c r="C2681" s="3" t="s">
        <v>5803</v>
      </c>
      <c r="D2681" s="5">
        <v>3000</v>
      </c>
      <c r="E2681" s="7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207"/>
        <v>9</v>
      </c>
      <c r="P2681">
        <f t="shared" si="208"/>
        <v>35</v>
      </c>
      <c r="Q2681" s="11" t="s">
        <v>8313</v>
      </c>
      <c r="R2681" s="15">
        <f t="shared" si="209"/>
        <v>42803.920277777783</v>
      </c>
      <c r="S2681" s="15">
        <f t="shared" si="210"/>
        <v>42834.833333333328</v>
      </c>
      <c r="U2681" t="str">
        <f t="shared" si="211"/>
        <v>faith</v>
      </c>
    </row>
    <row r="2682" spans="1:21" ht="60" x14ac:dyDescent="0.25">
      <c r="A2682">
        <v>4027</v>
      </c>
      <c r="B2682" s="9" t="s">
        <v>4023</v>
      </c>
      <c r="C2682" s="3" t="s">
        <v>8132</v>
      </c>
      <c r="D2682" s="5">
        <v>3000</v>
      </c>
      <c r="E2682" s="7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207"/>
        <v>7</v>
      </c>
      <c r="P2682">
        <f t="shared" si="208"/>
        <v>30.71</v>
      </c>
      <c r="Q2682" s="11" t="s">
        <v>8309</v>
      </c>
      <c r="R2682" s="15">
        <f t="shared" si="209"/>
        <v>42768.97084490741</v>
      </c>
      <c r="S2682" s="15">
        <f t="shared" si="210"/>
        <v>42789.041666666672</v>
      </c>
      <c r="U2682" t="str">
        <f t="shared" si="211"/>
        <v>plays</v>
      </c>
    </row>
    <row r="2683" spans="1:21" ht="45" x14ac:dyDescent="0.25">
      <c r="A2683">
        <v>424</v>
      </c>
      <c r="B2683" s="9" t="s">
        <v>425</v>
      </c>
      <c r="C2683" s="3" t="s">
        <v>4534</v>
      </c>
      <c r="D2683" s="5">
        <v>3000</v>
      </c>
      <c r="E2683" s="7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207"/>
        <v>7</v>
      </c>
      <c r="P2683">
        <f t="shared" si="208"/>
        <v>40.78</v>
      </c>
      <c r="Q2683" s="11" t="s">
        <v>8308</v>
      </c>
      <c r="R2683" s="15">
        <f t="shared" si="209"/>
        <v>40934.376145833332</v>
      </c>
      <c r="S2683" s="15">
        <f t="shared" si="210"/>
        <v>40994.334479166668</v>
      </c>
      <c r="U2683" t="str">
        <f t="shared" si="211"/>
        <v>animation</v>
      </c>
    </row>
    <row r="2684" spans="1:21" ht="45" x14ac:dyDescent="0.25">
      <c r="A2684">
        <v>2856</v>
      </c>
      <c r="B2684" s="9" t="s">
        <v>2856</v>
      </c>
      <c r="C2684" s="3" t="s">
        <v>6966</v>
      </c>
      <c r="D2684" s="5">
        <v>3000</v>
      </c>
      <c r="E2684" s="7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207"/>
        <v>5</v>
      </c>
      <c r="P2684">
        <f t="shared" si="208"/>
        <v>24.33</v>
      </c>
      <c r="Q2684" s="11" t="s">
        <v>8309</v>
      </c>
      <c r="R2684" s="15">
        <f t="shared" si="209"/>
        <v>42165.037581018521</v>
      </c>
      <c r="S2684" s="15">
        <f t="shared" si="210"/>
        <v>42224.898611111115</v>
      </c>
      <c r="U2684" t="str">
        <f t="shared" si="211"/>
        <v>plays</v>
      </c>
    </row>
    <row r="2685" spans="1:21" ht="60" x14ac:dyDescent="0.25">
      <c r="A2685">
        <v>1225</v>
      </c>
      <c r="B2685" s="9" t="s">
        <v>1226</v>
      </c>
      <c r="C2685" s="3" t="s">
        <v>5335</v>
      </c>
      <c r="D2685" s="5">
        <v>3000</v>
      </c>
      <c r="E2685" s="7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207"/>
        <v>4</v>
      </c>
      <c r="P2685">
        <f t="shared" si="208"/>
        <v>44</v>
      </c>
      <c r="Q2685" s="11" t="s">
        <v>8313</v>
      </c>
      <c r="R2685" s="15">
        <f t="shared" si="209"/>
        <v>41509.905995370369</v>
      </c>
      <c r="S2685" s="15">
        <f t="shared" si="210"/>
        <v>41569.905995370369</v>
      </c>
      <c r="U2685" t="str">
        <f t="shared" si="211"/>
        <v>world music</v>
      </c>
    </row>
    <row r="2686" spans="1:21" ht="60" x14ac:dyDescent="0.25">
      <c r="A2686">
        <v>890</v>
      </c>
      <c r="B2686" s="9" t="s">
        <v>891</v>
      </c>
      <c r="C2686" s="3" t="s">
        <v>5000</v>
      </c>
      <c r="D2686" s="5">
        <v>3000</v>
      </c>
      <c r="E2686" s="7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207"/>
        <v>4</v>
      </c>
      <c r="P2686">
        <f t="shared" si="208"/>
        <v>31.25</v>
      </c>
      <c r="Q2686" s="11" t="s">
        <v>8313</v>
      </c>
      <c r="R2686" s="15">
        <f t="shared" si="209"/>
        <v>41569.698831018519</v>
      </c>
      <c r="S2686" s="15">
        <f t="shared" si="210"/>
        <v>41599.740497685183</v>
      </c>
      <c r="U2686" t="str">
        <f t="shared" si="211"/>
        <v>indie rock</v>
      </c>
    </row>
    <row r="2687" spans="1:21" ht="45" x14ac:dyDescent="0.25">
      <c r="A2687">
        <v>1791</v>
      </c>
      <c r="B2687" s="9" t="s">
        <v>1792</v>
      </c>
      <c r="C2687" s="3" t="s">
        <v>5901</v>
      </c>
      <c r="D2687" s="5">
        <v>3000</v>
      </c>
      <c r="E2687" s="7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207"/>
        <v>4</v>
      </c>
      <c r="P2687">
        <f t="shared" si="208"/>
        <v>26.75</v>
      </c>
      <c r="Q2687" s="11" t="s">
        <v>8314</v>
      </c>
      <c r="R2687" s="15">
        <f t="shared" si="209"/>
        <v>41973.740335648152</v>
      </c>
      <c r="S2687" s="15">
        <f t="shared" si="210"/>
        <v>42033.740335648152</v>
      </c>
      <c r="U2687" t="str">
        <f t="shared" si="211"/>
        <v>photobooks</v>
      </c>
    </row>
    <row r="2688" spans="1:21" ht="60" x14ac:dyDescent="0.25">
      <c r="A2688">
        <v>3947</v>
      </c>
      <c r="B2688" s="9" t="s">
        <v>3944</v>
      </c>
      <c r="C2688" s="3" t="s">
        <v>8055</v>
      </c>
      <c r="D2688" s="5">
        <v>3000</v>
      </c>
      <c r="E2688" s="7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207"/>
        <v>3</v>
      </c>
      <c r="P2688">
        <f t="shared" si="208"/>
        <v>50.5</v>
      </c>
      <c r="Q2688" s="11" t="s">
        <v>8309</v>
      </c>
      <c r="R2688" s="15">
        <f t="shared" si="209"/>
        <v>42615.142870370371</v>
      </c>
      <c r="S2688" s="15">
        <f t="shared" si="210"/>
        <v>42645.142870370371</v>
      </c>
      <c r="U2688" t="str">
        <f t="shared" si="211"/>
        <v>plays</v>
      </c>
    </row>
    <row r="2689" spans="1:21" ht="45" x14ac:dyDescent="0.25">
      <c r="A2689">
        <v>4111</v>
      </c>
      <c r="B2689" s="9" t="s">
        <v>4107</v>
      </c>
      <c r="C2689" s="3" t="s">
        <v>8214</v>
      </c>
      <c r="D2689" s="5">
        <v>3000</v>
      </c>
      <c r="E2689" s="7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207"/>
        <v>3</v>
      </c>
      <c r="P2689">
        <f t="shared" si="208"/>
        <v>15.67</v>
      </c>
      <c r="Q2689" s="11" t="s">
        <v>8309</v>
      </c>
      <c r="R2689" s="15">
        <f t="shared" si="209"/>
        <v>42029.135879629626</v>
      </c>
      <c r="S2689" s="15">
        <f t="shared" si="210"/>
        <v>42059.135879629626</v>
      </c>
      <c r="U2689" t="str">
        <f t="shared" si="211"/>
        <v>plays</v>
      </c>
    </row>
    <row r="2690" spans="1:21" ht="60" x14ac:dyDescent="0.25">
      <c r="A2690">
        <v>1065</v>
      </c>
      <c r="B2690" s="9" t="s">
        <v>1066</v>
      </c>
      <c r="C2690" s="3" t="s">
        <v>5175</v>
      </c>
      <c r="D2690" s="5">
        <v>3000</v>
      </c>
      <c r="E2690" s="7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207"/>
        <v>3</v>
      </c>
      <c r="P2690">
        <f t="shared" si="208"/>
        <v>16.2</v>
      </c>
      <c r="Q2690" s="11" t="s">
        <v>8312</v>
      </c>
      <c r="R2690" s="15">
        <f t="shared" si="209"/>
        <v>41661.381041666667</v>
      </c>
      <c r="S2690" s="15">
        <f t="shared" si="210"/>
        <v>41689.381041666667</v>
      </c>
      <c r="U2690" t="str">
        <f t="shared" si="211"/>
        <v>video games</v>
      </c>
    </row>
    <row r="2691" spans="1:21" ht="60" x14ac:dyDescent="0.25">
      <c r="A2691">
        <v>2382</v>
      </c>
      <c r="B2691" s="9" t="s">
        <v>2383</v>
      </c>
      <c r="C2691" s="3" t="s">
        <v>6492</v>
      </c>
      <c r="D2691" s="5">
        <v>3000</v>
      </c>
      <c r="E2691" s="7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ref="O2691:O2754" si="212">ROUND(E2691/D2691*100,0)</f>
        <v>3</v>
      </c>
      <c r="P2691">
        <f t="shared" ref="P2691:P2754" si="213">IFERROR(ROUND(E2691/L2691,2),0)</f>
        <v>37.5</v>
      </c>
      <c r="Q2691" s="11" t="s">
        <v>8311</v>
      </c>
      <c r="R2691" s="15">
        <f t="shared" ref="R2691:R2754" si="214">(((J2691/60)/60)/24)+DATE(1970,1,1)</f>
        <v>42195.187534722223</v>
      </c>
      <c r="S2691" s="15">
        <f t="shared" ref="S2691:S2754" si="215">(((I2691/60)/60)/24)+DATE(1970,1,1)</f>
        <v>42220.187534722223</v>
      </c>
      <c r="U2691" t="str">
        <f t="shared" ref="U2691:U2754" si="216">RIGHT(N2691,LEN(N2691)-SEARCH("/",N2691))</f>
        <v>web</v>
      </c>
    </row>
    <row r="2692" spans="1:21" ht="45" x14ac:dyDescent="0.25">
      <c r="A2692">
        <v>2878</v>
      </c>
      <c r="B2692" s="9" t="s">
        <v>2878</v>
      </c>
      <c r="C2692" s="3" t="s">
        <v>6988</v>
      </c>
      <c r="D2692" s="5">
        <v>3000</v>
      </c>
      <c r="E2692" s="7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212"/>
        <v>2</v>
      </c>
      <c r="P2692">
        <f t="shared" si="213"/>
        <v>15.75</v>
      </c>
      <c r="Q2692" s="11" t="s">
        <v>8309</v>
      </c>
      <c r="R2692" s="15">
        <f t="shared" si="214"/>
        <v>42128.615682870368</v>
      </c>
      <c r="S2692" s="15">
        <f t="shared" si="215"/>
        <v>42188.615682870368</v>
      </c>
      <c r="U2692" t="str">
        <f t="shared" si="216"/>
        <v>plays</v>
      </c>
    </row>
    <row r="2693" spans="1:21" ht="45" x14ac:dyDescent="0.25">
      <c r="A2693">
        <v>4108</v>
      </c>
      <c r="B2693" s="9" t="s">
        <v>4104</v>
      </c>
      <c r="C2693" s="3" t="s">
        <v>8211</v>
      </c>
      <c r="D2693" s="5">
        <v>3000</v>
      </c>
      <c r="E2693" s="7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212"/>
        <v>2</v>
      </c>
      <c r="P2693">
        <f t="shared" si="213"/>
        <v>59</v>
      </c>
      <c r="Q2693" s="11" t="s">
        <v>8309</v>
      </c>
      <c r="R2693" s="15">
        <f t="shared" si="214"/>
        <v>42767.031678240746</v>
      </c>
      <c r="S2693" s="15">
        <f t="shared" si="215"/>
        <v>42797.208333333328</v>
      </c>
      <c r="U2693" t="str">
        <f t="shared" si="216"/>
        <v>plays</v>
      </c>
    </row>
    <row r="2694" spans="1:21" ht="60" x14ac:dyDescent="0.25">
      <c r="A2694">
        <v>1498</v>
      </c>
      <c r="B2694" s="9" t="s">
        <v>1499</v>
      </c>
      <c r="C2694" s="3" t="s">
        <v>5608</v>
      </c>
      <c r="D2694" s="5">
        <v>3000</v>
      </c>
      <c r="E2694" s="7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212"/>
        <v>2</v>
      </c>
      <c r="P2694">
        <f t="shared" si="213"/>
        <v>19</v>
      </c>
      <c r="Q2694" s="11" t="s">
        <v>8310</v>
      </c>
      <c r="R2694" s="15">
        <f t="shared" si="214"/>
        <v>41840.983541666668</v>
      </c>
      <c r="S2694" s="15">
        <f t="shared" si="215"/>
        <v>41885.983541666668</v>
      </c>
      <c r="U2694" t="str">
        <f t="shared" si="216"/>
        <v>fiction</v>
      </c>
    </row>
    <row r="2695" spans="1:21" ht="60" x14ac:dyDescent="0.25">
      <c r="A2695">
        <v>1713</v>
      </c>
      <c r="B2695" s="9" t="s">
        <v>1714</v>
      </c>
      <c r="C2695" s="3" t="s">
        <v>5823</v>
      </c>
      <c r="D2695" s="5">
        <v>3000</v>
      </c>
      <c r="E2695" s="7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212"/>
        <v>2</v>
      </c>
      <c r="P2695">
        <f t="shared" si="213"/>
        <v>50</v>
      </c>
      <c r="Q2695" s="11" t="s">
        <v>8313</v>
      </c>
      <c r="R2695" s="15">
        <f t="shared" si="214"/>
        <v>41887.801064814819</v>
      </c>
      <c r="S2695" s="15">
        <f t="shared" si="215"/>
        <v>41917.801064814819</v>
      </c>
      <c r="U2695" t="str">
        <f t="shared" si="216"/>
        <v>faith</v>
      </c>
    </row>
    <row r="2696" spans="1:21" ht="60" x14ac:dyDescent="0.25">
      <c r="A2696">
        <v>3960</v>
      </c>
      <c r="B2696" s="9" t="s">
        <v>3957</v>
      </c>
      <c r="C2696" s="3" t="s">
        <v>8067</v>
      </c>
      <c r="D2696" s="5">
        <v>3000</v>
      </c>
      <c r="E2696" s="7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212"/>
        <v>2</v>
      </c>
      <c r="P2696">
        <f t="shared" si="213"/>
        <v>11.25</v>
      </c>
      <c r="Q2696" s="11" t="s">
        <v>8309</v>
      </c>
      <c r="R2696" s="15">
        <f t="shared" si="214"/>
        <v>42342.845555555556</v>
      </c>
      <c r="S2696" s="15">
        <f t="shared" si="215"/>
        <v>42372.845555555556</v>
      </c>
      <c r="U2696" t="str">
        <f t="shared" si="216"/>
        <v>plays</v>
      </c>
    </row>
    <row r="2697" spans="1:21" ht="45" x14ac:dyDescent="0.25">
      <c r="A2697">
        <v>1793</v>
      </c>
      <c r="B2697" s="9" t="s">
        <v>1794</v>
      </c>
      <c r="C2697" s="3" t="s">
        <v>5903</v>
      </c>
      <c r="D2697" s="5">
        <v>3000</v>
      </c>
      <c r="E2697" s="7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212"/>
        <v>1</v>
      </c>
      <c r="P2697">
        <f t="shared" si="213"/>
        <v>20</v>
      </c>
      <c r="Q2697" s="11" t="s">
        <v>8314</v>
      </c>
      <c r="R2697" s="15">
        <f t="shared" si="214"/>
        <v>41940.89166666667</v>
      </c>
      <c r="S2697" s="15">
        <f t="shared" si="215"/>
        <v>41970.933333333334</v>
      </c>
      <c r="U2697" t="str">
        <f t="shared" si="216"/>
        <v>photobooks</v>
      </c>
    </row>
    <row r="2698" spans="1:21" ht="45" x14ac:dyDescent="0.25">
      <c r="A2698">
        <v>4005</v>
      </c>
      <c r="B2698" s="9" t="s">
        <v>4001</v>
      </c>
      <c r="C2698" s="3" t="s">
        <v>8110</v>
      </c>
      <c r="D2698" s="5">
        <v>3000</v>
      </c>
      <c r="E2698" s="7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212"/>
        <v>1</v>
      </c>
      <c r="P2698">
        <f t="shared" si="213"/>
        <v>20</v>
      </c>
      <c r="Q2698" s="11" t="s">
        <v>8309</v>
      </c>
      <c r="R2698" s="15">
        <f t="shared" si="214"/>
        <v>41872.807696759257</v>
      </c>
      <c r="S2698" s="15">
        <f t="shared" si="215"/>
        <v>41932.807696759257</v>
      </c>
      <c r="U2698" t="str">
        <f t="shared" si="216"/>
        <v>plays</v>
      </c>
    </row>
    <row r="2699" spans="1:21" ht="45" x14ac:dyDescent="0.25">
      <c r="A2699">
        <v>2413</v>
      </c>
      <c r="B2699" s="9" t="s">
        <v>2414</v>
      </c>
      <c r="C2699" s="3" t="s">
        <v>6523</v>
      </c>
      <c r="D2699" s="5">
        <v>3000</v>
      </c>
      <c r="E2699" s="7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212"/>
        <v>1</v>
      </c>
      <c r="P2699">
        <f t="shared" si="213"/>
        <v>8.33</v>
      </c>
      <c r="Q2699" s="11" t="s">
        <v>8315</v>
      </c>
      <c r="R2699" s="15">
        <f t="shared" si="214"/>
        <v>41760.10974537037</v>
      </c>
      <c r="S2699" s="15">
        <f t="shared" si="215"/>
        <v>41790.979166666664</v>
      </c>
      <c r="U2699" t="str">
        <f t="shared" si="216"/>
        <v>food trucks</v>
      </c>
    </row>
    <row r="2700" spans="1:21" ht="60" x14ac:dyDescent="0.25">
      <c r="A2700">
        <v>3901</v>
      </c>
      <c r="B2700" s="9" t="s">
        <v>3898</v>
      </c>
      <c r="C2700" s="3" t="s">
        <v>8009</v>
      </c>
      <c r="D2700" s="5">
        <v>3000</v>
      </c>
      <c r="E2700" s="7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212"/>
        <v>1</v>
      </c>
      <c r="P2700">
        <f t="shared" si="213"/>
        <v>25</v>
      </c>
      <c r="Q2700" s="11" t="s">
        <v>8309</v>
      </c>
      <c r="R2700" s="15">
        <f t="shared" si="214"/>
        <v>42317.826377314821</v>
      </c>
      <c r="S2700" s="15">
        <f t="shared" si="215"/>
        <v>42357.826377314821</v>
      </c>
      <c r="U2700" t="str">
        <f t="shared" si="216"/>
        <v>plays</v>
      </c>
    </row>
    <row r="2701" spans="1:21" ht="45" x14ac:dyDescent="0.25">
      <c r="A2701">
        <v>1736</v>
      </c>
      <c r="B2701" s="9" t="s">
        <v>1737</v>
      </c>
      <c r="C2701" s="3" t="s">
        <v>5846</v>
      </c>
      <c r="D2701" s="5">
        <v>3000</v>
      </c>
      <c r="E2701" s="7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212"/>
        <v>1</v>
      </c>
      <c r="P2701">
        <f t="shared" si="213"/>
        <v>22</v>
      </c>
      <c r="Q2701" s="11" t="s">
        <v>8313</v>
      </c>
      <c r="R2701" s="15">
        <f t="shared" si="214"/>
        <v>42286.861493055556</v>
      </c>
      <c r="S2701" s="15">
        <f t="shared" si="215"/>
        <v>42316.90315972222</v>
      </c>
      <c r="U2701" t="str">
        <f t="shared" si="216"/>
        <v>faith</v>
      </c>
    </row>
    <row r="2702" spans="1:21" ht="60" x14ac:dyDescent="0.25">
      <c r="A2702">
        <v>777</v>
      </c>
      <c r="B2702" s="9" t="s">
        <v>778</v>
      </c>
      <c r="C2702" s="3" t="s">
        <v>4887</v>
      </c>
      <c r="D2702" s="5">
        <v>3000</v>
      </c>
      <c r="E2702" s="7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212"/>
        <v>1</v>
      </c>
      <c r="P2702">
        <f t="shared" si="213"/>
        <v>7</v>
      </c>
      <c r="Q2702" s="11" t="s">
        <v>8310</v>
      </c>
      <c r="R2702" s="15">
        <f t="shared" si="214"/>
        <v>41456.981215277774</v>
      </c>
      <c r="S2702" s="15">
        <f t="shared" si="215"/>
        <v>41486.981215277774</v>
      </c>
      <c r="U2702" t="str">
        <f t="shared" si="216"/>
        <v>fiction</v>
      </c>
    </row>
    <row r="2703" spans="1:21" ht="60" x14ac:dyDescent="0.25">
      <c r="A2703">
        <v>2430</v>
      </c>
      <c r="B2703" s="9" t="s">
        <v>2431</v>
      </c>
      <c r="C2703" s="3" t="s">
        <v>6540</v>
      </c>
      <c r="D2703" s="5">
        <v>3000</v>
      </c>
      <c r="E2703" s="7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212"/>
        <v>1</v>
      </c>
      <c r="P2703">
        <f t="shared" si="213"/>
        <v>10.5</v>
      </c>
      <c r="Q2703" s="11" t="s">
        <v>8315</v>
      </c>
      <c r="R2703" s="15">
        <f t="shared" si="214"/>
        <v>42382.130833333329</v>
      </c>
      <c r="S2703" s="15">
        <f t="shared" si="215"/>
        <v>42412.130833333329</v>
      </c>
      <c r="U2703" t="str">
        <f t="shared" si="216"/>
        <v>food trucks</v>
      </c>
    </row>
    <row r="2704" spans="1:21" ht="60" x14ac:dyDescent="0.25">
      <c r="A2704">
        <v>1133</v>
      </c>
      <c r="B2704" s="9" t="s">
        <v>1134</v>
      </c>
      <c r="C2704" s="3" t="s">
        <v>5243</v>
      </c>
      <c r="D2704" s="5">
        <v>3000</v>
      </c>
      <c r="E2704" s="7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212"/>
        <v>1</v>
      </c>
      <c r="P2704">
        <f t="shared" si="213"/>
        <v>20</v>
      </c>
      <c r="Q2704" s="11" t="s">
        <v>8312</v>
      </c>
      <c r="R2704" s="15">
        <f t="shared" si="214"/>
        <v>41821.407187500001</v>
      </c>
      <c r="S2704" s="15">
        <f t="shared" si="215"/>
        <v>41851.407187500001</v>
      </c>
      <c r="U2704" t="str">
        <f t="shared" si="216"/>
        <v>mobile games</v>
      </c>
    </row>
    <row r="2705" spans="1:21" ht="45" x14ac:dyDescent="0.25">
      <c r="A2705">
        <v>1407</v>
      </c>
      <c r="B2705" s="9" t="s">
        <v>1408</v>
      </c>
      <c r="C2705" s="3" t="s">
        <v>5517</v>
      </c>
      <c r="D2705" s="5">
        <v>3000</v>
      </c>
      <c r="E2705" s="7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212"/>
        <v>1</v>
      </c>
      <c r="P2705">
        <f t="shared" si="213"/>
        <v>7.5</v>
      </c>
      <c r="Q2705" s="11" t="s">
        <v>8310</v>
      </c>
      <c r="R2705" s="15">
        <f t="shared" si="214"/>
        <v>41838.536782407406</v>
      </c>
      <c r="S2705" s="15">
        <f t="shared" si="215"/>
        <v>41863.536782407406</v>
      </c>
      <c r="U2705" t="str">
        <f t="shared" si="216"/>
        <v>translations</v>
      </c>
    </row>
    <row r="2706" spans="1:21" ht="60" x14ac:dyDescent="0.25">
      <c r="A2706">
        <v>142</v>
      </c>
      <c r="B2706" s="9" t="s">
        <v>144</v>
      </c>
      <c r="C2706" s="3" t="s">
        <v>4252</v>
      </c>
      <c r="D2706" s="5">
        <v>3000</v>
      </c>
      <c r="E2706" s="7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212"/>
        <v>0</v>
      </c>
      <c r="P2706">
        <f t="shared" si="213"/>
        <v>10</v>
      </c>
      <c r="Q2706" s="11" t="s">
        <v>8308</v>
      </c>
      <c r="R2706" s="15">
        <f t="shared" si="214"/>
        <v>41938.893263888887</v>
      </c>
      <c r="S2706" s="15">
        <f t="shared" si="215"/>
        <v>41959.934930555552</v>
      </c>
      <c r="U2706" t="str">
        <f t="shared" si="216"/>
        <v>science fiction</v>
      </c>
    </row>
    <row r="2707" spans="1:21" ht="60" x14ac:dyDescent="0.25">
      <c r="A2707">
        <v>2777</v>
      </c>
      <c r="B2707" s="9" t="s">
        <v>2777</v>
      </c>
      <c r="C2707" s="3" t="s">
        <v>6887</v>
      </c>
      <c r="D2707" s="5">
        <v>3000</v>
      </c>
      <c r="E2707" s="7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212"/>
        <v>0</v>
      </c>
      <c r="P2707">
        <f t="shared" si="213"/>
        <v>10</v>
      </c>
      <c r="Q2707" s="11" t="s">
        <v>8310</v>
      </c>
      <c r="R2707" s="15">
        <f t="shared" si="214"/>
        <v>42172.669027777782</v>
      </c>
      <c r="S2707" s="15">
        <f t="shared" si="215"/>
        <v>42202.669027777782</v>
      </c>
      <c r="U2707" t="str">
        <f t="shared" si="216"/>
        <v>children's books</v>
      </c>
    </row>
    <row r="2708" spans="1:21" ht="60" x14ac:dyDescent="0.25">
      <c r="A2708">
        <v>4084</v>
      </c>
      <c r="B2708" s="9" t="s">
        <v>4080</v>
      </c>
      <c r="C2708" s="3" t="s">
        <v>8187</v>
      </c>
      <c r="D2708" s="5">
        <v>3000</v>
      </c>
      <c r="E2708" s="7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212"/>
        <v>0</v>
      </c>
      <c r="P2708">
        <f t="shared" si="213"/>
        <v>10</v>
      </c>
      <c r="Q2708" s="11" t="s">
        <v>8309</v>
      </c>
      <c r="R2708" s="15">
        <f t="shared" si="214"/>
        <v>42622.436412037037</v>
      </c>
      <c r="S2708" s="15">
        <f t="shared" si="215"/>
        <v>42652.436412037037</v>
      </c>
      <c r="U2708" t="str">
        <f t="shared" si="216"/>
        <v>plays</v>
      </c>
    </row>
    <row r="2709" spans="1:21" ht="60" x14ac:dyDescent="0.25">
      <c r="A2709">
        <v>1411</v>
      </c>
      <c r="B2709" s="9" t="s">
        <v>1412</v>
      </c>
      <c r="C2709" s="3" t="s">
        <v>5521</v>
      </c>
      <c r="D2709" s="5">
        <v>3000</v>
      </c>
      <c r="E2709" s="7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212"/>
        <v>0</v>
      </c>
      <c r="P2709">
        <f t="shared" si="213"/>
        <v>2.33</v>
      </c>
      <c r="Q2709" s="11" t="s">
        <v>8310</v>
      </c>
      <c r="R2709" s="15">
        <f t="shared" si="214"/>
        <v>42013.059027777781</v>
      </c>
      <c r="S2709" s="15">
        <f t="shared" si="215"/>
        <v>42041.059027777781</v>
      </c>
      <c r="U2709" t="str">
        <f t="shared" si="216"/>
        <v>translations</v>
      </c>
    </row>
    <row r="2710" spans="1:21" ht="60" x14ac:dyDescent="0.25">
      <c r="A2710">
        <v>1418</v>
      </c>
      <c r="B2710" s="9" t="s">
        <v>1419</v>
      </c>
      <c r="C2710" s="3" t="s">
        <v>5528</v>
      </c>
      <c r="D2710" s="5">
        <v>3000</v>
      </c>
      <c r="E2710" s="7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212"/>
        <v>0</v>
      </c>
      <c r="P2710">
        <f t="shared" si="213"/>
        <v>6</v>
      </c>
      <c r="Q2710" s="11" t="s">
        <v>8310</v>
      </c>
      <c r="R2710" s="15">
        <f t="shared" si="214"/>
        <v>42395.456412037034</v>
      </c>
      <c r="S2710" s="15">
        <f t="shared" si="215"/>
        <v>42425.456412037034</v>
      </c>
      <c r="U2710" t="str">
        <f t="shared" si="216"/>
        <v>translations</v>
      </c>
    </row>
    <row r="2711" spans="1:21" ht="30" x14ac:dyDescent="0.25">
      <c r="A2711">
        <v>2586</v>
      </c>
      <c r="B2711" s="9" t="s">
        <v>2586</v>
      </c>
      <c r="C2711" s="3" t="s">
        <v>6696</v>
      </c>
      <c r="D2711" s="5">
        <v>3000</v>
      </c>
      <c r="E2711" s="7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212"/>
        <v>0</v>
      </c>
      <c r="P2711">
        <f t="shared" si="213"/>
        <v>5</v>
      </c>
      <c r="Q2711" s="11" t="s">
        <v>8315</v>
      </c>
      <c r="R2711" s="15">
        <f t="shared" si="214"/>
        <v>42333.330277777779</v>
      </c>
      <c r="S2711" s="15">
        <f t="shared" si="215"/>
        <v>42363.330277777779</v>
      </c>
      <c r="U2711" t="str">
        <f t="shared" si="216"/>
        <v>food trucks</v>
      </c>
    </row>
    <row r="2712" spans="1:21" ht="60" x14ac:dyDescent="0.25">
      <c r="A2712">
        <v>2887</v>
      </c>
      <c r="B2712" s="9" t="s">
        <v>2887</v>
      </c>
      <c r="C2712" s="3" t="s">
        <v>6997</v>
      </c>
      <c r="D2712" s="5">
        <v>3000</v>
      </c>
      <c r="E2712" s="7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212"/>
        <v>0</v>
      </c>
      <c r="P2712">
        <f t="shared" si="213"/>
        <v>5</v>
      </c>
      <c r="Q2712" s="11" t="s">
        <v>8309</v>
      </c>
      <c r="R2712" s="15">
        <f t="shared" si="214"/>
        <v>41985.427361111113</v>
      </c>
      <c r="S2712" s="15">
        <f t="shared" si="215"/>
        <v>42015.427361111113</v>
      </c>
      <c r="U2712" t="str">
        <f t="shared" si="216"/>
        <v>plays</v>
      </c>
    </row>
    <row r="2713" spans="1:21" ht="60" x14ac:dyDescent="0.25">
      <c r="A2713">
        <v>4079</v>
      </c>
      <c r="B2713" s="9" t="s">
        <v>4075</v>
      </c>
      <c r="C2713" s="3" t="s">
        <v>8182</v>
      </c>
      <c r="D2713" s="5">
        <v>3000</v>
      </c>
      <c r="E2713" s="7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212"/>
        <v>0</v>
      </c>
      <c r="P2713">
        <f t="shared" si="213"/>
        <v>5</v>
      </c>
      <c r="Q2713" s="11" t="s">
        <v>8309</v>
      </c>
      <c r="R2713" s="15">
        <f t="shared" si="214"/>
        <v>42510.938900462963</v>
      </c>
      <c r="S2713" s="15">
        <f t="shared" si="215"/>
        <v>42540.938900462963</v>
      </c>
      <c r="U2713" t="str">
        <f t="shared" si="216"/>
        <v>plays</v>
      </c>
    </row>
    <row r="2714" spans="1:21" ht="60" x14ac:dyDescent="0.25">
      <c r="A2714">
        <v>121</v>
      </c>
      <c r="B2714" s="9" t="s">
        <v>123</v>
      </c>
      <c r="C2714" s="3" t="s">
        <v>4232</v>
      </c>
      <c r="D2714" s="5">
        <v>3000</v>
      </c>
      <c r="E2714" s="7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212"/>
        <v>0</v>
      </c>
      <c r="P2714">
        <f t="shared" si="213"/>
        <v>1</v>
      </c>
      <c r="Q2714" s="11" t="s">
        <v>8308</v>
      </c>
      <c r="R2714" s="15">
        <f t="shared" si="214"/>
        <v>42096.704976851848</v>
      </c>
      <c r="S2714" s="15">
        <f t="shared" si="215"/>
        <v>42112.427777777775</v>
      </c>
      <c r="U2714" t="str">
        <f t="shared" si="216"/>
        <v>science fiction</v>
      </c>
    </row>
    <row r="2715" spans="1:21" ht="60" x14ac:dyDescent="0.25">
      <c r="A2715">
        <v>580</v>
      </c>
      <c r="B2715" s="9" t="s">
        <v>581</v>
      </c>
      <c r="C2715" s="3" t="s">
        <v>4690</v>
      </c>
      <c r="D2715" s="5">
        <v>3000</v>
      </c>
      <c r="E2715" s="7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212"/>
        <v>0</v>
      </c>
      <c r="P2715">
        <f t="shared" si="213"/>
        <v>1</v>
      </c>
      <c r="Q2715" s="11" t="s">
        <v>8311</v>
      </c>
      <c r="R2715" s="15">
        <f t="shared" si="214"/>
        <v>42605.908182870371</v>
      </c>
      <c r="S2715" s="15">
        <f t="shared" si="215"/>
        <v>42635.908182870371</v>
      </c>
      <c r="U2715" t="str">
        <f t="shared" si="216"/>
        <v>web</v>
      </c>
    </row>
    <row r="2716" spans="1:21" ht="45" x14ac:dyDescent="0.25">
      <c r="A2716">
        <v>1545</v>
      </c>
      <c r="B2716" s="9" t="s">
        <v>1546</v>
      </c>
      <c r="C2716" s="3" t="s">
        <v>5655</v>
      </c>
      <c r="D2716" s="5">
        <v>3000</v>
      </c>
      <c r="E2716" s="7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212"/>
        <v>0</v>
      </c>
      <c r="P2716">
        <f t="shared" si="213"/>
        <v>1</v>
      </c>
      <c r="Q2716" s="11" t="s">
        <v>8314</v>
      </c>
      <c r="R2716" s="15">
        <f t="shared" si="214"/>
        <v>42031.884652777779</v>
      </c>
      <c r="S2716" s="15">
        <f t="shared" si="215"/>
        <v>42065.886111111111</v>
      </c>
      <c r="U2716" t="str">
        <f t="shared" si="216"/>
        <v>nature</v>
      </c>
    </row>
    <row r="2717" spans="1:21" ht="60" x14ac:dyDescent="0.25">
      <c r="A2717">
        <v>1727</v>
      </c>
      <c r="B2717" s="9" t="s">
        <v>1728</v>
      </c>
      <c r="C2717" s="3" t="s">
        <v>5837</v>
      </c>
      <c r="D2717" s="5">
        <v>3000</v>
      </c>
      <c r="E2717" s="7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212"/>
        <v>0</v>
      </c>
      <c r="P2717">
        <f t="shared" si="213"/>
        <v>1</v>
      </c>
      <c r="Q2717" s="11" t="s">
        <v>8313</v>
      </c>
      <c r="R2717" s="15">
        <f t="shared" si="214"/>
        <v>42044.927974537044</v>
      </c>
      <c r="S2717" s="15">
        <f t="shared" si="215"/>
        <v>42099.458333333328</v>
      </c>
      <c r="U2717" t="str">
        <f t="shared" si="216"/>
        <v>faith</v>
      </c>
    </row>
    <row r="2718" spans="1:21" ht="60" x14ac:dyDescent="0.25">
      <c r="A2718">
        <v>3630</v>
      </c>
      <c r="B2718" s="9" t="s">
        <v>3628</v>
      </c>
      <c r="C2718" s="3" t="s">
        <v>7740</v>
      </c>
      <c r="D2718" s="5">
        <v>3000</v>
      </c>
      <c r="E2718" s="7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212"/>
        <v>0</v>
      </c>
      <c r="P2718">
        <f t="shared" si="213"/>
        <v>1</v>
      </c>
      <c r="Q2718" s="11" t="s">
        <v>8309</v>
      </c>
      <c r="R2718" s="15">
        <f t="shared" si="214"/>
        <v>41942.84710648148</v>
      </c>
      <c r="S2718" s="15">
        <f t="shared" si="215"/>
        <v>41972.888773148152</v>
      </c>
      <c r="U2718" t="str">
        <f t="shared" si="216"/>
        <v>musical</v>
      </c>
    </row>
    <row r="2719" spans="1:21" ht="60" x14ac:dyDescent="0.25">
      <c r="A2719">
        <v>136</v>
      </c>
      <c r="B2719" s="9" t="s">
        <v>138</v>
      </c>
      <c r="C2719" s="3" t="s">
        <v>4232</v>
      </c>
      <c r="D2719" s="5">
        <v>3000</v>
      </c>
      <c r="E2719" s="7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212"/>
        <v>0</v>
      </c>
      <c r="P2719">
        <f t="shared" si="213"/>
        <v>0</v>
      </c>
      <c r="Q2719" s="11" t="s">
        <v>8308</v>
      </c>
      <c r="R2719" s="15">
        <f t="shared" si="214"/>
        <v>42096.410115740742</v>
      </c>
      <c r="S2719" s="15">
        <f t="shared" si="215"/>
        <v>42140.427777777775</v>
      </c>
      <c r="U2719" t="str">
        <f t="shared" si="216"/>
        <v>science fiction</v>
      </c>
    </row>
    <row r="2720" spans="1:21" ht="60" x14ac:dyDescent="0.25">
      <c r="A2720">
        <v>229</v>
      </c>
      <c r="B2720" s="9" t="s">
        <v>231</v>
      </c>
      <c r="C2720" s="3" t="s">
        <v>4339</v>
      </c>
      <c r="D2720" s="5">
        <v>3000</v>
      </c>
      <c r="E2720" s="7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212"/>
        <v>0</v>
      </c>
      <c r="P2720">
        <f t="shared" si="213"/>
        <v>0</v>
      </c>
      <c r="Q2720" s="11" t="s">
        <v>8308</v>
      </c>
      <c r="R2720" s="15">
        <f t="shared" si="214"/>
        <v>42383.933993055558</v>
      </c>
      <c r="S2720" s="15">
        <f t="shared" si="215"/>
        <v>42413.933993055558</v>
      </c>
      <c r="U2720" t="str">
        <f t="shared" si="216"/>
        <v>drama</v>
      </c>
    </row>
    <row r="2721" spans="1:21" ht="60" x14ac:dyDescent="0.25">
      <c r="A2721">
        <v>433</v>
      </c>
      <c r="B2721" s="9" t="s">
        <v>434</v>
      </c>
      <c r="C2721" s="3" t="s">
        <v>4543</v>
      </c>
      <c r="D2721" s="5">
        <v>3000</v>
      </c>
      <c r="E2721" s="7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212"/>
        <v>0</v>
      </c>
      <c r="P2721">
        <f t="shared" si="213"/>
        <v>0</v>
      </c>
      <c r="Q2721" s="11" t="s">
        <v>8308</v>
      </c>
      <c r="R2721" s="15">
        <f t="shared" si="214"/>
        <v>42228.629884259266</v>
      </c>
      <c r="S2721" s="15">
        <f t="shared" si="215"/>
        <v>42288.629884259266</v>
      </c>
      <c r="U2721" t="str">
        <f t="shared" si="216"/>
        <v>animation</v>
      </c>
    </row>
    <row r="2722" spans="1:21" ht="60" x14ac:dyDescent="0.25">
      <c r="A2722">
        <v>897</v>
      </c>
      <c r="B2722" s="9" t="s">
        <v>898</v>
      </c>
      <c r="C2722" s="3" t="s">
        <v>5007</v>
      </c>
      <c r="D2722" s="5">
        <v>3000</v>
      </c>
      <c r="E2722" s="7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212"/>
        <v>0</v>
      </c>
      <c r="P2722">
        <f t="shared" si="213"/>
        <v>0</v>
      </c>
      <c r="Q2722" s="11" t="s">
        <v>8313</v>
      </c>
      <c r="R2722" s="15">
        <f t="shared" si="214"/>
        <v>41211.688750000001</v>
      </c>
      <c r="S2722" s="15">
        <f t="shared" si="215"/>
        <v>41241.730416666665</v>
      </c>
      <c r="U2722" t="str">
        <f t="shared" si="216"/>
        <v>indie rock</v>
      </c>
    </row>
    <row r="2723" spans="1:21" ht="60" x14ac:dyDescent="0.25">
      <c r="A2723">
        <v>1046</v>
      </c>
      <c r="B2723" s="9" t="s">
        <v>1047</v>
      </c>
      <c r="C2723" s="3" t="s">
        <v>5156</v>
      </c>
      <c r="D2723" s="5">
        <v>3000</v>
      </c>
      <c r="E2723" s="7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212"/>
        <v>0</v>
      </c>
      <c r="P2723">
        <f t="shared" si="213"/>
        <v>0</v>
      </c>
      <c r="Q2723" s="11" t="s">
        <v>8316</v>
      </c>
      <c r="R2723" s="15">
        <f t="shared" si="214"/>
        <v>42319.851388888885</v>
      </c>
      <c r="S2723" s="15">
        <f t="shared" si="215"/>
        <v>42364.851388888885</v>
      </c>
      <c r="U2723" t="str">
        <f t="shared" si="216"/>
        <v>audio</v>
      </c>
    </row>
    <row r="2724" spans="1:21" ht="60" x14ac:dyDescent="0.25">
      <c r="A2724">
        <v>1125</v>
      </c>
      <c r="B2724" s="9" t="s">
        <v>1126</v>
      </c>
      <c r="C2724" s="3" t="s">
        <v>5235</v>
      </c>
      <c r="D2724" s="5">
        <v>3000</v>
      </c>
      <c r="E2724" s="7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212"/>
        <v>0</v>
      </c>
      <c r="P2724">
        <f t="shared" si="213"/>
        <v>0</v>
      </c>
      <c r="Q2724" s="11" t="s">
        <v>8312</v>
      </c>
      <c r="R2724" s="15">
        <f t="shared" si="214"/>
        <v>42212.624189814815</v>
      </c>
      <c r="S2724" s="15">
        <f t="shared" si="215"/>
        <v>42272.624189814815</v>
      </c>
      <c r="U2724" t="str">
        <f t="shared" si="216"/>
        <v>mobile games</v>
      </c>
    </row>
    <row r="2725" spans="1:21" ht="45" x14ac:dyDescent="0.25">
      <c r="A2725">
        <v>1730</v>
      </c>
      <c r="B2725" s="9" t="s">
        <v>1731</v>
      </c>
      <c r="C2725" s="3" t="s">
        <v>5840</v>
      </c>
      <c r="D2725" s="5">
        <v>3000</v>
      </c>
      <c r="E2725" s="7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212"/>
        <v>0</v>
      </c>
      <c r="P2725">
        <f t="shared" si="213"/>
        <v>0</v>
      </c>
      <c r="Q2725" s="11" t="s">
        <v>8313</v>
      </c>
      <c r="R2725" s="15">
        <f t="shared" si="214"/>
        <v>42272.087766203709</v>
      </c>
      <c r="S2725" s="15">
        <f t="shared" si="215"/>
        <v>42302.087766203709</v>
      </c>
      <c r="U2725" t="str">
        <f t="shared" si="216"/>
        <v>faith</v>
      </c>
    </row>
    <row r="2726" spans="1:21" ht="45" x14ac:dyDescent="0.25">
      <c r="A2726">
        <v>1740</v>
      </c>
      <c r="B2726" s="9" t="s">
        <v>1741</v>
      </c>
      <c r="C2726" s="3" t="s">
        <v>5850</v>
      </c>
      <c r="D2726" s="5">
        <v>3000</v>
      </c>
      <c r="E2726" s="7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212"/>
        <v>0</v>
      </c>
      <c r="P2726">
        <f t="shared" si="213"/>
        <v>0</v>
      </c>
      <c r="Q2726" s="11" t="s">
        <v>8313</v>
      </c>
      <c r="R2726" s="15">
        <f t="shared" si="214"/>
        <v>42171.817384259266</v>
      </c>
      <c r="S2726" s="15">
        <f t="shared" si="215"/>
        <v>42201.817384259266</v>
      </c>
      <c r="U2726" t="str">
        <f t="shared" si="216"/>
        <v>faith</v>
      </c>
    </row>
    <row r="2727" spans="1:21" ht="60" x14ac:dyDescent="0.25">
      <c r="A2727">
        <v>1815</v>
      </c>
      <c r="B2727" s="9" t="s">
        <v>1816</v>
      </c>
      <c r="C2727" s="3" t="s">
        <v>5925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212"/>
        <v>0</v>
      </c>
      <c r="P2727">
        <f t="shared" si="213"/>
        <v>0</v>
      </c>
      <c r="Q2727" s="11" t="s">
        <v>8314</v>
      </c>
      <c r="R2727" s="15">
        <f t="shared" si="214"/>
        <v>42172.906678240746</v>
      </c>
      <c r="S2727" s="15">
        <f t="shared" si="215"/>
        <v>42186.906678240746</v>
      </c>
      <c r="U2727" t="str">
        <f t="shared" si="216"/>
        <v>photobooks</v>
      </c>
    </row>
    <row r="2728" spans="1:21" ht="60" x14ac:dyDescent="0.25">
      <c r="A2728">
        <v>2345</v>
      </c>
      <c r="B2728" s="9" t="s">
        <v>2346</v>
      </c>
      <c r="C2728" s="3" t="s">
        <v>6455</v>
      </c>
      <c r="D2728" s="5">
        <v>3000</v>
      </c>
      <c r="E2728" s="7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212"/>
        <v>0</v>
      </c>
      <c r="P2728">
        <f t="shared" si="213"/>
        <v>0</v>
      </c>
      <c r="Q2728" s="11" t="s">
        <v>8311</v>
      </c>
      <c r="R2728" s="15">
        <f t="shared" si="214"/>
        <v>42060.001805555556</v>
      </c>
      <c r="S2728" s="15">
        <f t="shared" si="215"/>
        <v>42094.985416666663</v>
      </c>
      <c r="U2728" t="str">
        <f t="shared" si="216"/>
        <v>web</v>
      </c>
    </row>
    <row r="2729" spans="1:21" ht="60" x14ac:dyDescent="0.25">
      <c r="A2729">
        <v>2419</v>
      </c>
      <c r="B2729" s="9" t="s">
        <v>2420</v>
      </c>
      <c r="C2729" s="3" t="s">
        <v>6529</v>
      </c>
      <c r="D2729" s="5">
        <v>3000</v>
      </c>
      <c r="E2729" s="7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212"/>
        <v>0</v>
      </c>
      <c r="P2729">
        <f t="shared" si="213"/>
        <v>0</v>
      </c>
      <c r="Q2729" s="11" t="s">
        <v>8315</v>
      </c>
      <c r="R2729" s="15">
        <f t="shared" si="214"/>
        <v>41993.738298611104</v>
      </c>
      <c r="S2729" s="15">
        <f t="shared" si="215"/>
        <v>42053.738298611104</v>
      </c>
      <c r="U2729" t="str">
        <f t="shared" si="216"/>
        <v>food trucks</v>
      </c>
    </row>
    <row r="2730" spans="1:21" ht="60" x14ac:dyDescent="0.25">
      <c r="A2730">
        <v>2590</v>
      </c>
      <c r="B2730" s="9" t="s">
        <v>2590</v>
      </c>
      <c r="C2730" s="3" t="s">
        <v>6700</v>
      </c>
      <c r="D2730" s="5">
        <v>3000</v>
      </c>
      <c r="E2730" s="7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212"/>
        <v>0</v>
      </c>
      <c r="P2730">
        <f t="shared" si="213"/>
        <v>0</v>
      </c>
      <c r="Q2730" s="11" t="s">
        <v>8315</v>
      </c>
      <c r="R2730" s="15">
        <f t="shared" si="214"/>
        <v>42388.589085648149</v>
      </c>
      <c r="S2730" s="15">
        <f t="shared" si="215"/>
        <v>42395.589085648149</v>
      </c>
      <c r="U2730" t="str">
        <f t="shared" si="216"/>
        <v>food trucks</v>
      </c>
    </row>
    <row r="2731" spans="1:21" ht="45" x14ac:dyDescent="0.25">
      <c r="A2731">
        <v>2872</v>
      </c>
      <c r="B2731" s="9" t="s">
        <v>2872</v>
      </c>
      <c r="C2731" s="3" t="s">
        <v>6982</v>
      </c>
      <c r="D2731" s="5">
        <v>3000</v>
      </c>
      <c r="E2731" s="7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212"/>
        <v>0</v>
      </c>
      <c r="P2731">
        <f t="shared" si="213"/>
        <v>0</v>
      </c>
      <c r="Q2731" s="11" t="s">
        <v>8309</v>
      </c>
      <c r="R2731" s="15">
        <f t="shared" si="214"/>
        <v>42115.11618055556</v>
      </c>
      <c r="S2731" s="15">
        <f t="shared" si="215"/>
        <v>42175.11618055556</v>
      </c>
      <c r="U2731" t="str">
        <f t="shared" si="216"/>
        <v>plays</v>
      </c>
    </row>
    <row r="2732" spans="1:21" ht="60" x14ac:dyDescent="0.25">
      <c r="A2732">
        <v>2943</v>
      </c>
      <c r="B2732" s="9" t="s">
        <v>2943</v>
      </c>
      <c r="C2732" s="3" t="s">
        <v>7053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212"/>
        <v>0</v>
      </c>
      <c r="P2732">
        <f t="shared" si="213"/>
        <v>0</v>
      </c>
      <c r="Q2732" s="11" t="s">
        <v>8309</v>
      </c>
      <c r="R2732" s="15">
        <f t="shared" si="214"/>
        <v>42077.129398148143</v>
      </c>
      <c r="S2732" s="15">
        <f t="shared" si="215"/>
        <v>42107.129398148143</v>
      </c>
      <c r="U2732" t="str">
        <f t="shared" si="216"/>
        <v>spaces</v>
      </c>
    </row>
    <row r="2733" spans="1:21" ht="60" x14ac:dyDescent="0.25">
      <c r="A2733">
        <v>3641</v>
      </c>
      <c r="B2733" s="9" t="s">
        <v>3639</v>
      </c>
      <c r="C2733" s="3" t="s">
        <v>7751</v>
      </c>
      <c r="D2733" s="5">
        <v>3000</v>
      </c>
      <c r="E2733" s="7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212"/>
        <v>0</v>
      </c>
      <c r="P2733">
        <f t="shared" si="213"/>
        <v>0</v>
      </c>
      <c r="Q2733" s="11" t="s">
        <v>8309</v>
      </c>
      <c r="R2733" s="15">
        <f t="shared" si="214"/>
        <v>41899.627071759263</v>
      </c>
      <c r="S2733" s="15">
        <f t="shared" si="215"/>
        <v>41917.208333333336</v>
      </c>
      <c r="U2733" t="str">
        <f t="shared" si="216"/>
        <v>musical</v>
      </c>
    </row>
    <row r="2734" spans="1:21" ht="45" x14ac:dyDescent="0.25">
      <c r="A2734">
        <v>3802</v>
      </c>
      <c r="B2734" s="9" t="s">
        <v>3799</v>
      </c>
      <c r="C2734" s="3" t="s">
        <v>7912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212"/>
        <v>0</v>
      </c>
      <c r="P2734">
        <f t="shared" si="213"/>
        <v>0</v>
      </c>
      <c r="Q2734" s="11" t="s">
        <v>8309</v>
      </c>
      <c r="R2734" s="15">
        <f t="shared" si="214"/>
        <v>42269.126226851848</v>
      </c>
      <c r="S2734" s="15">
        <f t="shared" si="215"/>
        <v>42299.126226851848</v>
      </c>
      <c r="U2734" t="str">
        <f t="shared" si="216"/>
        <v>musical</v>
      </c>
    </row>
    <row r="2735" spans="1:21" ht="60" x14ac:dyDescent="0.25">
      <c r="A2735">
        <v>3921</v>
      </c>
      <c r="B2735" s="9" t="s">
        <v>3918</v>
      </c>
      <c r="C2735" s="3" t="s">
        <v>8029</v>
      </c>
      <c r="D2735" s="5">
        <v>3000</v>
      </c>
      <c r="E2735" s="7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212"/>
        <v>0</v>
      </c>
      <c r="P2735">
        <f t="shared" si="213"/>
        <v>0</v>
      </c>
      <c r="Q2735" s="11" t="s">
        <v>8309</v>
      </c>
      <c r="R2735" s="15">
        <f t="shared" si="214"/>
        <v>41926.542303240742</v>
      </c>
      <c r="S2735" s="15">
        <f t="shared" si="215"/>
        <v>41938.75</v>
      </c>
      <c r="U2735" t="str">
        <f t="shared" si="216"/>
        <v>plays</v>
      </c>
    </row>
    <row r="2736" spans="1:21" ht="60" x14ac:dyDescent="0.25">
      <c r="A2736">
        <v>3989</v>
      </c>
      <c r="B2736" s="9" t="s">
        <v>3985</v>
      </c>
      <c r="C2736" s="3" t="s">
        <v>8095</v>
      </c>
      <c r="D2736" s="5">
        <v>3000</v>
      </c>
      <c r="E2736" s="7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212"/>
        <v>0</v>
      </c>
      <c r="P2736">
        <f t="shared" si="213"/>
        <v>0</v>
      </c>
      <c r="Q2736" s="11" t="s">
        <v>8309</v>
      </c>
      <c r="R2736" s="15">
        <f t="shared" si="214"/>
        <v>42286.749780092592</v>
      </c>
      <c r="S2736" s="15">
        <f t="shared" si="215"/>
        <v>42316.791446759264</v>
      </c>
      <c r="U2736" t="str">
        <f t="shared" si="216"/>
        <v>plays</v>
      </c>
    </row>
    <row r="2737" spans="1:21" ht="60" x14ac:dyDescent="0.25">
      <c r="A2737">
        <v>3997</v>
      </c>
      <c r="B2737" s="9" t="s">
        <v>3993</v>
      </c>
      <c r="C2737" s="3" t="s">
        <v>8103</v>
      </c>
      <c r="D2737" s="5">
        <v>3000</v>
      </c>
      <c r="E2737" s="7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212"/>
        <v>0</v>
      </c>
      <c r="P2737">
        <f t="shared" si="213"/>
        <v>0</v>
      </c>
      <c r="Q2737" s="11" t="s">
        <v>8309</v>
      </c>
      <c r="R2737" s="15">
        <f t="shared" si="214"/>
        <v>42069.391446759255</v>
      </c>
      <c r="S2737" s="15">
        <f t="shared" si="215"/>
        <v>42099.349780092598</v>
      </c>
      <c r="U2737" t="str">
        <f t="shared" si="216"/>
        <v>plays</v>
      </c>
    </row>
    <row r="2738" spans="1:21" ht="60" x14ac:dyDescent="0.25">
      <c r="A2738">
        <v>4080</v>
      </c>
      <c r="B2738" s="9" t="s">
        <v>4076</v>
      </c>
      <c r="C2738" s="3" t="s">
        <v>8183</v>
      </c>
      <c r="D2738" s="5">
        <v>3000</v>
      </c>
      <c r="E2738" s="7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212"/>
        <v>0</v>
      </c>
      <c r="P2738">
        <f t="shared" si="213"/>
        <v>0</v>
      </c>
      <c r="Q2738" s="11" t="s">
        <v>8309</v>
      </c>
      <c r="R2738" s="15">
        <f t="shared" si="214"/>
        <v>42511.698101851856</v>
      </c>
      <c r="S2738" s="15">
        <f t="shared" si="215"/>
        <v>42535.787500000006</v>
      </c>
      <c r="U2738" t="str">
        <f t="shared" si="216"/>
        <v>plays</v>
      </c>
    </row>
    <row r="2739" spans="1:21" ht="45" x14ac:dyDescent="0.25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2"/>
        <v>0</v>
      </c>
      <c r="P2739">
        <f t="shared" si="213"/>
        <v>4</v>
      </c>
      <c r="Q2739" s="11" t="s">
        <v>8308</v>
      </c>
      <c r="R2739" s="15">
        <f t="shared" si="214"/>
        <v>42396.911712962959</v>
      </c>
      <c r="S2739" s="15">
        <f t="shared" si="215"/>
        <v>42426.911712962959</v>
      </c>
      <c r="U2739" t="str">
        <f t="shared" si="216"/>
        <v>science fiction</v>
      </c>
    </row>
    <row r="2740" spans="1:21" ht="30" x14ac:dyDescent="0.25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2"/>
        <v>111</v>
      </c>
      <c r="P2740">
        <f t="shared" si="213"/>
        <v>34.21</v>
      </c>
      <c r="Q2740" s="11" t="s">
        <v>8310</v>
      </c>
      <c r="R2740" s="15">
        <f t="shared" si="214"/>
        <v>41157.042928240742</v>
      </c>
      <c r="S2740" s="15">
        <f t="shared" si="215"/>
        <v>41175.165972222225</v>
      </c>
      <c r="U2740" t="str">
        <f t="shared" si="216"/>
        <v>nonfiction</v>
      </c>
    </row>
    <row r="2741" spans="1:21" ht="60" x14ac:dyDescent="0.25">
      <c r="A2741">
        <v>3401</v>
      </c>
      <c r="B2741" s="9" t="s">
        <v>3400</v>
      </c>
      <c r="C2741" s="3" t="s">
        <v>7511</v>
      </c>
      <c r="D2741" s="5">
        <v>2900</v>
      </c>
      <c r="E2741" s="7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212"/>
        <v>102</v>
      </c>
      <c r="P2741">
        <f t="shared" si="213"/>
        <v>44.76</v>
      </c>
      <c r="Q2741" s="11" t="s">
        <v>8309</v>
      </c>
      <c r="R2741" s="15">
        <f t="shared" si="214"/>
        <v>42193.723912037036</v>
      </c>
      <c r="S2741" s="15">
        <f t="shared" si="215"/>
        <v>42223.723912037036</v>
      </c>
      <c r="U2741" t="str">
        <f t="shared" si="216"/>
        <v>plays</v>
      </c>
    </row>
    <row r="2742" spans="1:21" ht="45" x14ac:dyDescent="0.25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2"/>
        <v>31</v>
      </c>
      <c r="P2742">
        <f t="shared" si="213"/>
        <v>47.11</v>
      </c>
      <c r="Q2742" s="11" t="s">
        <v>8310</v>
      </c>
      <c r="R2742" s="15">
        <f t="shared" si="214"/>
        <v>41520.561041666668</v>
      </c>
      <c r="S2742" s="15">
        <f t="shared" si="215"/>
        <v>41549.561041666668</v>
      </c>
      <c r="U2742" t="str">
        <f t="shared" si="216"/>
        <v>fiction</v>
      </c>
    </row>
    <row r="2743" spans="1:21" ht="45" x14ac:dyDescent="0.25">
      <c r="A2743">
        <v>907</v>
      </c>
      <c r="B2743" s="9" t="s">
        <v>908</v>
      </c>
      <c r="C2743" s="3" t="s">
        <v>5017</v>
      </c>
      <c r="D2743" s="5">
        <v>2900</v>
      </c>
      <c r="E2743" s="7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212"/>
        <v>0</v>
      </c>
      <c r="P2743">
        <f t="shared" si="213"/>
        <v>0</v>
      </c>
      <c r="Q2743" s="11" t="s">
        <v>8313</v>
      </c>
      <c r="R2743" s="15">
        <f t="shared" si="214"/>
        <v>40767.192395833335</v>
      </c>
      <c r="S2743" s="15">
        <f t="shared" si="215"/>
        <v>40797.192395833335</v>
      </c>
      <c r="U2743" t="str">
        <f t="shared" si="216"/>
        <v>jazz</v>
      </c>
    </row>
    <row r="2744" spans="1:21" ht="60" x14ac:dyDescent="0.25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2"/>
        <v>0</v>
      </c>
      <c r="P2744">
        <f t="shared" si="213"/>
        <v>0</v>
      </c>
      <c r="Q2744" s="11" t="s">
        <v>8309</v>
      </c>
      <c r="R2744" s="15">
        <f t="shared" si="214"/>
        <v>41950.114108796297</v>
      </c>
      <c r="S2744" s="15">
        <f t="shared" si="215"/>
        <v>42010.114108796297</v>
      </c>
      <c r="U2744" t="str">
        <f t="shared" si="216"/>
        <v>plays</v>
      </c>
    </row>
    <row r="2745" spans="1:21" ht="45" x14ac:dyDescent="0.25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2"/>
        <v>86</v>
      </c>
      <c r="P2745">
        <f t="shared" si="213"/>
        <v>248.5</v>
      </c>
      <c r="Q2745" s="11" t="s">
        <v>8309</v>
      </c>
      <c r="R2745" s="15">
        <f t="shared" si="214"/>
        <v>42534.631481481483</v>
      </c>
      <c r="S2745" s="15">
        <f t="shared" si="215"/>
        <v>42562.631481481483</v>
      </c>
      <c r="U2745" t="str">
        <f t="shared" si="216"/>
        <v>plays</v>
      </c>
    </row>
    <row r="2746" spans="1:21" ht="45" x14ac:dyDescent="0.25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2"/>
        <v>0</v>
      </c>
      <c r="P2746">
        <f t="shared" si="213"/>
        <v>1</v>
      </c>
      <c r="Q2746" s="11" t="s">
        <v>8313</v>
      </c>
      <c r="R2746" s="15">
        <f t="shared" si="214"/>
        <v>42425.960983796293</v>
      </c>
      <c r="S2746" s="15">
        <f t="shared" si="215"/>
        <v>42463.006944444445</v>
      </c>
      <c r="U2746" t="str">
        <f t="shared" si="216"/>
        <v>faith</v>
      </c>
    </row>
    <row r="2747" spans="1:21" ht="60" x14ac:dyDescent="0.25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2"/>
        <v>103</v>
      </c>
      <c r="P2747">
        <f t="shared" si="213"/>
        <v>83.57</v>
      </c>
      <c r="Q2747" s="11" t="s">
        <v>8309</v>
      </c>
      <c r="R2747" s="15">
        <f t="shared" si="214"/>
        <v>41792.542986111112</v>
      </c>
      <c r="S2747" s="15">
        <f t="shared" si="215"/>
        <v>41813.75</v>
      </c>
      <c r="U2747" t="str">
        <f t="shared" si="216"/>
        <v>plays</v>
      </c>
    </row>
    <row r="2748" spans="1:21" ht="60" x14ac:dyDescent="0.25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2"/>
        <v>7</v>
      </c>
      <c r="P2748">
        <f t="shared" si="213"/>
        <v>35.17</v>
      </c>
      <c r="Q2748" s="11" t="s">
        <v>8309</v>
      </c>
      <c r="R2748" s="15">
        <f t="shared" si="214"/>
        <v>42601.854699074072</v>
      </c>
      <c r="S2748" s="15">
        <f t="shared" si="215"/>
        <v>42611.163194444445</v>
      </c>
      <c r="U2748" t="str">
        <f t="shared" si="216"/>
        <v>plays</v>
      </c>
    </row>
    <row r="2749" spans="1:21" ht="45" x14ac:dyDescent="0.25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2"/>
        <v>108</v>
      </c>
      <c r="P2749">
        <f t="shared" si="213"/>
        <v>55.2</v>
      </c>
      <c r="Q2749" s="11" t="s">
        <v>8308</v>
      </c>
      <c r="R2749" s="15">
        <f t="shared" si="214"/>
        <v>41674.08494212963</v>
      </c>
      <c r="S2749" s="15">
        <f t="shared" si="215"/>
        <v>41704.08494212963</v>
      </c>
      <c r="U2749" t="str">
        <f t="shared" si="216"/>
        <v>documentary</v>
      </c>
    </row>
    <row r="2750" spans="1:21" ht="45" x14ac:dyDescent="0.25">
      <c r="A2750">
        <v>2236</v>
      </c>
      <c r="B2750" s="9" t="s">
        <v>2237</v>
      </c>
      <c r="C2750" s="3" t="s">
        <v>6346</v>
      </c>
      <c r="D2750" s="5">
        <v>2800</v>
      </c>
      <c r="E2750" s="7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212"/>
        <v>537</v>
      </c>
      <c r="P2750">
        <f t="shared" si="213"/>
        <v>22.12</v>
      </c>
      <c r="Q2750" s="11" t="s">
        <v>8312</v>
      </c>
      <c r="R2750" s="15">
        <f t="shared" si="214"/>
        <v>42371.617164351846</v>
      </c>
      <c r="S2750" s="15">
        <f t="shared" si="215"/>
        <v>42401.617164351846</v>
      </c>
      <c r="U2750" t="str">
        <f t="shared" si="216"/>
        <v>tabletop games</v>
      </c>
    </row>
    <row r="2751" spans="1:21" ht="45" x14ac:dyDescent="0.25">
      <c r="A2751">
        <v>2813</v>
      </c>
      <c r="B2751" s="9" t="s">
        <v>2813</v>
      </c>
      <c r="C2751" s="3" t="s">
        <v>6923</v>
      </c>
      <c r="D2751" s="5">
        <v>2800</v>
      </c>
      <c r="E2751" s="7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212"/>
        <v>128</v>
      </c>
      <c r="P2751">
        <f t="shared" si="213"/>
        <v>37.21</v>
      </c>
      <c r="Q2751" s="11" t="s">
        <v>8309</v>
      </c>
      <c r="R2751" s="15">
        <f t="shared" si="214"/>
        <v>42693.742604166662</v>
      </c>
      <c r="S2751" s="15">
        <f t="shared" si="215"/>
        <v>42718.742604166662</v>
      </c>
      <c r="U2751" t="str">
        <f t="shared" si="216"/>
        <v>plays</v>
      </c>
    </row>
    <row r="2752" spans="1:21" ht="60" x14ac:dyDescent="0.25">
      <c r="A2752">
        <v>1604</v>
      </c>
      <c r="B2752" s="9" t="s">
        <v>1605</v>
      </c>
      <c r="C2752" s="3" t="s">
        <v>5714</v>
      </c>
      <c r="D2752" s="5">
        <v>2800</v>
      </c>
      <c r="E2752" s="7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212"/>
        <v>122</v>
      </c>
      <c r="P2752">
        <f t="shared" si="213"/>
        <v>48.84</v>
      </c>
      <c r="Q2752" s="11" t="s">
        <v>8313</v>
      </c>
      <c r="R2752" s="15">
        <f t="shared" si="214"/>
        <v>40945.845312500001</v>
      </c>
      <c r="S2752" s="15">
        <f t="shared" si="215"/>
        <v>40985.80364583333</v>
      </c>
      <c r="U2752" t="str">
        <f t="shared" si="216"/>
        <v>rock</v>
      </c>
    </row>
    <row r="2753" spans="1:21" ht="60" x14ac:dyDescent="0.25">
      <c r="A2753">
        <v>3513</v>
      </c>
      <c r="B2753" s="9" t="s">
        <v>3512</v>
      </c>
      <c r="C2753" s="3" t="s">
        <v>7623</v>
      </c>
      <c r="D2753" s="5">
        <v>2800</v>
      </c>
      <c r="E2753" s="7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212"/>
        <v>118</v>
      </c>
      <c r="P2753">
        <f t="shared" si="213"/>
        <v>75.34</v>
      </c>
      <c r="Q2753" s="11" t="s">
        <v>8309</v>
      </c>
      <c r="R2753" s="15">
        <f t="shared" si="214"/>
        <v>41781.096203703702</v>
      </c>
      <c r="S2753" s="15">
        <f t="shared" si="215"/>
        <v>41794.207638888889</v>
      </c>
      <c r="U2753" t="str">
        <f t="shared" si="216"/>
        <v>plays</v>
      </c>
    </row>
    <row r="2754" spans="1:21" ht="60" x14ac:dyDescent="0.25">
      <c r="A2754">
        <v>3469</v>
      </c>
      <c r="B2754" s="9" t="s">
        <v>3468</v>
      </c>
      <c r="C2754" s="3" t="s">
        <v>7579</v>
      </c>
      <c r="D2754" s="5">
        <v>2800</v>
      </c>
      <c r="E2754" s="7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212"/>
        <v>113</v>
      </c>
      <c r="P2754">
        <f t="shared" si="213"/>
        <v>50.4</v>
      </c>
      <c r="Q2754" s="11" t="s">
        <v>8309</v>
      </c>
      <c r="R2754" s="15">
        <f t="shared" si="214"/>
        <v>42458.641724537039</v>
      </c>
      <c r="S2754" s="15">
        <f t="shared" si="215"/>
        <v>42488.641724537039</v>
      </c>
      <c r="U2754" t="str">
        <f t="shared" si="216"/>
        <v>plays</v>
      </c>
    </row>
    <row r="2755" spans="1:21" ht="60" x14ac:dyDescent="0.25">
      <c r="A2755">
        <v>3238</v>
      </c>
      <c r="B2755" s="9" t="s">
        <v>3238</v>
      </c>
      <c r="C2755" s="3" t="s">
        <v>7348</v>
      </c>
      <c r="D2755" s="5">
        <v>2800</v>
      </c>
      <c r="E2755" s="7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ref="O2755:O2818" si="217">ROUND(E2755/D2755*100,0)</f>
        <v>112</v>
      </c>
      <c r="P2755">
        <f t="shared" ref="P2755:P2818" si="218">IFERROR(ROUND(E2755/L2755,2),0)</f>
        <v>39.81</v>
      </c>
      <c r="Q2755" s="11" t="s">
        <v>8309</v>
      </c>
      <c r="R2755" s="15">
        <f t="shared" ref="R2755:R2818" si="219">(((J2755/60)/60)/24)+DATE(1970,1,1)</f>
        <v>42156.510393518518</v>
      </c>
      <c r="S2755" s="15">
        <f t="shared" ref="S2755:S2818" si="220">(((I2755/60)/60)/24)+DATE(1970,1,1)</f>
        <v>42186.510393518518</v>
      </c>
      <c r="U2755" t="str">
        <f t="shared" ref="U2755:U2818" si="221">RIGHT(N2755,LEN(N2755)-SEARCH("/",N2755))</f>
        <v>plays</v>
      </c>
    </row>
    <row r="2756" spans="1:21" ht="45" x14ac:dyDescent="0.25">
      <c r="A2756">
        <v>1390</v>
      </c>
      <c r="B2756" s="9" t="s">
        <v>1391</v>
      </c>
      <c r="C2756" s="3" t="s">
        <v>5500</v>
      </c>
      <c r="D2756" s="5">
        <v>2800</v>
      </c>
      <c r="E2756" s="7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217"/>
        <v>109</v>
      </c>
      <c r="P2756">
        <f t="shared" si="218"/>
        <v>160.79</v>
      </c>
      <c r="Q2756" s="11" t="s">
        <v>8313</v>
      </c>
      <c r="R2756" s="15">
        <f t="shared" si="219"/>
        <v>42087.803310185183</v>
      </c>
      <c r="S2756" s="15">
        <f t="shared" si="220"/>
        <v>42121.716666666667</v>
      </c>
      <c r="U2756" t="str">
        <f t="shared" si="221"/>
        <v>rock</v>
      </c>
    </row>
    <row r="2757" spans="1:21" ht="60" x14ac:dyDescent="0.25">
      <c r="A2757">
        <v>406</v>
      </c>
      <c r="B2757" s="9" t="s">
        <v>407</v>
      </c>
      <c r="C2757" s="3" t="s">
        <v>4516</v>
      </c>
      <c r="D2757" s="5">
        <v>2800</v>
      </c>
      <c r="E2757" s="7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217"/>
        <v>108</v>
      </c>
      <c r="P2757">
        <f t="shared" si="218"/>
        <v>86.16</v>
      </c>
      <c r="Q2757" s="11" t="s">
        <v>8308</v>
      </c>
      <c r="R2757" s="15">
        <f t="shared" si="219"/>
        <v>40638.162465277775</v>
      </c>
      <c r="S2757" s="15">
        <f t="shared" si="220"/>
        <v>40672.249305555553</v>
      </c>
      <c r="U2757" t="str">
        <f t="shared" si="221"/>
        <v>documentary</v>
      </c>
    </row>
    <row r="2758" spans="1:21" ht="60" x14ac:dyDescent="0.25">
      <c r="A2758">
        <v>1500</v>
      </c>
      <c r="B2758" s="9" t="s">
        <v>1501</v>
      </c>
      <c r="C2758" s="3" t="s">
        <v>5610</v>
      </c>
      <c r="D2758" s="5">
        <v>2800</v>
      </c>
      <c r="E2758" s="7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217"/>
        <v>25</v>
      </c>
      <c r="P2758">
        <f t="shared" si="218"/>
        <v>46.73</v>
      </c>
      <c r="Q2758" s="11" t="s">
        <v>8310</v>
      </c>
      <c r="R2758" s="15">
        <f t="shared" si="219"/>
        <v>41365.904594907406</v>
      </c>
      <c r="S2758" s="15">
        <f t="shared" si="220"/>
        <v>41395.904594907406</v>
      </c>
      <c r="U2758" t="str">
        <f t="shared" si="221"/>
        <v>fiction</v>
      </c>
    </row>
    <row r="2759" spans="1:21" ht="45" x14ac:dyDescent="0.25">
      <c r="A2759">
        <v>162</v>
      </c>
      <c r="B2759" s="9" t="s">
        <v>164</v>
      </c>
      <c r="C2759" s="3" t="s">
        <v>4272</v>
      </c>
      <c r="D2759" s="5">
        <v>2800</v>
      </c>
      <c r="E2759" s="7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217"/>
        <v>16</v>
      </c>
      <c r="P2759">
        <f t="shared" si="218"/>
        <v>43.5</v>
      </c>
      <c r="Q2759" s="11" t="s">
        <v>8308</v>
      </c>
      <c r="R2759" s="15">
        <f t="shared" si="219"/>
        <v>41835.126805555556</v>
      </c>
      <c r="S2759" s="15">
        <f t="shared" si="220"/>
        <v>41867.987500000003</v>
      </c>
      <c r="U2759" t="str">
        <f t="shared" si="221"/>
        <v>drama</v>
      </c>
    </row>
    <row r="2760" spans="1:21" ht="60" x14ac:dyDescent="0.25">
      <c r="A2760">
        <v>3419</v>
      </c>
      <c r="B2760" s="9" t="s">
        <v>3418</v>
      </c>
      <c r="C2760" s="3" t="s">
        <v>7529</v>
      </c>
      <c r="D2760" s="5">
        <v>2750</v>
      </c>
      <c r="E2760" s="7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217"/>
        <v>107</v>
      </c>
      <c r="P2760">
        <f t="shared" si="218"/>
        <v>63.7</v>
      </c>
      <c r="Q2760" s="11" t="s">
        <v>8309</v>
      </c>
      <c r="R2760" s="15">
        <f t="shared" si="219"/>
        <v>42448.821585648147</v>
      </c>
      <c r="S2760" s="15">
        <f t="shared" si="220"/>
        <v>42466.895833333328</v>
      </c>
      <c r="U2760" t="str">
        <f t="shared" si="221"/>
        <v>plays</v>
      </c>
    </row>
    <row r="2761" spans="1:21" ht="60" x14ac:dyDescent="0.25">
      <c r="A2761">
        <v>793</v>
      </c>
      <c r="B2761" s="9" t="s">
        <v>794</v>
      </c>
      <c r="C2761" s="3" t="s">
        <v>4903</v>
      </c>
      <c r="D2761" s="5">
        <v>2750</v>
      </c>
      <c r="E2761" s="7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217"/>
        <v>103</v>
      </c>
      <c r="P2761">
        <f t="shared" si="218"/>
        <v>88.33</v>
      </c>
      <c r="Q2761" s="11" t="s">
        <v>8313</v>
      </c>
      <c r="R2761" s="15">
        <f t="shared" si="219"/>
        <v>41442.741249999999</v>
      </c>
      <c r="S2761" s="15">
        <f t="shared" si="220"/>
        <v>41458.207638888889</v>
      </c>
      <c r="U2761" t="str">
        <f t="shared" si="221"/>
        <v>rock</v>
      </c>
    </row>
    <row r="2762" spans="1:21" ht="60" x14ac:dyDescent="0.25">
      <c r="A2762">
        <v>3530</v>
      </c>
      <c r="B2762" s="9" t="s">
        <v>3529</v>
      </c>
      <c r="C2762" s="3" t="s">
        <v>7640</v>
      </c>
      <c r="D2762" s="5">
        <v>2750</v>
      </c>
      <c r="E2762" s="7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217"/>
        <v>100</v>
      </c>
      <c r="P2762">
        <f t="shared" si="218"/>
        <v>125</v>
      </c>
      <c r="Q2762" s="11" t="s">
        <v>8309</v>
      </c>
      <c r="R2762" s="15">
        <f t="shared" si="219"/>
        <v>42442.623344907406</v>
      </c>
      <c r="S2762" s="15">
        <f t="shared" si="220"/>
        <v>42470.833333333328</v>
      </c>
      <c r="U2762" t="str">
        <f t="shared" si="221"/>
        <v>plays</v>
      </c>
    </row>
    <row r="2763" spans="1:21" ht="60" x14ac:dyDescent="0.25">
      <c r="A2763">
        <v>4074</v>
      </c>
      <c r="B2763" s="9" t="s">
        <v>4070</v>
      </c>
      <c r="C2763" s="3" t="s">
        <v>8177</v>
      </c>
      <c r="D2763" s="5">
        <v>2750</v>
      </c>
      <c r="E2763" s="7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7"/>
        <v>27</v>
      </c>
      <c r="P2763">
        <f t="shared" si="218"/>
        <v>35</v>
      </c>
      <c r="Q2763" s="11" t="s">
        <v>8309</v>
      </c>
      <c r="R2763" s="15">
        <f t="shared" si="219"/>
        <v>42283.552951388891</v>
      </c>
      <c r="S2763" s="15">
        <f t="shared" si="220"/>
        <v>42313.594618055555</v>
      </c>
      <c r="U2763" t="str">
        <f t="shared" si="221"/>
        <v>plays</v>
      </c>
    </row>
    <row r="2764" spans="1:21" ht="45" x14ac:dyDescent="0.25">
      <c r="A2764">
        <v>3142</v>
      </c>
      <c r="B2764" s="9" t="s">
        <v>3142</v>
      </c>
      <c r="C2764" s="3" t="s">
        <v>7252</v>
      </c>
      <c r="D2764" s="5">
        <v>2750</v>
      </c>
      <c r="E2764" s="7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217"/>
        <v>2</v>
      </c>
      <c r="P2764">
        <f t="shared" si="218"/>
        <v>15</v>
      </c>
      <c r="Q2764" s="11" t="s">
        <v>8309</v>
      </c>
      <c r="R2764" s="15">
        <f t="shared" si="219"/>
        <v>42783.513182870374</v>
      </c>
      <c r="S2764" s="15">
        <f t="shared" si="220"/>
        <v>42813.471516203703</v>
      </c>
      <c r="U2764" t="str">
        <f t="shared" si="221"/>
        <v>plays</v>
      </c>
    </row>
    <row r="2765" spans="1:21" ht="60" x14ac:dyDescent="0.25">
      <c r="A2765">
        <v>939</v>
      </c>
      <c r="B2765" s="9" t="s">
        <v>940</v>
      </c>
      <c r="C2765" s="3" t="s">
        <v>5049</v>
      </c>
      <c r="D2765" s="5">
        <v>2750</v>
      </c>
      <c r="E2765" s="7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217"/>
        <v>1</v>
      </c>
      <c r="P2765">
        <f t="shared" si="218"/>
        <v>20</v>
      </c>
      <c r="Q2765" s="11" t="s">
        <v>8313</v>
      </c>
      <c r="R2765" s="15">
        <f t="shared" si="219"/>
        <v>41416.763171296298</v>
      </c>
      <c r="S2765" s="15">
        <f t="shared" si="220"/>
        <v>41455.831944444442</v>
      </c>
      <c r="U2765" t="str">
        <f t="shared" si="221"/>
        <v>jazz</v>
      </c>
    </row>
    <row r="2766" spans="1:21" ht="60" x14ac:dyDescent="0.25">
      <c r="A2766">
        <v>1229</v>
      </c>
      <c r="B2766" s="9" t="s">
        <v>1230</v>
      </c>
      <c r="C2766" s="3" t="s">
        <v>5339</v>
      </c>
      <c r="D2766" s="5">
        <v>2750</v>
      </c>
      <c r="E2766" s="7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217"/>
        <v>1</v>
      </c>
      <c r="P2766">
        <f t="shared" si="218"/>
        <v>25</v>
      </c>
      <c r="Q2766" s="11" t="s">
        <v>8313</v>
      </c>
      <c r="R2766" s="15">
        <f t="shared" si="219"/>
        <v>40985.459803240738</v>
      </c>
      <c r="S2766" s="15">
        <f t="shared" si="220"/>
        <v>41015.666666666664</v>
      </c>
      <c r="U2766" t="str">
        <f t="shared" si="221"/>
        <v>world music</v>
      </c>
    </row>
    <row r="2767" spans="1:21" ht="45" x14ac:dyDescent="0.25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7"/>
        <v>7</v>
      </c>
      <c r="P2767">
        <f t="shared" si="218"/>
        <v>30</v>
      </c>
      <c r="Q2767" s="11" t="s">
        <v>8310</v>
      </c>
      <c r="R2767" s="15">
        <f t="shared" si="219"/>
        <v>42040.829872685179</v>
      </c>
      <c r="S2767" s="15">
        <f t="shared" si="220"/>
        <v>42070.829872685179</v>
      </c>
      <c r="U2767" t="str">
        <f t="shared" si="221"/>
        <v>translations</v>
      </c>
    </row>
    <row r="2768" spans="1:21" ht="45" x14ac:dyDescent="0.25">
      <c r="A2768">
        <v>3265</v>
      </c>
      <c r="B2768" s="9" t="s">
        <v>3265</v>
      </c>
      <c r="C2768" s="3" t="s">
        <v>7375</v>
      </c>
      <c r="D2768" s="5">
        <v>2700</v>
      </c>
      <c r="E2768" s="7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217"/>
        <v>164</v>
      </c>
      <c r="P2768">
        <f t="shared" si="218"/>
        <v>70.290000000000006</v>
      </c>
      <c r="Q2768" s="11" t="s">
        <v>8309</v>
      </c>
      <c r="R2768" s="15">
        <f t="shared" si="219"/>
        <v>42311.711979166663</v>
      </c>
      <c r="S2768" s="15">
        <f t="shared" si="220"/>
        <v>42341.708333333328</v>
      </c>
      <c r="U2768" t="str">
        <f t="shared" si="221"/>
        <v>plays</v>
      </c>
    </row>
    <row r="2769" spans="1:21" ht="60" x14ac:dyDescent="0.25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7"/>
        <v>109</v>
      </c>
      <c r="P2769">
        <f t="shared" si="218"/>
        <v>89.24</v>
      </c>
      <c r="Q2769" s="11" t="s">
        <v>8314</v>
      </c>
      <c r="R2769" s="15">
        <f t="shared" si="219"/>
        <v>42419.603703703702</v>
      </c>
      <c r="S2769" s="15">
        <f t="shared" si="220"/>
        <v>42449.562037037031</v>
      </c>
      <c r="U2769" t="str">
        <f t="shared" si="221"/>
        <v>photobooks</v>
      </c>
    </row>
    <row r="2770" spans="1:21" x14ac:dyDescent="0.25">
      <c r="A2770">
        <v>2833</v>
      </c>
      <c r="B2770" s="9" t="s">
        <v>2833</v>
      </c>
      <c r="C2770" s="3" t="s">
        <v>6943</v>
      </c>
      <c r="D2770" s="5">
        <v>2700</v>
      </c>
      <c r="E2770" s="7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7"/>
        <v>108</v>
      </c>
      <c r="P2770">
        <f t="shared" si="218"/>
        <v>83.51</v>
      </c>
      <c r="Q2770" s="11" t="s">
        <v>8309</v>
      </c>
      <c r="R2770" s="15">
        <f t="shared" si="219"/>
        <v>42268.127696759257</v>
      </c>
      <c r="S2770" s="15">
        <f t="shared" si="220"/>
        <v>42288.083333333328</v>
      </c>
      <c r="U2770" t="str">
        <f t="shared" si="221"/>
        <v>plays</v>
      </c>
    </row>
    <row r="2771" spans="1:21" ht="60" x14ac:dyDescent="0.25">
      <c r="A2771">
        <v>977</v>
      </c>
      <c r="B2771" s="9" t="s">
        <v>978</v>
      </c>
      <c r="C2771" s="3" t="s">
        <v>5087</v>
      </c>
      <c r="D2771" s="5">
        <v>2700</v>
      </c>
      <c r="E2771" s="7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217"/>
        <v>34</v>
      </c>
      <c r="P2771">
        <f t="shared" si="218"/>
        <v>75.75</v>
      </c>
      <c r="Q2771" s="11" t="s">
        <v>8311</v>
      </c>
      <c r="R2771" s="15">
        <f t="shared" si="219"/>
        <v>42391.942094907412</v>
      </c>
      <c r="S2771" s="15">
        <f t="shared" si="220"/>
        <v>42421.942094907412</v>
      </c>
      <c r="U2771" t="str">
        <f t="shared" si="221"/>
        <v>wearables</v>
      </c>
    </row>
    <row r="2772" spans="1:21" ht="45" x14ac:dyDescent="0.25">
      <c r="A2772">
        <v>2322</v>
      </c>
      <c r="B2772" s="9" t="s">
        <v>2323</v>
      </c>
      <c r="C2772" s="3" t="s">
        <v>6432</v>
      </c>
      <c r="D2772" s="5">
        <v>2700</v>
      </c>
      <c r="E2772" s="7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217"/>
        <v>3</v>
      </c>
      <c r="P2772">
        <f t="shared" si="218"/>
        <v>21.25</v>
      </c>
      <c r="Q2772" s="11" t="s">
        <v>8315</v>
      </c>
      <c r="R2772" s="15">
        <f t="shared" si="219"/>
        <v>42804.895474537043</v>
      </c>
      <c r="S2772" s="15">
        <f t="shared" si="220"/>
        <v>42834.853807870371</v>
      </c>
      <c r="U2772" t="str">
        <f t="shared" si="221"/>
        <v>small batch</v>
      </c>
    </row>
    <row r="2773" spans="1:21" ht="60" x14ac:dyDescent="0.25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7"/>
        <v>101</v>
      </c>
      <c r="P2773">
        <f t="shared" si="218"/>
        <v>299.22000000000003</v>
      </c>
      <c r="Q2773" s="11" t="s">
        <v>8314</v>
      </c>
      <c r="R2773" s="15">
        <f t="shared" si="219"/>
        <v>42161.770833333328</v>
      </c>
      <c r="S2773" s="15">
        <f t="shared" si="220"/>
        <v>42193.770833333328</v>
      </c>
      <c r="U2773" t="str">
        <f t="shared" si="221"/>
        <v>photobooks</v>
      </c>
    </row>
    <row r="2774" spans="1:21" ht="60" x14ac:dyDescent="0.25">
      <c r="A2774">
        <v>1525</v>
      </c>
      <c r="B2774" s="9" t="s">
        <v>1526</v>
      </c>
      <c r="C2774" s="3" t="s">
        <v>5635</v>
      </c>
      <c r="D2774" s="5">
        <v>2600</v>
      </c>
      <c r="E2774" s="7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217"/>
        <v>174</v>
      </c>
      <c r="P2774">
        <f t="shared" si="218"/>
        <v>32.32</v>
      </c>
      <c r="Q2774" s="11" t="s">
        <v>8314</v>
      </c>
      <c r="R2774" s="15">
        <f t="shared" si="219"/>
        <v>42570.702986111108</v>
      </c>
      <c r="S2774" s="15">
        <f t="shared" si="220"/>
        <v>42600.702986111108</v>
      </c>
      <c r="U2774" t="str">
        <f t="shared" si="221"/>
        <v>photobooks</v>
      </c>
    </row>
    <row r="2775" spans="1:21" ht="60" x14ac:dyDescent="0.25">
      <c r="A2775">
        <v>34</v>
      </c>
      <c r="B2775" s="9" t="s">
        <v>36</v>
      </c>
      <c r="C2775" s="3" t="s">
        <v>4145</v>
      </c>
      <c r="D2775" s="5">
        <v>2600</v>
      </c>
      <c r="E2775" s="7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217"/>
        <v>130</v>
      </c>
      <c r="P2775">
        <f t="shared" si="218"/>
        <v>49.88</v>
      </c>
      <c r="Q2775" s="11" t="s">
        <v>8308</v>
      </c>
      <c r="R2775" s="15">
        <f t="shared" si="219"/>
        <v>41841.321770833332</v>
      </c>
      <c r="S2775" s="15">
        <f t="shared" si="220"/>
        <v>41856.321770833332</v>
      </c>
      <c r="U2775" t="str">
        <f t="shared" si="221"/>
        <v>television</v>
      </c>
    </row>
    <row r="2776" spans="1:21" ht="30" x14ac:dyDescent="0.25">
      <c r="A2776">
        <v>3595</v>
      </c>
      <c r="B2776" s="9" t="s">
        <v>3594</v>
      </c>
      <c r="C2776" s="3" t="s">
        <v>7705</v>
      </c>
      <c r="D2776" s="5">
        <v>2600</v>
      </c>
      <c r="E2776" s="7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217"/>
        <v>119</v>
      </c>
      <c r="P2776">
        <f t="shared" si="218"/>
        <v>49.69</v>
      </c>
      <c r="Q2776" s="11" t="s">
        <v>8309</v>
      </c>
      <c r="R2776" s="15">
        <f t="shared" si="219"/>
        <v>42050.008368055554</v>
      </c>
      <c r="S2776" s="15">
        <f t="shared" si="220"/>
        <v>42076.290972222225</v>
      </c>
      <c r="U2776" t="str">
        <f t="shared" si="221"/>
        <v>plays</v>
      </c>
    </row>
    <row r="2777" spans="1:21" ht="60" x14ac:dyDescent="0.25">
      <c r="A2777">
        <v>3230</v>
      </c>
      <c r="B2777" s="9" t="s">
        <v>3230</v>
      </c>
      <c r="C2777" s="3" t="s">
        <v>7340</v>
      </c>
      <c r="D2777" s="5">
        <v>2600</v>
      </c>
      <c r="E2777" s="7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217"/>
        <v>110</v>
      </c>
      <c r="P2777">
        <f t="shared" si="218"/>
        <v>77.22</v>
      </c>
      <c r="Q2777" s="11" t="s">
        <v>8309</v>
      </c>
      <c r="R2777" s="15">
        <f t="shared" si="219"/>
        <v>41898.168125000004</v>
      </c>
      <c r="S2777" s="15">
        <f t="shared" si="220"/>
        <v>41913.165972222225</v>
      </c>
      <c r="U2777" t="str">
        <f t="shared" si="221"/>
        <v>plays</v>
      </c>
    </row>
    <row r="2778" spans="1:21" ht="30" x14ac:dyDescent="0.25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7"/>
        <v>168</v>
      </c>
      <c r="P2778">
        <f t="shared" si="218"/>
        <v>10.51</v>
      </c>
      <c r="Q2778" s="11" t="s">
        <v>8311</v>
      </c>
      <c r="R2778" s="15">
        <f t="shared" si="219"/>
        <v>42026.370717592596</v>
      </c>
      <c r="S2778" s="15">
        <f t="shared" si="220"/>
        <v>42065.833333333328</v>
      </c>
      <c r="U2778" t="str">
        <f t="shared" si="221"/>
        <v>hardware</v>
      </c>
    </row>
    <row r="2779" spans="1:21" ht="30" x14ac:dyDescent="0.25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7"/>
        <v>103</v>
      </c>
      <c r="P2779">
        <f t="shared" si="218"/>
        <v>77.349999999999994</v>
      </c>
      <c r="Q2779" s="11" t="s">
        <v>8313</v>
      </c>
      <c r="R2779" s="15">
        <f t="shared" si="219"/>
        <v>41371.648078703707</v>
      </c>
      <c r="S2779" s="15">
        <f t="shared" si="220"/>
        <v>41401.648078703707</v>
      </c>
      <c r="U2779" t="str">
        <f t="shared" si="221"/>
        <v>indie rock</v>
      </c>
    </row>
    <row r="2780" spans="1:21" ht="45" x14ac:dyDescent="0.25">
      <c r="A2780">
        <v>2269</v>
      </c>
      <c r="B2780" s="9" t="s">
        <v>2270</v>
      </c>
      <c r="C2780" s="3" t="s">
        <v>6379</v>
      </c>
      <c r="D2780" s="5">
        <v>2500</v>
      </c>
      <c r="E2780" s="7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217"/>
        <v>1802</v>
      </c>
      <c r="P2780">
        <f t="shared" si="218"/>
        <v>49.93</v>
      </c>
      <c r="Q2780" s="11" t="s">
        <v>8312</v>
      </c>
      <c r="R2780" s="15">
        <f t="shared" si="219"/>
        <v>42776.704432870371</v>
      </c>
      <c r="S2780" s="15">
        <f t="shared" si="220"/>
        <v>42801.208333333328</v>
      </c>
      <c r="U2780" t="str">
        <f t="shared" si="221"/>
        <v>tabletop games</v>
      </c>
    </row>
    <row r="2781" spans="1:21" ht="60" x14ac:dyDescent="0.25">
      <c r="A2781">
        <v>2231</v>
      </c>
      <c r="B2781" s="9" t="s">
        <v>2232</v>
      </c>
      <c r="C2781" s="3" t="s">
        <v>6341</v>
      </c>
      <c r="D2781" s="5">
        <v>2500</v>
      </c>
      <c r="E2781" s="7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217"/>
        <v>1212</v>
      </c>
      <c r="P2781">
        <f t="shared" si="218"/>
        <v>27.23</v>
      </c>
      <c r="Q2781" s="11" t="s">
        <v>8312</v>
      </c>
      <c r="R2781" s="15">
        <f t="shared" si="219"/>
        <v>41423.910891203705</v>
      </c>
      <c r="S2781" s="15">
        <f t="shared" si="220"/>
        <v>41450.208333333336</v>
      </c>
      <c r="U2781" t="str">
        <f t="shared" si="221"/>
        <v>tabletop games</v>
      </c>
    </row>
    <row r="2782" spans="1:21" ht="60" x14ac:dyDescent="0.25">
      <c r="A2782">
        <v>1972</v>
      </c>
      <c r="B2782" s="9" t="s">
        <v>1973</v>
      </c>
      <c r="C2782" s="3" t="s">
        <v>6082</v>
      </c>
      <c r="D2782" s="5">
        <v>2500</v>
      </c>
      <c r="E2782" s="7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217"/>
        <v>674</v>
      </c>
      <c r="P2782">
        <f t="shared" si="218"/>
        <v>70.849999999999994</v>
      </c>
      <c r="Q2782" s="11" t="s">
        <v>8311</v>
      </c>
      <c r="R2782" s="15">
        <f t="shared" si="219"/>
        <v>41201.012083333335</v>
      </c>
      <c r="S2782" s="15">
        <f t="shared" si="220"/>
        <v>41231.053749999999</v>
      </c>
      <c r="U2782" t="str">
        <f t="shared" si="221"/>
        <v>hardware</v>
      </c>
    </row>
    <row r="2783" spans="1:21" ht="60" x14ac:dyDescent="0.25">
      <c r="A2783">
        <v>2257</v>
      </c>
      <c r="B2783" s="9" t="s">
        <v>2258</v>
      </c>
      <c r="C2783" s="3" t="s">
        <v>6367</v>
      </c>
      <c r="D2783" s="5">
        <v>2500</v>
      </c>
      <c r="E2783" s="7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217"/>
        <v>636</v>
      </c>
      <c r="P2783">
        <f t="shared" si="218"/>
        <v>94.1</v>
      </c>
      <c r="Q2783" s="11" t="s">
        <v>8312</v>
      </c>
      <c r="R2783" s="15">
        <f t="shared" si="219"/>
        <v>42505.936678240745</v>
      </c>
      <c r="S2783" s="15">
        <f t="shared" si="220"/>
        <v>42540.958333333328</v>
      </c>
      <c r="U2783" t="str">
        <f t="shared" si="221"/>
        <v>tabletop games</v>
      </c>
    </row>
    <row r="2784" spans="1:21" ht="60" x14ac:dyDescent="0.25">
      <c r="A2784">
        <v>1401</v>
      </c>
      <c r="B2784" s="9" t="s">
        <v>1402</v>
      </c>
      <c r="C2784" s="3" t="s">
        <v>5511</v>
      </c>
      <c r="D2784" s="5">
        <v>2500</v>
      </c>
      <c r="E2784" s="7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217"/>
        <v>497</v>
      </c>
      <c r="P2784">
        <f t="shared" si="218"/>
        <v>51.72</v>
      </c>
      <c r="Q2784" s="11" t="s">
        <v>8313</v>
      </c>
      <c r="R2784" s="15">
        <f t="shared" si="219"/>
        <v>41399.99622685185</v>
      </c>
      <c r="S2784" s="15">
        <f t="shared" si="220"/>
        <v>41420.99622685185</v>
      </c>
      <c r="U2784" t="str">
        <f t="shared" si="221"/>
        <v>rock</v>
      </c>
    </row>
    <row r="2785" spans="1:21" ht="60" x14ac:dyDescent="0.25">
      <c r="A2785">
        <v>2447</v>
      </c>
      <c r="B2785" s="9" t="s">
        <v>2448</v>
      </c>
      <c r="C2785" s="3" t="s">
        <v>6557</v>
      </c>
      <c r="D2785" s="5">
        <v>2500</v>
      </c>
      <c r="E2785" s="7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217"/>
        <v>427</v>
      </c>
      <c r="P2785">
        <f t="shared" si="218"/>
        <v>31.69</v>
      </c>
      <c r="Q2785" s="11" t="s">
        <v>8315</v>
      </c>
      <c r="R2785" s="15">
        <f t="shared" si="219"/>
        <v>42654.469826388886</v>
      </c>
      <c r="S2785" s="15">
        <f t="shared" si="220"/>
        <v>42686.166666666672</v>
      </c>
      <c r="U2785" t="str">
        <f t="shared" si="221"/>
        <v>small batch</v>
      </c>
    </row>
    <row r="2786" spans="1:21" ht="45" x14ac:dyDescent="0.25">
      <c r="A2786">
        <v>2029</v>
      </c>
      <c r="B2786" s="9" t="s">
        <v>2030</v>
      </c>
      <c r="C2786" s="3" t="s">
        <v>6139</v>
      </c>
      <c r="D2786" s="5">
        <v>2500</v>
      </c>
      <c r="E2786" s="7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217"/>
        <v>361</v>
      </c>
      <c r="P2786">
        <f t="shared" si="218"/>
        <v>96.06</v>
      </c>
      <c r="Q2786" s="11" t="s">
        <v>8311</v>
      </c>
      <c r="R2786" s="15">
        <f t="shared" si="219"/>
        <v>41848.021770833337</v>
      </c>
      <c r="S2786" s="15">
        <f t="shared" si="220"/>
        <v>41878.021770833337</v>
      </c>
      <c r="U2786" t="str">
        <f t="shared" si="221"/>
        <v>hardware</v>
      </c>
    </row>
    <row r="2787" spans="1:21" ht="45" x14ac:dyDescent="0.25">
      <c r="A2787">
        <v>2233</v>
      </c>
      <c r="B2787" s="9" t="s">
        <v>2234</v>
      </c>
      <c r="C2787" s="3" t="s">
        <v>6343</v>
      </c>
      <c r="D2787" s="5">
        <v>2500</v>
      </c>
      <c r="E2787" s="7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217"/>
        <v>332</v>
      </c>
      <c r="P2787">
        <f t="shared" si="218"/>
        <v>21.23</v>
      </c>
      <c r="Q2787" s="11" t="s">
        <v>8312</v>
      </c>
      <c r="R2787" s="15">
        <f t="shared" si="219"/>
        <v>42331.378923611104</v>
      </c>
      <c r="S2787" s="15">
        <f t="shared" si="220"/>
        <v>42352</v>
      </c>
      <c r="U2787" t="str">
        <f t="shared" si="221"/>
        <v>tabletop games</v>
      </c>
    </row>
    <row r="2788" spans="1:21" ht="60" x14ac:dyDescent="0.25">
      <c r="A2788">
        <v>2260</v>
      </c>
      <c r="B2788" s="9" t="s">
        <v>2261</v>
      </c>
      <c r="C2788" s="3" t="s">
        <v>6370</v>
      </c>
      <c r="D2788" s="5">
        <v>2500</v>
      </c>
      <c r="E2788" s="7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217"/>
        <v>327</v>
      </c>
      <c r="P2788">
        <f t="shared" si="218"/>
        <v>97.3</v>
      </c>
      <c r="Q2788" s="11" t="s">
        <v>8312</v>
      </c>
      <c r="R2788" s="15">
        <f t="shared" si="219"/>
        <v>41695.016782407409</v>
      </c>
      <c r="S2788" s="15">
        <f t="shared" si="220"/>
        <v>41724.975115740745</v>
      </c>
      <c r="U2788" t="str">
        <f t="shared" si="221"/>
        <v>tabletop games</v>
      </c>
    </row>
    <row r="2789" spans="1:21" ht="45" x14ac:dyDescent="0.25">
      <c r="A2789">
        <v>3025</v>
      </c>
      <c r="B2789" s="9" t="s">
        <v>3025</v>
      </c>
      <c r="C2789" s="3" t="s">
        <v>7135</v>
      </c>
      <c r="D2789" s="5">
        <v>2500</v>
      </c>
      <c r="E2789" s="7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217"/>
        <v>302</v>
      </c>
      <c r="P2789">
        <f t="shared" si="218"/>
        <v>52.1</v>
      </c>
      <c r="Q2789" s="11" t="s">
        <v>8309</v>
      </c>
      <c r="R2789" s="15">
        <f t="shared" si="219"/>
        <v>41761.509409722225</v>
      </c>
      <c r="S2789" s="15">
        <f t="shared" si="220"/>
        <v>41789.666666666664</v>
      </c>
      <c r="U2789" t="str">
        <f t="shared" si="221"/>
        <v>spaces</v>
      </c>
    </row>
    <row r="2790" spans="1:21" ht="30" x14ac:dyDescent="0.25">
      <c r="A2790">
        <v>262</v>
      </c>
      <c r="B2790" s="9" t="s">
        <v>263</v>
      </c>
      <c r="C2790" s="3" t="s">
        <v>4372</v>
      </c>
      <c r="D2790" s="5">
        <v>2500</v>
      </c>
      <c r="E2790" s="7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217"/>
        <v>240</v>
      </c>
      <c r="P2790">
        <f t="shared" si="218"/>
        <v>41.38</v>
      </c>
      <c r="Q2790" s="11" t="s">
        <v>8308</v>
      </c>
      <c r="R2790" s="15">
        <f t="shared" si="219"/>
        <v>40555.24800925926</v>
      </c>
      <c r="S2790" s="15">
        <f t="shared" si="220"/>
        <v>40600.24800925926</v>
      </c>
      <c r="U2790" t="str">
        <f t="shared" si="221"/>
        <v>documentary</v>
      </c>
    </row>
    <row r="2791" spans="1:21" ht="60" x14ac:dyDescent="0.25">
      <c r="A2791">
        <v>2273</v>
      </c>
      <c r="B2791" s="9" t="s">
        <v>2274</v>
      </c>
      <c r="C2791" s="3" t="s">
        <v>6383</v>
      </c>
      <c r="D2791" s="5">
        <v>2500</v>
      </c>
      <c r="E2791" s="7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217"/>
        <v>220</v>
      </c>
      <c r="P2791">
        <f t="shared" si="218"/>
        <v>37.479999999999997</v>
      </c>
      <c r="Q2791" s="11" t="s">
        <v>8312</v>
      </c>
      <c r="R2791" s="15">
        <f t="shared" si="219"/>
        <v>42781.549097222218</v>
      </c>
      <c r="S2791" s="15">
        <f t="shared" si="220"/>
        <v>42806.507430555561</v>
      </c>
      <c r="U2791" t="str">
        <f t="shared" si="221"/>
        <v>tabletop games</v>
      </c>
    </row>
    <row r="2792" spans="1:21" ht="60" x14ac:dyDescent="0.25">
      <c r="A2792">
        <v>2211</v>
      </c>
      <c r="B2792" s="9" t="s">
        <v>2212</v>
      </c>
      <c r="C2792" s="3" t="s">
        <v>6321</v>
      </c>
      <c r="D2792" s="5">
        <v>2500</v>
      </c>
      <c r="E2792" s="7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217"/>
        <v>196</v>
      </c>
      <c r="P2792">
        <f t="shared" si="218"/>
        <v>40.75</v>
      </c>
      <c r="Q2792" s="11" t="s">
        <v>8313</v>
      </c>
      <c r="R2792" s="15">
        <f t="shared" si="219"/>
        <v>41716.785011574073</v>
      </c>
      <c r="S2792" s="15">
        <f t="shared" si="220"/>
        <v>41739.290972222225</v>
      </c>
      <c r="U2792" t="str">
        <f t="shared" si="221"/>
        <v>electronic music</v>
      </c>
    </row>
    <row r="2793" spans="1:21" ht="60" x14ac:dyDescent="0.25">
      <c r="A2793">
        <v>2291</v>
      </c>
      <c r="B2793" s="9" t="s">
        <v>2292</v>
      </c>
      <c r="C2793" s="3" t="s">
        <v>6401</v>
      </c>
      <c r="D2793" s="5">
        <v>2500</v>
      </c>
      <c r="E2793" s="7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217"/>
        <v>173</v>
      </c>
      <c r="P2793">
        <f t="shared" si="218"/>
        <v>100.47</v>
      </c>
      <c r="Q2793" s="11" t="s">
        <v>8313</v>
      </c>
      <c r="R2793" s="15">
        <f t="shared" si="219"/>
        <v>40987.977060185185</v>
      </c>
      <c r="S2793" s="15">
        <f t="shared" si="220"/>
        <v>41022.166666666664</v>
      </c>
      <c r="U2793" t="str">
        <f t="shared" si="221"/>
        <v>rock</v>
      </c>
    </row>
    <row r="2794" spans="1:21" ht="60" x14ac:dyDescent="0.25">
      <c r="A2794">
        <v>1888</v>
      </c>
      <c r="B2794" s="9" t="s">
        <v>1889</v>
      </c>
      <c r="C2794" s="3" t="s">
        <v>5998</v>
      </c>
      <c r="D2794" s="5">
        <v>2500</v>
      </c>
      <c r="E2794" s="7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217"/>
        <v>166</v>
      </c>
      <c r="P2794">
        <f t="shared" si="218"/>
        <v>46.65</v>
      </c>
      <c r="Q2794" s="11" t="s">
        <v>8313</v>
      </c>
      <c r="R2794" s="15">
        <f t="shared" si="219"/>
        <v>40299.239953703705</v>
      </c>
      <c r="S2794" s="15">
        <f t="shared" si="220"/>
        <v>40330.207638888889</v>
      </c>
      <c r="U2794" t="str">
        <f t="shared" si="221"/>
        <v>indie rock</v>
      </c>
    </row>
    <row r="2795" spans="1:21" ht="45" x14ac:dyDescent="0.25">
      <c r="A2795">
        <v>1666</v>
      </c>
      <c r="B2795" s="9" t="s">
        <v>1667</v>
      </c>
      <c r="C2795" s="3" t="s">
        <v>5776</v>
      </c>
      <c r="D2795" s="5">
        <v>2500</v>
      </c>
      <c r="E2795" s="7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217"/>
        <v>161</v>
      </c>
      <c r="P2795">
        <f t="shared" si="218"/>
        <v>41.04</v>
      </c>
      <c r="Q2795" s="11" t="s">
        <v>8313</v>
      </c>
      <c r="R2795" s="15">
        <f t="shared" si="219"/>
        <v>41331.253159722226</v>
      </c>
      <c r="S2795" s="15">
        <f t="shared" si="220"/>
        <v>41361.211493055554</v>
      </c>
      <c r="U2795" t="str">
        <f t="shared" si="221"/>
        <v>pop</v>
      </c>
    </row>
    <row r="2796" spans="1:21" ht="45" x14ac:dyDescent="0.25">
      <c r="A2796">
        <v>1248</v>
      </c>
      <c r="B2796" s="9" t="s">
        <v>1249</v>
      </c>
      <c r="C2796" s="3" t="s">
        <v>5358</v>
      </c>
      <c r="D2796" s="5">
        <v>2500</v>
      </c>
      <c r="E2796" s="7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217"/>
        <v>152</v>
      </c>
      <c r="P2796">
        <f t="shared" si="218"/>
        <v>64.25</v>
      </c>
      <c r="Q2796" s="11" t="s">
        <v>8313</v>
      </c>
      <c r="R2796" s="15">
        <f t="shared" si="219"/>
        <v>41767.656863425924</v>
      </c>
      <c r="S2796" s="15">
        <f t="shared" si="220"/>
        <v>41803.290972222225</v>
      </c>
      <c r="U2796" t="str">
        <f t="shared" si="221"/>
        <v>rock</v>
      </c>
    </row>
    <row r="2797" spans="1:21" ht="60" x14ac:dyDescent="0.25">
      <c r="A2797">
        <v>649</v>
      </c>
      <c r="B2797" s="9" t="s">
        <v>650</v>
      </c>
      <c r="C2797" s="3" t="s">
        <v>4759</v>
      </c>
      <c r="D2797" s="5">
        <v>2500</v>
      </c>
      <c r="E2797" s="7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217"/>
        <v>140</v>
      </c>
      <c r="P2797">
        <f t="shared" si="218"/>
        <v>42.67</v>
      </c>
      <c r="Q2797" s="11" t="s">
        <v>8311</v>
      </c>
      <c r="R2797" s="15">
        <f t="shared" si="219"/>
        <v>41877.912187499998</v>
      </c>
      <c r="S2797" s="15">
        <f t="shared" si="220"/>
        <v>41898.912187499998</v>
      </c>
      <c r="U2797" t="str">
        <f t="shared" si="221"/>
        <v>wearables</v>
      </c>
    </row>
    <row r="2798" spans="1:21" ht="60" x14ac:dyDescent="0.25">
      <c r="A2798">
        <v>2165</v>
      </c>
      <c r="B2798" s="9" t="s">
        <v>2166</v>
      </c>
      <c r="C2798" s="3" t="s">
        <v>6275</v>
      </c>
      <c r="D2798" s="5">
        <v>2500</v>
      </c>
      <c r="E2798" s="7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217"/>
        <v>139</v>
      </c>
      <c r="P2798">
        <f t="shared" si="218"/>
        <v>29.62</v>
      </c>
      <c r="Q2798" s="11" t="s">
        <v>8313</v>
      </c>
      <c r="R2798" s="15">
        <f t="shared" si="219"/>
        <v>42438.667071759264</v>
      </c>
      <c r="S2798" s="15">
        <f t="shared" si="220"/>
        <v>42468.625405092593</v>
      </c>
      <c r="U2798" t="str">
        <f t="shared" si="221"/>
        <v>rock</v>
      </c>
    </row>
    <row r="2799" spans="1:21" ht="60" x14ac:dyDescent="0.25">
      <c r="A2799">
        <v>3611</v>
      </c>
      <c r="B2799" s="9" t="s">
        <v>3610</v>
      </c>
      <c r="C2799" s="3" t="s">
        <v>7721</v>
      </c>
      <c r="D2799" s="5">
        <v>2500</v>
      </c>
      <c r="E2799" s="7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217"/>
        <v>136</v>
      </c>
      <c r="P2799">
        <f t="shared" si="218"/>
        <v>66.67</v>
      </c>
      <c r="Q2799" s="11" t="s">
        <v>8309</v>
      </c>
      <c r="R2799" s="15">
        <f t="shared" si="219"/>
        <v>42072.370381944449</v>
      </c>
      <c r="S2799" s="15">
        <f t="shared" si="220"/>
        <v>42102.370381944449</v>
      </c>
      <c r="U2799" t="str">
        <f t="shared" si="221"/>
        <v>plays</v>
      </c>
    </row>
    <row r="2800" spans="1:21" ht="45" x14ac:dyDescent="0.25">
      <c r="A2800">
        <v>1821</v>
      </c>
      <c r="B2800" s="9" t="s">
        <v>1822</v>
      </c>
      <c r="C2800" s="3" t="s">
        <v>5931</v>
      </c>
      <c r="D2800" s="5">
        <v>2500</v>
      </c>
      <c r="E2800" s="7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217"/>
        <v>135</v>
      </c>
      <c r="P2800">
        <f t="shared" si="218"/>
        <v>59.16</v>
      </c>
      <c r="Q2800" s="11" t="s">
        <v>8313</v>
      </c>
      <c r="R2800" s="15">
        <f t="shared" si="219"/>
        <v>40926.319062499999</v>
      </c>
      <c r="S2800" s="15">
        <f t="shared" si="220"/>
        <v>40971.319062499999</v>
      </c>
      <c r="U2800" t="str">
        <f t="shared" si="221"/>
        <v>rock</v>
      </c>
    </row>
    <row r="2801" spans="1:21" ht="45" x14ac:dyDescent="0.25">
      <c r="A2801">
        <v>2163</v>
      </c>
      <c r="B2801" s="9" t="s">
        <v>2164</v>
      </c>
      <c r="C2801" s="3" t="s">
        <v>6273</v>
      </c>
      <c r="D2801" s="5">
        <v>2500</v>
      </c>
      <c r="E2801" s="7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217"/>
        <v>132</v>
      </c>
      <c r="P2801">
        <f t="shared" si="218"/>
        <v>75.11</v>
      </c>
      <c r="Q2801" s="11" t="s">
        <v>8313</v>
      </c>
      <c r="R2801" s="15">
        <f t="shared" si="219"/>
        <v>42111.899537037039</v>
      </c>
      <c r="S2801" s="15">
        <f t="shared" si="220"/>
        <v>42163.159722222219</v>
      </c>
      <c r="U2801" t="str">
        <f t="shared" si="221"/>
        <v>rock</v>
      </c>
    </row>
    <row r="2802" spans="1:21" ht="60" x14ac:dyDescent="0.25">
      <c r="A2802">
        <v>1212</v>
      </c>
      <c r="B2802" s="9" t="s">
        <v>1213</v>
      </c>
      <c r="C2802" s="3" t="s">
        <v>5322</v>
      </c>
      <c r="D2802" s="5">
        <v>2500</v>
      </c>
      <c r="E2802" s="7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217"/>
        <v>129</v>
      </c>
      <c r="P2802">
        <f t="shared" si="218"/>
        <v>38.869999999999997</v>
      </c>
      <c r="Q2802" s="11" t="s">
        <v>8314</v>
      </c>
      <c r="R2802" s="15">
        <f t="shared" si="219"/>
        <v>42318.950173611112</v>
      </c>
      <c r="S2802" s="15">
        <f t="shared" si="220"/>
        <v>42335.041666666672</v>
      </c>
      <c r="U2802" t="str">
        <f t="shared" si="221"/>
        <v>photobooks</v>
      </c>
    </row>
    <row r="2803" spans="1:21" ht="60" x14ac:dyDescent="0.25">
      <c r="A2803">
        <v>412</v>
      </c>
      <c r="B2803" s="9" t="s">
        <v>413</v>
      </c>
      <c r="C2803" s="3" t="s">
        <v>4522</v>
      </c>
      <c r="D2803" s="5">
        <v>2500</v>
      </c>
      <c r="E2803" s="7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217"/>
        <v>127</v>
      </c>
      <c r="P2803">
        <f t="shared" si="218"/>
        <v>57.65</v>
      </c>
      <c r="Q2803" s="11" t="s">
        <v>8308</v>
      </c>
      <c r="R2803" s="15">
        <f t="shared" si="219"/>
        <v>41099.742800925924</v>
      </c>
      <c r="S2803" s="15">
        <f t="shared" si="220"/>
        <v>41115.742800925924</v>
      </c>
      <c r="U2803" t="str">
        <f t="shared" si="221"/>
        <v>documentary</v>
      </c>
    </row>
    <row r="2804" spans="1:21" ht="45" x14ac:dyDescent="0.25">
      <c r="A2804">
        <v>3222</v>
      </c>
      <c r="B2804" s="9" t="s">
        <v>3222</v>
      </c>
      <c r="C2804" s="3" t="s">
        <v>7332</v>
      </c>
      <c r="D2804" s="5">
        <v>2500</v>
      </c>
      <c r="E2804" s="7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217"/>
        <v>125</v>
      </c>
      <c r="P2804">
        <f t="shared" si="218"/>
        <v>37.14</v>
      </c>
      <c r="Q2804" s="11" t="s">
        <v>8309</v>
      </c>
      <c r="R2804" s="15">
        <f t="shared" si="219"/>
        <v>42270.582141203704</v>
      </c>
      <c r="S2804" s="15">
        <f t="shared" si="220"/>
        <v>42301.895138888889</v>
      </c>
      <c r="U2804" t="str">
        <f t="shared" si="221"/>
        <v>plays</v>
      </c>
    </row>
    <row r="2805" spans="1:21" ht="60" x14ac:dyDescent="0.25">
      <c r="A2805">
        <v>3616</v>
      </c>
      <c r="B2805" s="9" t="s">
        <v>3614</v>
      </c>
      <c r="C2805" s="3" t="s">
        <v>7726</v>
      </c>
      <c r="D2805" s="5">
        <v>2500</v>
      </c>
      <c r="E2805" s="7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217"/>
        <v>125</v>
      </c>
      <c r="P2805">
        <f t="shared" si="218"/>
        <v>69.33</v>
      </c>
      <c r="Q2805" s="11" t="s">
        <v>8309</v>
      </c>
      <c r="R2805" s="15">
        <f t="shared" si="219"/>
        <v>42052.949814814812</v>
      </c>
      <c r="S2805" s="15">
        <f t="shared" si="220"/>
        <v>42082.908148148148</v>
      </c>
      <c r="U2805" t="str">
        <f t="shared" si="221"/>
        <v>plays</v>
      </c>
    </row>
    <row r="2806" spans="1:21" ht="45" x14ac:dyDescent="0.25">
      <c r="A2806">
        <v>3168</v>
      </c>
      <c r="B2806" s="9" t="s">
        <v>3168</v>
      </c>
      <c r="C2806" s="3" t="s">
        <v>7278</v>
      </c>
      <c r="D2806" s="5">
        <v>2500</v>
      </c>
      <c r="E2806" s="7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217"/>
        <v>124</v>
      </c>
      <c r="P2806">
        <f t="shared" si="218"/>
        <v>50.9</v>
      </c>
      <c r="Q2806" s="11" t="s">
        <v>8309</v>
      </c>
      <c r="R2806" s="15">
        <f t="shared" si="219"/>
        <v>41772.105937500004</v>
      </c>
      <c r="S2806" s="15">
        <f t="shared" si="220"/>
        <v>41803.916666666664</v>
      </c>
      <c r="U2806" t="str">
        <f t="shared" si="221"/>
        <v>plays</v>
      </c>
    </row>
    <row r="2807" spans="1:21" ht="60" x14ac:dyDescent="0.25">
      <c r="A2807">
        <v>1355</v>
      </c>
      <c r="B2807" s="9" t="s">
        <v>1356</v>
      </c>
      <c r="C2807" s="3" t="s">
        <v>5465</v>
      </c>
      <c r="D2807" s="5">
        <v>2500</v>
      </c>
      <c r="E2807" s="7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217"/>
        <v>123</v>
      </c>
      <c r="P2807">
        <f t="shared" si="218"/>
        <v>25.35</v>
      </c>
      <c r="Q2807" s="11" t="s">
        <v>8310</v>
      </c>
      <c r="R2807" s="15">
        <f t="shared" si="219"/>
        <v>41213.254687499997</v>
      </c>
      <c r="S2807" s="15">
        <f t="shared" si="220"/>
        <v>41243.416666666664</v>
      </c>
      <c r="U2807" t="str">
        <f t="shared" si="221"/>
        <v>nonfiction</v>
      </c>
    </row>
    <row r="2808" spans="1:21" ht="45" x14ac:dyDescent="0.25">
      <c r="A2808">
        <v>1664</v>
      </c>
      <c r="B2808" s="9" t="s">
        <v>1665</v>
      </c>
      <c r="C2808" s="3" t="s">
        <v>5774</v>
      </c>
      <c r="D2808" s="5">
        <v>2500</v>
      </c>
      <c r="E2808" s="7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217"/>
        <v>122</v>
      </c>
      <c r="P2808">
        <f t="shared" si="218"/>
        <v>34.380000000000003</v>
      </c>
      <c r="Q2808" s="11" t="s">
        <v>8313</v>
      </c>
      <c r="R2808" s="15">
        <f t="shared" si="219"/>
        <v>40939.761782407404</v>
      </c>
      <c r="S2808" s="15">
        <f t="shared" si="220"/>
        <v>40984.165972222225</v>
      </c>
      <c r="U2808" t="str">
        <f t="shared" si="221"/>
        <v>pop</v>
      </c>
    </row>
    <row r="2809" spans="1:21" ht="45" x14ac:dyDescent="0.25">
      <c r="A2809">
        <v>837</v>
      </c>
      <c r="B2809" s="9" t="s">
        <v>838</v>
      </c>
      <c r="C2809" s="3" t="s">
        <v>4947</v>
      </c>
      <c r="D2809" s="5">
        <v>2500</v>
      </c>
      <c r="E2809" s="7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217"/>
        <v>122</v>
      </c>
      <c r="P2809">
        <f t="shared" si="218"/>
        <v>49.11</v>
      </c>
      <c r="Q2809" s="11" t="s">
        <v>8313</v>
      </c>
      <c r="R2809" s="15">
        <f t="shared" si="219"/>
        <v>41730.998402777775</v>
      </c>
      <c r="S2809" s="15">
        <f t="shared" si="220"/>
        <v>41760.998402777775</v>
      </c>
      <c r="U2809" t="str">
        <f t="shared" si="221"/>
        <v>rock</v>
      </c>
    </row>
    <row r="2810" spans="1:21" ht="60" x14ac:dyDescent="0.25">
      <c r="A2810">
        <v>1847</v>
      </c>
      <c r="B2810" s="9" t="s">
        <v>1848</v>
      </c>
      <c r="C2810" s="3" t="s">
        <v>5957</v>
      </c>
      <c r="D2810" s="5">
        <v>2500</v>
      </c>
      <c r="E2810" s="7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217"/>
        <v>121</v>
      </c>
      <c r="P2810">
        <f t="shared" si="218"/>
        <v>79.53</v>
      </c>
      <c r="Q2810" s="11" t="s">
        <v>8313</v>
      </c>
      <c r="R2810" s="15">
        <f t="shared" si="219"/>
        <v>42094.236481481479</v>
      </c>
      <c r="S2810" s="15">
        <f t="shared" si="220"/>
        <v>42115.236481481479</v>
      </c>
      <c r="U2810" t="str">
        <f t="shared" si="221"/>
        <v>rock</v>
      </c>
    </row>
    <row r="2811" spans="1:21" ht="60" x14ac:dyDescent="0.25">
      <c r="A2811">
        <v>733</v>
      </c>
      <c r="B2811" s="9" t="s">
        <v>734</v>
      </c>
      <c r="C2811" s="3" t="s">
        <v>4843</v>
      </c>
      <c r="D2811" s="5">
        <v>2500</v>
      </c>
      <c r="E2811" s="7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217"/>
        <v>120</v>
      </c>
      <c r="P2811">
        <f t="shared" si="218"/>
        <v>17.82</v>
      </c>
      <c r="Q2811" s="11" t="s">
        <v>8310</v>
      </c>
      <c r="R2811" s="15">
        <f t="shared" si="219"/>
        <v>41598.420046296298</v>
      </c>
      <c r="S2811" s="15">
        <f t="shared" si="220"/>
        <v>41628.420046296298</v>
      </c>
      <c r="U2811" t="str">
        <f t="shared" si="221"/>
        <v>nonfiction</v>
      </c>
    </row>
    <row r="2812" spans="1:21" ht="30" x14ac:dyDescent="0.25">
      <c r="A2812">
        <v>2089</v>
      </c>
      <c r="B2812" s="9" t="s">
        <v>2090</v>
      </c>
      <c r="C2812" s="3" t="s">
        <v>6199</v>
      </c>
      <c r="D2812" s="5">
        <v>2500</v>
      </c>
      <c r="E2812" s="7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217"/>
        <v>120</v>
      </c>
      <c r="P2812">
        <f t="shared" si="218"/>
        <v>48.55</v>
      </c>
      <c r="Q2812" s="11" t="s">
        <v>8313</v>
      </c>
      <c r="R2812" s="15">
        <f t="shared" si="219"/>
        <v>41453.076319444444</v>
      </c>
      <c r="S2812" s="15">
        <f t="shared" si="220"/>
        <v>41488.076319444444</v>
      </c>
      <c r="U2812" t="str">
        <f t="shared" si="221"/>
        <v>indie rock</v>
      </c>
    </row>
    <row r="2813" spans="1:21" ht="45" x14ac:dyDescent="0.25">
      <c r="A2813">
        <v>3623</v>
      </c>
      <c r="B2813" s="9" t="s">
        <v>3621</v>
      </c>
      <c r="C2813" s="3" t="s">
        <v>7733</v>
      </c>
      <c r="D2813" s="5">
        <v>2500</v>
      </c>
      <c r="E2813" s="7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217"/>
        <v>120</v>
      </c>
      <c r="P2813">
        <f t="shared" si="218"/>
        <v>88.24</v>
      </c>
      <c r="Q2813" s="11" t="s">
        <v>8309</v>
      </c>
      <c r="R2813" s="15">
        <f t="shared" si="219"/>
        <v>41828.736921296295</v>
      </c>
      <c r="S2813" s="15">
        <f t="shared" si="220"/>
        <v>41846.291666666664</v>
      </c>
      <c r="U2813" t="str">
        <f t="shared" si="221"/>
        <v>plays</v>
      </c>
    </row>
    <row r="2814" spans="1:21" ht="45" x14ac:dyDescent="0.25">
      <c r="A2814">
        <v>3754</v>
      </c>
      <c r="B2814" s="9" t="s">
        <v>3751</v>
      </c>
      <c r="C2814" s="3" t="s">
        <v>7864</v>
      </c>
      <c r="D2814" s="5">
        <v>2500</v>
      </c>
      <c r="E2814" s="7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217"/>
        <v>120</v>
      </c>
      <c r="P2814">
        <f t="shared" si="218"/>
        <v>111.11</v>
      </c>
      <c r="Q2814" s="11" t="s">
        <v>8309</v>
      </c>
      <c r="R2814" s="15">
        <f t="shared" si="219"/>
        <v>41808.881215277775</v>
      </c>
      <c r="S2814" s="15">
        <f t="shared" si="220"/>
        <v>41846.207638888889</v>
      </c>
      <c r="U2814" t="str">
        <f t="shared" si="221"/>
        <v>musical</v>
      </c>
    </row>
    <row r="2815" spans="1:21" ht="45" x14ac:dyDescent="0.25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217"/>
        <v>120</v>
      </c>
      <c r="P2815">
        <f t="shared" si="218"/>
        <v>100</v>
      </c>
      <c r="Q2815" s="11" t="s">
        <v>8309</v>
      </c>
      <c r="R2815" s="15">
        <f t="shared" si="219"/>
        <v>42166.219733796301</v>
      </c>
      <c r="S2815" s="15">
        <f t="shared" si="220"/>
        <v>42198.837499999994</v>
      </c>
      <c r="U2815" t="str">
        <f t="shared" si="221"/>
        <v>musical</v>
      </c>
    </row>
    <row r="2816" spans="1:21" ht="60" x14ac:dyDescent="0.25">
      <c r="A2816">
        <v>2274</v>
      </c>
      <c r="B2816" s="9" t="s">
        <v>2275</v>
      </c>
      <c r="C2816" s="3" t="s">
        <v>6384</v>
      </c>
      <c r="D2816" s="5">
        <v>2500</v>
      </c>
      <c r="E2816" s="7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217"/>
        <v>120</v>
      </c>
      <c r="P2816">
        <f t="shared" si="218"/>
        <v>30.2</v>
      </c>
      <c r="Q2816" s="11" t="s">
        <v>8312</v>
      </c>
      <c r="R2816" s="15">
        <f t="shared" si="219"/>
        <v>41663.500659722224</v>
      </c>
      <c r="S2816" s="15">
        <f t="shared" si="220"/>
        <v>41693.500659722224</v>
      </c>
      <c r="U2816" t="str">
        <f t="shared" si="221"/>
        <v>tabletop games</v>
      </c>
    </row>
    <row r="2817" spans="1:21" ht="30" x14ac:dyDescent="0.25">
      <c r="A2817">
        <v>2786</v>
      </c>
      <c r="B2817" s="9" t="s">
        <v>2786</v>
      </c>
      <c r="C2817" s="3" t="s">
        <v>6896</v>
      </c>
      <c r="D2817" s="5">
        <v>2500</v>
      </c>
      <c r="E2817" s="7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217"/>
        <v>118</v>
      </c>
      <c r="P2817">
        <f t="shared" si="218"/>
        <v>39.81</v>
      </c>
      <c r="Q2817" s="11" t="s">
        <v>8309</v>
      </c>
      <c r="R2817" s="15">
        <f t="shared" si="219"/>
        <v>41815.569212962961</v>
      </c>
      <c r="S2817" s="15">
        <f t="shared" si="220"/>
        <v>41829.569212962961</v>
      </c>
      <c r="U2817" t="str">
        <f t="shared" si="221"/>
        <v>plays</v>
      </c>
    </row>
    <row r="2818" spans="1:21" ht="45" x14ac:dyDescent="0.25">
      <c r="A2818">
        <v>3177</v>
      </c>
      <c r="B2818" s="9" t="s">
        <v>3177</v>
      </c>
      <c r="C2818" s="3" t="s">
        <v>7287</v>
      </c>
      <c r="D2818" s="5">
        <v>2500</v>
      </c>
      <c r="E2818" s="7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217"/>
        <v>117</v>
      </c>
      <c r="P2818">
        <f t="shared" si="218"/>
        <v>57.55</v>
      </c>
      <c r="Q2818" s="11" t="s">
        <v>8309</v>
      </c>
      <c r="R2818" s="15">
        <f t="shared" si="219"/>
        <v>41781.666770833333</v>
      </c>
      <c r="S2818" s="15">
        <f t="shared" si="220"/>
        <v>41811.666770833333</v>
      </c>
      <c r="U2818" t="str">
        <f t="shared" si="221"/>
        <v>plays</v>
      </c>
    </row>
    <row r="2819" spans="1:21" ht="60" x14ac:dyDescent="0.25">
      <c r="A2819">
        <v>2832</v>
      </c>
      <c r="B2819" s="9" t="s">
        <v>2832</v>
      </c>
      <c r="C2819" s="3" t="s">
        <v>6942</v>
      </c>
      <c r="D2819" s="5">
        <v>2500</v>
      </c>
      <c r="E2819" s="7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ref="O2819:O2882" si="222">ROUND(E2819/D2819*100,0)</f>
        <v>115</v>
      </c>
      <c r="P2819">
        <f t="shared" ref="P2819:P2882" si="223">IFERROR(ROUND(E2819/L2819,2),0)</f>
        <v>30.19</v>
      </c>
      <c r="Q2819" s="11" t="s">
        <v>8309</v>
      </c>
      <c r="R2819" s="15">
        <f t="shared" ref="R2819:R2882" si="224">(((J2819/60)/60)/24)+DATE(1970,1,1)</f>
        <v>41938.709421296298</v>
      </c>
      <c r="S2819" s="15">
        <f t="shared" ref="S2819:S2882" si="225">(((I2819/60)/60)/24)+DATE(1970,1,1)</f>
        <v>41966.916666666672</v>
      </c>
      <c r="U2819" t="str">
        <f t="shared" ref="U2819:U2882" si="226">RIGHT(N2819,LEN(N2819)-SEARCH("/",N2819))</f>
        <v>plays</v>
      </c>
    </row>
    <row r="2820" spans="1:21" ht="60" x14ac:dyDescent="0.25">
      <c r="A2820">
        <v>3484</v>
      </c>
      <c r="B2820" s="9" t="s">
        <v>3483</v>
      </c>
      <c r="C2820" s="3" t="s">
        <v>7594</v>
      </c>
      <c r="D2820" s="5">
        <v>2500</v>
      </c>
      <c r="E2820" s="7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222"/>
        <v>114</v>
      </c>
      <c r="P2820">
        <f t="shared" si="223"/>
        <v>64.91</v>
      </c>
      <c r="Q2820" s="11" t="s">
        <v>8309</v>
      </c>
      <c r="R2820" s="15">
        <f t="shared" si="224"/>
        <v>42506.760405092587</v>
      </c>
      <c r="S2820" s="15">
        <f t="shared" si="225"/>
        <v>42536.760405092587</v>
      </c>
      <c r="U2820" t="str">
        <f t="shared" si="226"/>
        <v>plays</v>
      </c>
    </row>
    <row r="2821" spans="1:21" ht="45" x14ac:dyDescent="0.25">
      <c r="A2821">
        <v>1392</v>
      </c>
      <c r="B2821" s="9" t="s">
        <v>1393</v>
      </c>
      <c r="C2821" s="3" t="s">
        <v>5502</v>
      </c>
      <c r="D2821" s="5">
        <v>2500</v>
      </c>
      <c r="E2821" s="7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222"/>
        <v>114</v>
      </c>
      <c r="P2821">
        <f t="shared" si="223"/>
        <v>27.32</v>
      </c>
      <c r="Q2821" s="11" t="s">
        <v>8313</v>
      </c>
      <c r="R2821" s="15">
        <f t="shared" si="224"/>
        <v>42401.154930555553</v>
      </c>
      <c r="S2821" s="15">
        <f t="shared" si="225"/>
        <v>42432.154930555553</v>
      </c>
      <c r="U2821" t="str">
        <f t="shared" si="226"/>
        <v>rock</v>
      </c>
    </row>
    <row r="2822" spans="1:21" ht="45" x14ac:dyDescent="0.25">
      <c r="A2822">
        <v>3263</v>
      </c>
      <c r="B2822" s="9" t="s">
        <v>3263</v>
      </c>
      <c r="C2822" s="3" t="s">
        <v>7373</v>
      </c>
      <c r="D2822" s="5">
        <v>2500</v>
      </c>
      <c r="E2822" s="7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222"/>
        <v>112</v>
      </c>
      <c r="P2822">
        <f t="shared" si="223"/>
        <v>41.24</v>
      </c>
      <c r="Q2822" s="11" t="s">
        <v>8309</v>
      </c>
      <c r="R2822" s="15">
        <f t="shared" si="224"/>
        <v>42284.516064814816</v>
      </c>
      <c r="S2822" s="15">
        <f t="shared" si="225"/>
        <v>42307.875</v>
      </c>
      <c r="U2822" t="str">
        <f t="shared" si="226"/>
        <v>plays</v>
      </c>
    </row>
    <row r="2823" spans="1:21" ht="45" x14ac:dyDescent="0.25">
      <c r="A2823">
        <v>2626</v>
      </c>
      <c r="B2823" s="9" t="s">
        <v>2626</v>
      </c>
      <c r="C2823" s="3" t="s">
        <v>6736</v>
      </c>
      <c r="D2823" s="5">
        <v>2500</v>
      </c>
      <c r="E2823" s="7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222"/>
        <v>112</v>
      </c>
      <c r="P2823">
        <f t="shared" si="223"/>
        <v>56</v>
      </c>
      <c r="Q2823" s="11" t="s">
        <v>8311</v>
      </c>
      <c r="R2823" s="15">
        <f t="shared" si="224"/>
        <v>42128.628113425926</v>
      </c>
      <c r="S2823" s="15">
        <f t="shared" si="225"/>
        <v>42158.628113425926</v>
      </c>
      <c r="U2823" t="str">
        <f t="shared" si="226"/>
        <v>space exploration</v>
      </c>
    </row>
    <row r="2824" spans="1:21" ht="45" x14ac:dyDescent="0.25">
      <c r="A2824">
        <v>3337</v>
      </c>
      <c r="B2824" s="9" t="s">
        <v>3337</v>
      </c>
      <c r="C2824" s="3" t="s">
        <v>7447</v>
      </c>
      <c r="D2824" s="5">
        <v>2500</v>
      </c>
      <c r="E2824" s="7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222"/>
        <v>110</v>
      </c>
      <c r="P2824">
        <f t="shared" si="223"/>
        <v>81.03</v>
      </c>
      <c r="Q2824" s="11" t="s">
        <v>8309</v>
      </c>
      <c r="R2824" s="15">
        <f t="shared" si="224"/>
        <v>41901.282025462962</v>
      </c>
      <c r="S2824" s="15">
        <f t="shared" si="225"/>
        <v>41922.875</v>
      </c>
      <c r="U2824" t="str">
        <f t="shared" si="226"/>
        <v>plays</v>
      </c>
    </row>
    <row r="2825" spans="1:21" ht="45" x14ac:dyDescent="0.25">
      <c r="A2825">
        <v>38</v>
      </c>
      <c r="B2825" s="9" t="s">
        <v>40</v>
      </c>
      <c r="C2825" s="3" t="s">
        <v>4149</v>
      </c>
      <c r="D2825" s="5">
        <v>2500</v>
      </c>
      <c r="E2825" s="7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222"/>
        <v>110</v>
      </c>
      <c r="P2825">
        <f t="shared" si="223"/>
        <v>41.68</v>
      </c>
      <c r="Q2825" s="11" t="s">
        <v>8308</v>
      </c>
      <c r="R2825" s="15">
        <f t="shared" si="224"/>
        <v>41375.057222222218</v>
      </c>
      <c r="S2825" s="15">
        <f t="shared" si="225"/>
        <v>41405.057222222218</v>
      </c>
      <c r="U2825" t="str">
        <f t="shared" si="226"/>
        <v>television</v>
      </c>
    </row>
    <row r="2826" spans="1:21" ht="45" x14ac:dyDescent="0.25">
      <c r="A2826">
        <v>3311</v>
      </c>
      <c r="B2826" s="9" t="s">
        <v>3311</v>
      </c>
      <c r="C2826" s="3" t="s">
        <v>7421</v>
      </c>
      <c r="D2826" s="5">
        <v>2500</v>
      </c>
      <c r="E2826" s="7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222"/>
        <v>110</v>
      </c>
      <c r="P2826">
        <f t="shared" si="223"/>
        <v>61.02</v>
      </c>
      <c r="Q2826" s="11" t="s">
        <v>8309</v>
      </c>
      <c r="R2826" s="15">
        <f t="shared" si="224"/>
        <v>42264.29178240741</v>
      </c>
      <c r="S2826" s="15">
        <f t="shared" si="225"/>
        <v>42294.29178240741</v>
      </c>
      <c r="U2826" t="str">
        <f t="shared" si="226"/>
        <v>plays</v>
      </c>
    </row>
    <row r="2827" spans="1:21" ht="60" x14ac:dyDescent="0.25">
      <c r="A2827">
        <v>1900</v>
      </c>
      <c r="B2827" s="9" t="s">
        <v>1901</v>
      </c>
      <c r="C2827" s="3" t="s">
        <v>6010</v>
      </c>
      <c r="D2827" s="5">
        <v>2500</v>
      </c>
      <c r="E2827" s="7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222"/>
        <v>109</v>
      </c>
      <c r="P2827">
        <f t="shared" si="223"/>
        <v>50.63</v>
      </c>
      <c r="Q2827" s="11" t="s">
        <v>8313</v>
      </c>
      <c r="R2827" s="15">
        <f t="shared" si="224"/>
        <v>41160.871886574074</v>
      </c>
      <c r="S2827" s="15">
        <f t="shared" si="225"/>
        <v>41188.415972222225</v>
      </c>
      <c r="U2827" t="str">
        <f t="shared" si="226"/>
        <v>indie rock</v>
      </c>
    </row>
    <row r="2828" spans="1:21" ht="60" x14ac:dyDescent="0.25">
      <c r="A2828">
        <v>1402</v>
      </c>
      <c r="B2828" s="9" t="s">
        <v>1403</v>
      </c>
      <c r="C2828" s="3" t="s">
        <v>5512</v>
      </c>
      <c r="D2828" s="5">
        <v>2500</v>
      </c>
      <c r="E2828" s="7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222"/>
        <v>109</v>
      </c>
      <c r="P2828">
        <f t="shared" si="223"/>
        <v>24.15</v>
      </c>
      <c r="Q2828" s="11" t="s">
        <v>8313</v>
      </c>
      <c r="R2828" s="15">
        <f t="shared" si="224"/>
        <v>42065.053368055553</v>
      </c>
      <c r="S2828" s="15">
        <f t="shared" si="225"/>
        <v>42125.011701388896</v>
      </c>
      <c r="U2828" t="str">
        <f t="shared" si="226"/>
        <v>rock</v>
      </c>
    </row>
    <row r="2829" spans="1:21" ht="45" x14ac:dyDescent="0.25">
      <c r="A2829">
        <v>3183</v>
      </c>
      <c r="B2829" s="9" t="s">
        <v>3183</v>
      </c>
      <c r="C2829" s="3" t="s">
        <v>7293</v>
      </c>
      <c r="D2829" s="5">
        <v>2500</v>
      </c>
      <c r="E2829" s="7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222"/>
        <v>109</v>
      </c>
      <c r="P2829">
        <f t="shared" si="223"/>
        <v>40.07</v>
      </c>
      <c r="Q2829" s="11" t="s">
        <v>8309</v>
      </c>
      <c r="R2829" s="15">
        <f t="shared" si="224"/>
        <v>41491.79478009259</v>
      </c>
      <c r="S2829" s="15">
        <f t="shared" si="225"/>
        <v>41509.79478009259</v>
      </c>
      <c r="U2829" t="str">
        <f t="shared" si="226"/>
        <v>plays</v>
      </c>
    </row>
    <row r="2830" spans="1:21" ht="60" x14ac:dyDescent="0.25">
      <c r="A2830">
        <v>1935</v>
      </c>
      <c r="B2830" s="9" t="s">
        <v>1936</v>
      </c>
      <c r="C2830" s="3" t="s">
        <v>6045</v>
      </c>
      <c r="D2830" s="5">
        <v>2500</v>
      </c>
      <c r="E2830" s="7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222"/>
        <v>108</v>
      </c>
      <c r="P2830">
        <f t="shared" si="223"/>
        <v>54.2</v>
      </c>
      <c r="Q2830" s="11" t="s">
        <v>8313</v>
      </c>
      <c r="R2830" s="15">
        <f t="shared" si="224"/>
        <v>41773.932534722226</v>
      </c>
      <c r="S2830" s="15">
        <f t="shared" si="225"/>
        <v>41811.207638888889</v>
      </c>
      <c r="U2830" t="str">
        <f t="shared" si="226"/>
        <v>indie rock</v>
      </c>
    </row>
    <row r="2831" spans="1:21" ht="45" x14ac:dyDescent="0.25">
      <c r="A2831">
        <v>1601</v>
      </c>
      <c r="B2831" s="9" t="s">
        <v>1602</v>
      </c>
      <c r="C2831" s="3" t="s">
        <v>5711</v>
      </c>
      <c r="D2831" s="5">
        <v>2500</v>
      </c>
      <c r="E2831" s="7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222"/>
        <v>108</v>
      </c>
      <c r="P2831">
        <f t="shared" si="223"/>
        <v>48.33</v>
      </c>
      <c r="Q2831" s="11" t="s">
        <v>8313</v>
      </c>
      <c r="R2831" s="15">
        <f t="shared" si="224"/>
        <v>40638.092974537038</v>
      </c>
      <c r="S2831" s="15">
        <f t="shared" si="225"/>
        <v>40668.092974537038</v>
      </c>
      <c r="U2831" t="str">
        <f t="shared" si="226"/>
        <v>rock</v>
      </c>
    </row>
    <row r="2832" spans="1:21" ht="45" x14ac:dyDescent="0.25">
      <c r="A2832">
        <v>2810</v>
      </c>
      <c r="B2832" s="9" t="s">
        <v>2810</v>
      </c>
      <c r="C2832" s="3" t="s">
        <v>6920</v>
      </c>
      <c r="D2832" s="5">
        <v>2500</v>
      </c>
      <c r="E2832" s="7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222"/>
        <v>108</v>
      </c>
      <c r="P2832">
        <f t="shared" si="223"/>
        <v>47.46</v>
      </c>
      <c r="Q2832" s="11" t="s">
        <v>8309</v>
      </c>
      <c r="R2832" s="15">
        <f t="shared" si="224"/>
        <v>41759.13962962963</v>
      </c>
      <c r="S2832" s="15">
        <f t="shared" si="225"/>
        <v>41791.165972222225</v>
      </c>
      <c r="U2832" t="str">
        <f t="shared" si="226"/>
        <v>plays</v>
      </c>
    </row>
    <row r="2833" spans="1:21" ht="45" x14ac:dyDescent="0.25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2"/>
        <v>108</v>
      </c>
      <c r="P2833">
        <f t="shared" si="223"/>
        <v>72.97</v>
      </c>
      <c r="Q2833" s="11" t="s">
        <v>8309</v>
      </c>
      <c r="R2833" s="15">
        <f t="shared" si="224"/>
        <v>41775.636157407411</v>
      </c>
      <c r="S2833" s="15">
        <f t="shared" si="225"/>
        <v>41805.636157407411</v>
      </c>
      <c r="U2833" t="str">
        <f t="shared" si="226"/>
        <v>musical</v>
      </c>
    </row>
    <row r="2834" spans="1:21" ht="45" x14ac:dyDescent="0.25">
      <c r="A2834">
        <v>3503</v>
      </c>
      <c r="B2834" s="9" t="s">
        <v>3502</v>
      </c>
      <c r="C2834" s="3" t="s">
        <v>7613</v>
      </c>
      <c r="D2834" s="5">
        <v>2500</v>
      </c>
      <c r="E2834" s="7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222"/>
        <v>108</v>
      </c>
      <c r="P2834">
        <f t="shared" si="223"/>
        <v>70.760000000000005</v>
      </c>
      <c r="Q2834" s="11" t="s">
        <v>8309</v>
      </c>
      <c r="R2834" s="15">
        <f t="shared" si="224"/>
        <v>42545.478333333333</v>
      </c>
      <c r="S2834" s="15">
        <f t="shared" si="225"/>
        <v>42575.478333333333</v>
      </c>
      <c r="U2834" t="str">
        <f t="shared" si="226"/>
        <v>plays</v>
      </c>
    </row>
    <row r="2835" spans="1:21" ht="45" x14ac:dyDescent="0.25">
      <c r="A2835">
        <v>2940</v>
      </c>
      <c r="B2835" s="9" t="s">
        <v>2940</v>
      </c>
      <c r="C2835" s="3" t="s">
        <v>7050</v>
      </c>
      <c r="D2835" s="5">
        <v>2500</v>
      </c>
      <c r="E2835" s="7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222"/>
        <v>107</v>
      </c>
      <c r="P2835">
        <f t="shared" si="223"/>
        <v>81.239999999999995</v>
      </c>
      <c r="Q2835" s="11" t="s">
        <v>8309</v>
      </c>
      <c r="R2835" s="15">
        <f t="shared" si="224"/>
        <v>41982.773356481484</v>
      </c>
      <c r="S2835" s="15">
        <f t="shared" si="225"/>
        <v>42022.773356481484</v>
      </c>
      <c r="U2835" t="str">
        <f t="shared" si="226"/>
        <v>musical</v>
      </c>
    </row>
    <row r="2836" spans="1:21" ht="60" x14ac:dyDescent="0.25">
      <c r="A2836">
        <v>3615</v>
      </c>
      <c r="B2836" s="9" t="s">
        <v>3613</v>
      </c>
      <c r="C2836" s="3" t="s">
        <v>7725</v>
      </c>
      <c r="D2836" s="5">
        <v>2500</v>
      </c>
      <c r="E2836" s="7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222"/>
        <v>107</v>
      </c>
      <c r="P2836">
        <f t="shared" si="223"/>
        <v>37.08</v>
      </c>
      <c r="Q2836" s="11" t="s">
        <v>8309</v>
      </c>
      <c r="R2836" s="15">
        <f t="shared" si="224"/>
        <v>42318.593703703707</v>
      </c>
      <c r="S2836" s="15">
        <f t="shared" si="225"/>
        <v>42348.593703703707</v>
      </c>
      <c r="U2836" t="str">
        <f t="shared" si="226"/>
        <v>plays</v>
      </c>
    </row>
    <row r="2837" spans="1:21" ht="60" x14ac:dyDescent="0.25">
      <c r="A2837">
        <v>3164</v>
      </c>
      <c r="B2837" s="9" t="s">
        <v>3164</v>
      </c>
      <c r="C2837" s="3" t="s">
        <v>7274</v>
      </c>
      <c r="D2837" s="5">
        <v>2500</v>
      </c>
      <c r="E2837" s="7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222"/>
        <v>107</v>
      </c>
      <c r="P2837">
        <f t="shared" si="223"/>
        <v>37.590000000000003</v>
      </c>
      <c r="Q2837" s="11" t="s">
        <v>8309</v>
      </c>
      <c r="R2837" s="15">
        <f t="shared" si="224"/>
        <v>41766.80572916667</v>
      </c>
      <c r="S2837" s="15">
        <f t="shared" si="225"/>
        <v>41799.80572916667</v>
      </c>
      <c r="U2837" t="str">
        <f t="shared" si="226"/>
        <v>plays</v>
      </c>
    </row>
    <row r="2838" spans="1:21" ht="60" x14ac:dyDescent="0.25">
      <c r="A2838">
        <v>2829</v>
      </c>
      <c r="B2838" s="9" t="s">
        <v>2829</v>
      </c>
      <c r="C2838" s="3" t="s">
        <v>6939</v>
      </c>
      <c r="D2838" s="5">
        <v>2500</v>
      </c>
      <c r="E2838" s="7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222"/>
        <v>107</v>
      </c>
      <c r="P2838">
        <f t="shared" si="223"/>
        <v>35.04</v>
      </c>
      <c r="Q2838" s="11" t="s">
        <v>8309</v>
      </c>
      <c r="R2838" s="15">
        <f t="shared" si="224"/>
        <v>42495.434236111112</v>
      </c>
      <c r="S2838" s="15">
        <f t="shared" si="225"/>
        <v>42523.434236111112</v>
      </c>
      <c r="U2838" t="str">
        <f t="shared" si="226"/>
        <v>plays</v>
      </c>
    </row>
    <row r="2839" spans="1:21" ht="60" x14ac:dyDescent="0.25">
      <c r="A2839">
        <v>3823</v>
      </c>
      <c r="B2839" s="9" t="s">
        <v>3820</v>
      </c>
      <c r="C2839" s="3" t="s">
        <v>7932</v>
      </c>
      <c r="D2839" s="5">
        <v>2500</v>
      </c>
      <c r="E2839" s="7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222"/>
        <v>106</v>
      </c>
      <c r="P2839">
        <f t="shared" si="223"/>
        <v>64.63</v>
      </c>
      <c r="Q2839" s="11" t="s">
        <v>8309</v>
      </c>
      <c r="R2839" s="15">
        <f t="shared" si="224"/>
        <v>42170.910231481481</v>
      </c>
      <c r="S2839" s="15">
        <f t="shared" si="225"/>
        <v>42205.165972222225</v>
      </c>
      <c r="U2839" t="str">
        <f t="shared" si="226"/>
        <v>plays</v>
      </c>
    </row>
    <row r="2840" spans="1:21" ht="60" x14ac:dyDescent="0.25">
      <c r="A2840">
        <v>3247</v>
      </c>
      <c r="B2840" s="9" t="s">
        <v>3247</v>
      </c>
      <c r="C2840" s="3" t="s">
        <v>7357</v>
      </c>
      <c r="D2840" s="5">
        <v>2500</v>
      </c>
      <c r="E2840" s="7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222"/>
        <v>106</v>
      </c>
      <c r="P2840">
        <f t="shared" si="223"/>
        <v>46.43</v>
      </c>
      <c r="Q2840" s="11" t="s">
        <v>8309</v>
      </c>
      <c r="R2840" s="15">
        <f t="shared" si="224"/>
        <v>42167.434166666666</v>
      </c>
      <c r="S2840" s="15">
        <f t="shared" si="225"/>
        <v>42197.434166666666</v>
      </c>
      <c r="U2840" t="str">
        <f t="shared" si="226"/>
        <v>plays</v>
      </c>
    </row>
    <row r="2841" spans="1:21" ht="60" x14ac:dyDescent="0.25">
      <c r="A2841">
        <v>3550</v>
      </c>
      <c r="B2841" s="9" t="s">
        <v>3549</v>
      </c>
      <c r="C2841" s="3" t="s">
        <v>7660</v>
      </c>
      <c r="D2841" s="5">
        <v>2500</v>
      </c>
      <c r="E2841" s="7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222"/>
        <v>105</v>
      </c>
      <c r="P2841">
        <f t="shared" si="223"/>
        <v>40.94</v>
      </c>
      <c r="Q2841" s="11" t="s">
        <v>8309</v>
      </c>
      <c r="R2841" s="15">
        <f t="shared" si="224"/>
        <v>42462.893495370372</v>
      </c>
      <c r="S2841" s="15">
        <f t="shared" si="225"/>
        <v>42492.893495370372</v>
      </c>
      <c r="U2841" t="str">
        <f t="shared" si="226"/>
        <v>plays</v>
      </c>
    </row>
    <row r="2842" spans="1:21" ht="30" x14ac:dyDescent="0.25">
      <c r="A2842">
        <v>2475</v>
      </c>
      <c r="B2842" s="9" t="s">
        <v>2476</v>
      </c>
      <c r="C2842" s="3" t="s">
        <v>6585</v>
      </c>
      <c r="D2842" s="5">
        <v>2500</v>
      </c>
      <c r="E2842" s="7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222"/>
        <v>105</v>
      </c>
      <c r="P2842">
        <f t="shared" si="223"/>
        <v>32.32</v>
      </c>
      <c r="Q2842" s="11" t="s">
        <v>8313</v>
      </c>
      <c r="R2842" s="15">
        <f t="shared" si="224"/>
        <v>40310.287673611114</v>
      </c>
      <c r="S2842" s="15">
        <f t="shared" si="225"/>
        <v>40369.916666666664</v>
      </c>
      <c r="U2842" t="str">
        <f t="shared" si="226"/>
        <v>indie rock</v>
      </c>
    </row>
    <row r="2843" spans="1:21" ht="45" x14ac:dyDescent="0.25">
      <c r="A2843">
        <v>87</v>
      </c>
      <c r="B2843" s="9" t="s">
        <v>89</v>
      </c>
      <c r="C2843" s="3" t="s">
        <v>4198</v>
      </c>
      <c r="D2843" s="5">
        <v>2500</v>
      </c>
      <c r="E2843" s="7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222"/>
        <v>105</v>
      </c>
      <c r="P2843">
        <f t="shared" si="223"/>
        <v>104.6</v>
      </c>
      <c r="Q2843" s="11" t="s">
        <v>8308</v>
      </c>
      <c r="R2843" s="15">
        <f t="shared" si="224"/>
        <v>40322.53938657407</v>
      </c>
      <c r="S2843" s="15">
        <f t="shared" si="225"/>
        <v>40332.070138888892</v>
      </c>
      <c r="U2843" t="str">
        <f t="shared" si="226"/>
        <v>shorts</v>
      </c>
    </row>
    <row r="2844" spans="1:21" ht="45" x14ac:dyDescent="0.25">
      <c r="A2844">
        <v>842</v>
      </c>
      <c r="B2844" s="9" t="s">
        <v>843</v>
      </c>
      <c r="C2844" s="3" t="s">
        <v>4952</v>
      </c>
      <c r="D2844" s="5">
        <v>2500</v>
      </c>
      <c r="E2844" s="7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222"/>
        <v>104</v>
      </c>
      <c r="P2844">
        <f t="shared" si="223"/>
        <v>66.87</v>
      </c>
      <c r="Q2844" s="11" t="s">
        <v>8313</v>
      </c>
      <c r="R2844" s="15">
        <f t="shared" si="224"/>
        <v>41526.592395833337</v>
      </c>
      <c r="S2844" s="15">
        <f t="shared" si="225"/>
        <v>41561.165972222225</v>
      </c>
      <c r="U2844" t="str">
        <f t="shared" si="226"/>
        <v>metal</v>
      </c>
    </row>
    <row r="2845" spans="1:21" ht="45" x14ac:dyDescent="0.25">
      <c r="A2845">
        <v>1259</v>
      </c>
      <c r="B2845" s="9" t="s">
        <v>1260</v>
      </c>
      <c r="C2845" s="3" t="s">
        <v>5369</v>
      </c>
      <c r="D2845" s="5">
        <v>2500</v>
      </c>
      <c r="E2845" s="7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222"/>
        <v>104</v>
      </c>
      <c r="P2845">
        <f t="shared" si="223"/>
        <v>27.15</v>
      </c>
      <c r="Q2845" s="11" t="s">
        <v>8313</v>
      </c>
      <c r="R2845" s="15">
        <f t="shared" si="224"/>
        <v>41766.970648148148</v>
      </c>
      <c r="S2845" s="15">
        <f t="shared" si="225"/>
        <v>41799.165972222225</v>
      </c>
      <c r="U2845" t="str">
        <f t="shared" si="226"/>
        <v>rock</v>
      </c>
    </row>
    <row r="2846" spans="1:21" ht="60" x14ac:dyDescent="0.25">
      <c r="A2846">
        <v>3438</v>
      </c>
      <c r="B2846" s="9" t="s">
        <v>3437</v>
      </c>
      <c r="C2846" s="3" t="s">
        <v>7548</v>
      </c>
      <c r="D2846" s="5">
        <v>2500</v>
      </c>
      <c r="E2846" s="7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222"/>
        <v>104</v>
      </c>
      <c r="P2846">
        <f t="shared" si="223"/>
        <v>186.07</v>
      </c>
      <c r="Q2846" s="11" t="s">
        <v>8309</v>
      </c>
      <c r="R2846" s="15">
        <f t="shared" si="224"/>
        <v>42100.927858796291</v>
      </c>
      <c r="S2846" s="15">
        <f t="shared" si="225"/>
        <v>42126.875</v>
      </c>
      <c r="U2846" t="str">
        <f t="shared" si="226"/>
        <v>plays</v>
      </c>
    </row>
    <row r="2847" spans="1:21" ht="45" x14ac:dyDescent="0.25">
      <c r="A2847">
        <v>1893</v>
      </c>
      <c r="B2847" s="9" t="s">
        <v>1894</v>
      </c>
      <c r="C2847" s="3" t="s">
        <v>6003</v>
      </c>
      <c r="D2847" s="5">
        <v>2500</v>
      </c>
      <c r="E2847" s="7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222"/>
        <v>104</v>
      </c>
      <c r="P2847">
        <f t="shared" si="223"/>
        <v>57.78</v>
      </c>
      <c r="Q2847" s="11" t="s">
        <v>8313</v>
      </c>
      <c r="R2847" s="15">
        <f t="shared" si="224"/>
        <v>40632.94195601852</v>
      </c>
      <c r="S2847" s="15">
        <f t="shared" si="225"/>
        <v>40649.165972222225</v>
      </c>
      <c r="U2847" t="str">
        <f t="shared" si="226"/>
        <v>indie rock</v>
      </c>
    </row>
    <row r="2848" spans="1:21" ht="60" x14ac:dyDescent="0.25">
      <c r="A2848">
        <v>2840</v>
      </c>
      <c r="B2848" s="9" t="s">
        <v>2840</v>
      </c>
      <c r="C2848" s="3" t="s">
        <v>6950</v>
      </c>
      <c r="D2848" s="5">
        <v>2500</v>
      </c>
      <c r="E2848" s="7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222"/>
        <v>104</v>
      </c>
      <c r="P2848">
        <f t="shared" si="223"/>
        <v>19.7</v>
      </c>
      <c r="Q2848" s="11" t="s">
        <v>8309</v>
      </c>
      <c r="R2848" s="15">
        <f t="shared" si="224"/>
        <v>42060.035636574074</v>
      </c>
      <c r="S2848" s="15">
        <f t="shared" si="225"/>
        <v>42081.708333333328</v>
      </c>
      <c r="U2848" t="str">
        <f t="shared" si="226"/>
        <v>plays</v>
      </c>
    </row>
    <row r="2849" spans="1:21" ht="60" x14ac:dyDescent="0.25">
      <c r="A2849">
        <v>3365</v>
      </c>
      <c r="B2849" s="9" t="s">
        <v>3364</v>
      </c>
      <c r="C2849" s="3" t="s">
        <v>7475</v>
      </c>
      <c r="D2849" s="5">
        <v>2500</v>
      </c>
      <c r="E2849" s="7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222"/>
        <v>104</v>
      </c>
      <c r="P2849">
        <f t="shared" si="223"/>
        <v>866.67</v>
      </c>
      <c r="Q2849" s="11" t="s">
        <v>8309</v>
      </c>
      <c r="R2849" s="15">
        <f t="shared" si="224"/>
        <v>42321.101759259262</v>
      </c>
      <c r="S2849" s="15">
        <f t="shared" si="225"/>
        <v>42351.101759259262</v>
      </c>
      <c r="U2849" t="str">
        <f t="shared" si="226"/>
        <v>plays</v>
      </c>
    </row>
    <row r="2850" spans="1:21" ht="90" x14ac:dyDescent="0.25">
      <c r="A2850">
        <v>3505</v>
      </c>
      <c r="B2850" s="9" t="s">
        <v>3504</v>
      </c>
      <c r="C2850" s="3" t="s">
        <v>7615</v>
      </c>
      <c r="D2850" s="5">
        <v>2500</v>
      </c>
      <c r="E2850" s="7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222"/>
        <v>104</v>
      </c>
      <c r="P2850">
        <f t="shared" si="223"/>
        <v>66.510000000000005</v>
      </c>
      <c r="Q2850" s="11" t="s">
        <v>8309</v>
      </c>
      <c r="R2850" s="15">
        <f t="shared" si="224"/>
        <v>41760.935706018521</v>
      </c>
      <c r="S2850" s="15">
        <f t="shared" si="225"/>
        <v>41772.166666666664</v>
      </c>
      <c r="U2850" t="str">
        <f t="shared" si="226"/>
        <v>plays</v>
      </c>
    </row>
    <row r="2851" spans="1:21" ht="60" x14ac:dyDescent="0.25">
      <c r="A2851">
        <v>2540</v>
      </c>
      <c r="B2851" s="9" t="s">
        <v>2540</v>
      </c>
      <c r="C2851" s="3" t="s">
        <v>6650</v>
      </c>
      <c r="D2851" s="5">
        <v>2500</v>
      </c>
      <c r="E2851" s="7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222"/>
        <v>103</v>
      </c>
      <c r="P2851">
        <f t="shared" si="223"/>
        <v>95.74</v>
      </c>
      <c r="Q2851" s="11" t="s">
        <v>8313</v>
      </c>
      <c r="R2851" s="15">
        <f t="shared" si="224"/>
        <v>40785.675011574072</v>
      </c>
      <c r="S2851" s="15">
        <f t="shared" si="225"/>
        <v>40845.675011574072</v>
      </c>
      <c r="U2851" t="str">
        <f t="shared" si="226"/>
        <v>classical music</v>
      </c>
    </row>
    <row r="2852" spans="1:21" ht="60" x14ac:dyDescent="0.25">
      <c r="A2852">
        <v>3278</v>
      </c>
      <c r="B2852" s="9" t="s">
        <v>3278</v>
      </c>
      <c r="C2852" s="3" t="s">
        <v>7388</v>
      </c>
      <c r="D2852" s="5">
        <v>2500</v>
      </c>
      <c r="E2852" s="7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222"/>
        <v>103</v>
      </c>
      <c r="P2852">
        <f t="shared" si="223"/>
        <v>76.03</v>
      </c>
      <c r="Q2852" s="11" t="s">
        <v>8309</v>
      </c>
      <c r="R2852" s="15">
        <f t="shared" si="224"/>
        <v>42124.848414351851</v>
      </c>
      <c r="S2852" s="15">
        <f t="shared" si="225"/>
        <v>42154.848414351851</v>
      </c>
      <c r="U2852" t="str">
        <f t="shared" si="226"/>
        <v>plays</v>
      </c>
    </row>
    <row r="2853" spans="1:21" ht="45" x14ac:dyDescent="0.25">
      <c r="A2853">
        <v>3264</v>
      </c>
      <c r="B2853" s="9" t="s">
        <v>3264</v>
      </c>
      <c r="C2853" s="3" t="s">
        <v>7374</v>
      </c>
      <c r="D2853" s="5">
        <v>2500</v>
      </c>
      <c r="E2853" s="7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222"/>
        <v>103</v>
      </c>
      <c r="P2853">
        <f t="shared" si="223"/>
        <v>52.55</v>
      </c>
      <c r="Q2853" s="11" t="s">
        <v>8309</v>
      </c>
      <c r="R2853" s="15">
        <f t="shared" si="224"/>
        <v>42016.800208333334</v>
      </c>
      <c r="S2853" s="15">
        <f t="shared" si="225"/>
        <v>42032.916666666672</v>
      </c>
      <c r="U2853" t="str">
        <f t="shared" si="226"/>
        <v>plays</v>
      </c>
    </row>
    <row r="2854" spans="1:21" ht="60" x14ac:dyDescent="0.25">
      <c r="A2854">
        <v>2933</v>
      </c>
      <c r="B2854" s="9" t="s">
        <v>2933</v>
      </c>
      <c r="C2854" s="3" t="s">
        <v>7043</v>
      </c>
      <c r="D2854" s="5">
        <v>2500</v>
      </c>
      <c r="E2854" s="7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222"/>
        <v>103</v>
      </c>
      <c r="P2854">
        <f t="shared" si="223"/>
        <v>47.57</v>
      </c>
      <c r="Q2854" s="11" t="s">
        <v>8309</v>
      </c>
      <c r="R2854" s="15">
        <f t="shared" si="224"/>
        <v>42495.956631944442</v>
      </c>
      <c r="S2854" s="15">
        <f t="shared" si="225"/>
        <v>42525.956631944442</v>
      </c>
      <c r="U2854" t="str">
        <f t="shared" si="226"/>
        <v>musical</v>
      </c>
    </row>
    <row r="2855" spans="1:21" ht="45" x14ac:dyDescent="0.25">
      <c r="A2855">
        <v>2315</v>
      </c>
      <c r="B2855" s="9" t="s">
        <v>2316</v>
      </c>
      <c r="C2855" s="3" t="s">
        <v>6425</v>
      </c>
      <c r="D2855" s="5">
        <v>2500</v>
      </c>
      <c r="E2855" s="7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222"/>
        <v>103</v>
      </c>
      <c r="P2855">
        <f t="shared" si="223"/>
        <v>40.08</v>
      </c>
      <c r="Q2855" s="11" t="s">
        <v>8313</v>
      </c>
      <c r="R2855" s="15">
        <f t="shared" si="224"/>
        <v>41004.72619212963</v>
      </c>
      <c r="S2855" s="15">
        <f t="shared" si="225"/>
        <v>41034.72619212963</v>
      </c>
      <c r="U2855" t="str">
        <f t="shared" si="226"/>
        <v>indie rock</v>
      </c>
    </row>
    <row r="2856" spans="1:21" ht="60" x14ac:dyDescent="0.25">
      <c r="A2856">
        <v>3441</v>
      </c>
      <c r="B2856" s="9" t="s">
        <v>3440</v>
      </c>
      <c r="C2856" s="3" t="s">
        <v>7551</v>
      </c>
      <c r="D2856" s="5">
        <v>2500</v>
      </c>
      <c r="E2856" s="7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222"/>
        <v>103</v>
      </c>
      <c r="P2856">
        <f t="shared" si="223"/>
        <v>59.65</v>
      </c>
      <c r="Q2856" s="11" t="s">
        <v>8309</v>
      </c>
      <c r="R2856" s="15">
        <f t="shared" si="224"/>
        <v>42294.429641203707</v>
      </c>
      <c r="S2856" s="15">
        <f t="shared" si="225"/>
        <v>42321.845138888893</v>
      </c>
      <c r="U2856" t="str">
        <f t="shared" si="226"/>
        <v>plays</v>
      </c>
    </row>
    <row r="2857" spans="1:21" ht="30" x14ac:dyDescent="0.25">
      <c r="A2857">
        <v>3597</v>
      </c>
      <c r="B2857" s="9" t="s">
        <v>3596</v>
      </c>
      <c r="C2857" s="3" t="s">
        <v>7707</v>
      </c>
      <c r="D2857" s="5">
        <v>2500</v>
      </c>
      <c r="E2857" s="7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222"/>
        <v>103</v>
      </c>
      <c r="P2857">
        <f t="shared" si="223"/>
        <v>77.73</v>
      </c>
      <c r="Q2857" s="11" t="s">
        <v>8309</v>
      </c>
      <c r="R2857" s="15">
        <f t="shared" si="224"/>
        <v>42417.585532407407</v>
      </c>
      <c r="S2857" s="15">
        <f t="shared" si="225"/>
        <v>42432.249305555553</v>
      </c>
      <c r="U2857" t="str">
        <f t="shared" si="226"/>
        <v>plays</v>
      </c>
    </row>
    <row r="2858" spans="1:21" ht="60" x14ac:dyDescent="0.25">
      <c r="A2858">
        <v>2809</v>
      </c>
      <c r="B2858" s="9" t="s">
        <v>2809</v>
      </c>
      <c r="C2858" s="3" t="s">
        <v>6919</v>
      </c>
      <c r="D2858" s="5">
        <v>2500</v>
      </c>
      <c r="E2858" s="7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222"/>
        <v>102</v>
      </c>
      <c r="P2858">
        <f t="shared" si="223"/>
        <v>121.9</v>
      </c>
      <c r="Q2858" s="11" t="s">
        <v>8309</v>
      </c>
      <c r="R2858" s="15">
        <f t="shared" si="224"/>
        <v>42451.496817129635</v>
      </c>
      <c r="S2858" s="15">
        <f t="shared" si="225"/>
        <v>42459.610416666663</v>
      </c>
      <c r="U2858" t="str">
        <f t="shared" si="226"/>
        <v>plays</v>
      </c>
    </row>
    <row r="2859" spans="1:21" ht="120" x14ac:dyDescent="0.25">
      <c r="A2859">
        <v>3561</v>
      </c>
      <c r="B2859" s="9" t="s">
        <v>3560</v>
      </c>
      <c r="C2859" s="3" t="s">
        <v>7671</v>
      </c>
      <c r="D2859" s="5">
        <v>2500</v>
      </c>
      <c r="E2859" s="7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222"/>
        <v>102</v>
      </c>
      <c r="P2859">
        <f t="shared" si="223"/>
        <v>47.41</v>
      </c>
      <c r="Q2859" s="11" t="s">
        <v>8309</v>
      </c>
      <c r="R2859" s="15">
        <f t="shared" si="224"/>
        <v>42203.680300925931</v>
      </c>
      <c r="S2859" s="15">
        <f t="shared" si="225"/>
        <v>42221.774999999994</v>
      </c>
      <c r="U2859" t="str">
        <f t="shared" si="226"/>
        <v>plays</v>
      </c>
    </row>
    <row r="2860" spans="1:21" ht="60" x14ac:dyDescent="0.25">
      <c r="A2860">
        <v>1347</v>
      </c>
      <c r="B2860" s="9" t="s">
        <v>1348</v>
      </c>
      <c r="C2860" s="3" t="s">
        <v>5457</v>
      </c>
      <c r="D2860" s="5">
        <v>2500</v>
      </c>
      <c r="E2860" s="7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222"/>
        <v>102</v>
      </c>
      <c r="P2860">
        <f t="shared" si="223"/>
        <v>82.42</v>
      </c>
      <c r="Q2860" s="11" t="s">
        <v>8310</v>
      </c>
      <c r="R2860" s="15">
        <f t="shared" si="224"/>
        <v>42040.638020833328</v>
      </c>
      <c r="S2860" s="15">
        <f t="shared" si="225"/>
        <v>42070.638020833328</v>
      </c>
      <c r="U2860" t="str">
        <f t="shared" si="226"/>
        <v>nonfiction</v>
      </c>
    </row>
    <row r="2861" spans="1:21" ht="45" x14ac:dyDescent="0.25">
      <c r="A2861">
        <v>758</v>
      </c>
      <c r="B2861" s="9" t="s">
        <v>759</v>
      </c>
      <c r="C2861" s="3" t="s">
        <v>4868</v>
      </c>
      <c r="D2861" s="5">
        <v>2500</v>
      </c>
      <c r="E2861" s="7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222"/>
        <v>102</v>
      </c>
      <c r="P2861">
        <f t="shared" si="223"/>
        <v>134.21</v>
      </c>
      <c r="Q2861" s="11" t="s">
        <v>8310</v>
      </c>
      <c r="R2861" s="15">
        <f t="shared" si="224"/>
        <v>40429.836435185185</v>
      </c>
      <c r="S2861" s="15">
        <f t="shared" si="225"/>
        <v>40459.836435185185</v>
      </c>
      <c r="U2861" t="str">
        <f t="shared" si="226"/>
        <v>nonfiction</v>
      </c>
    </row>
    <row r="2862" spans="1:21" ht="60" x14ac:dyDescent="0.25">
      <c r="A2862">
        <v>1295</v>
      </c>
      <c r="B2862" s="9" t="s">
        <v>1296</v>
      </c>
      <c r="C2862" s="3" t="s">
        <v>5405</v>
      </c>
      <c r="D2862" s="5">
        <v>2500</v>
      </c>
      <c r="E2862" s="7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222"/>
        <v>102</v>
      </c>
      <c r="P2862">
        <f t="shared" si="223"/>
        <v>39.83</v>
      </c>
      <c r="Q2862" s="11" t="s">
        <v>8309</v>
      </c>
      <c r="R2862" s="15">
        <f t="shared" si="224"/>
        <v>42184.572881944448</v>
      </c>
      <c r="S2862" s="15">
        <f t="shared" si="225"/>
        <v>42214.708333333328</v>
      </c>
      <c r="U2862" t="str">
        <f t="shared" si="226"/>
        <v>plays</v>
      </c>
    </row>
    <row r="2863" spans="1:21" ht="45" x14ac:dyDescent="0.25">
      <c r="A2863">
        <v>755</v>
      </c>
      <c r="B2863" s="9" t="s">
        <v>756</v>
      </c>
      <c r="C2863" s="3" t="s">
        <v>4865</v>
      </c>
      <c r="D2863" s="5">
        <v>2500</v>
      </c>
      <c r="E2863" s="7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222"/>
        <v>102</v>
      </c>
      <c r="P2863">
        <f t="shared" si="223"/>
        <v>37.47</v>
      </c>
      <c r="Q2863" s="11" t="s">
        <v>8310</v>
      </c>
      <c r="R2863" s="15">
        <f t="shared" si="224"/>
        <v>41383.605057870373</v>
      </c>
      <c r="S2863" s="15">
        <f t="shared" si="225"/>
        <v>41414.02847222222</v>
      </c>
      <c r="U2863" t="str">
        <f t="shared" si="226"/>
        <v>nonfiction</v>
      </c>
    </row>
    <row r="2864" spans="1:21" ht="60" x14ac:dyDescent="0.25">
      <c r="A2864">
        <v>726</v>
      </c>
      <c r="B2864" s="9" t="s">
        <v>727</v>
      </c>
      <c r="C2864" s="3" t="s">
        <v>4836</v>
      </c>
      <c r="D2864" s="5">
        <v>2500</v>
      </c>
      <c r="E2864" s="7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222"/>
        <v>101</v>
      </c>
      <c r="P2864">
        <f t="shared" si="223"/>
        <v>72.430000000000007</v>
      </c>
      <c r="Q2864" s="11" t="s">
        <v>8310</v>
      </c>
      <c r="R2864" s="15">
        <f t="shared" si="224"/>
        <v>41346.042673611111</v>
      </c>
      <c r="S2864" s="15">
        <f t="shared" si="225"/>
        <v>41376.042673611111</v>
      </c>
      <c r="U2864" t="str">
        <f t="shared" si="226"/>
        <v>nonfiction</v>
      </c>
    </row>
    <row r="2865" spans="1:21" ht="30" x14ac:dyDescent="0.25">
      <c r="A2865">
        <v>1641</v>
      </c>
      <c r="B2865" s="9" t="s">
        <v>1642</v>
      </c>
      <c r="C2865" s="3" t="s">
        <v>5751</v>
      </c>
      <c r="D2865" s="5">
        <v>2500</v>
      </c>
      <c r="E2865" s="7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222"/>
        <v>101</v>
      </c>
      <c r="P2865">
        <f t="shared" si="223"/>
        <v>97.5</v>
      </c>
      <c r="Q2865" s="11" t="s">
        <v>8313</v>
      </c>
      <c r="R2865" s="15">
        <f t="shared" si="224"/>
        <v>41962.596574074079</v>
      </c>
      <c r="S2865" s="15">
        <f t="shared" si="225"/>
        <v>41992.596574074079</v>
      </c>
      <c r="U2865" t="str">
        <f t="shared" si="226"/>
        <v>pop</v>
      </c>
    </row>
    <row r="2866" spans="1:21" ht="45" x14ac:dyDescent="0.25">
      <c r="A2866">
        <v>3320</v>
      </c>
      <c r="B2866" s="9" t="s">
        <v>3320</v>
      </c>
      <c r="C2866" s="3" t="s">
        <v>7430</v>
      </c>
      <c r="D2866" s="5">
        <v>2500</v>
      </c>
      <c r="E2866" s="7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222"/>
        <v>101</v>
      </c>
      <c r="P2866">
        <f t="shared" si="223"/>
        <v>66.45</v>
      </c>
      <c r="Q2866" s="11" t="s">
        <v>8309</v>
      </c>
      <c r="R2866" s="15">
        <f t="shared" si="224"/>
        <v>42513.045798611114</v>
      </c>
      <c r="S2866" s="15">
        <f t="shared" si="225"/>
        <v>42543.045798611114</v>
      </c>
      <c r="U2866" t="str">
        <f t="shared" si="226"/>
        <v>plays</v>
      </c>
    </row>
    <row r="2867" spans="1:21" ht="45" x14ac:dyDescent="0.25">
      <c r="A2867">
        <v>3614</v>
      </c>
      <c r="B2867" s="9" t="s">
        <v>3439</v>
      </c>
      <c r="C2867" s="3" t="s">
        <v>7724</v>
      </c>
      <c r="D2867" s="5">
        <v>2500</v>
      </c>
      <c r="E2867" s="7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222"/>
        <v>101</v>
      </c>
      <c r="P2867">
        <f t="shared" si="223"/>
        <v>35.49</v>
      </c>
      <c r="Q2867" s="11" t="s">
        <v>8309</v>
      </c>
      <c r="R2867" s="15">
        <f t="shared" si="224"/>
        <v>42144.041851851856</v>
      </c>
      <c r="S2867" s="15">
        <f t="shared" si="225"/>
        <v>42174.041851851856</v>
      </c>
      <c r="U2867" t="str">
        <f t="shared" si="226"/>
        <v>plays</v>
      </c>
    </row>
    <row r="2868" spans="1:21" ht="60" x14ac:dyDescent="0.25">
      <c r="A2868">
        <v>3699</v>
      </c>
      <c r="B2868" s="9" t="s">
        <v>3696</v>
      </c>
      <c r="C2868" s="3" t="s">
        <v>7809</v>
      </c>
      <c r="D2868" s="5">
        <v>2500</v>
      </c>
      <c r="E2868" s="7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222"/>
        <v>101</v>
      </c>
      <c r="P2868">
        <f t="shared" si="223"/>
        <v>63</v>
      </c>
      <c r="Q2868" s="11" t="s">
        <v>8309</v>
      </c>
      <c r="R2868" s="15">
        <f t="shared" si="224"/>
        <v>41897.602037037039</v>
      </c>
      <c r="S2868" s="15">
        <f t="shared" si="225"/>
        <v>41927.602037037039</v>
      </c>
      <c r="U2868" t="str">
        <f t="shared" si="226"/>
        <v>plays</v>
      </c>
    </row>
    <row r="2869" spans="1:21" ht="30" x14ac:dyDescent="0.25">
      <c r="A2869">
        <v>792</v>
      </c>
      <c r="B2869" s="9" t="s">
        <v>793</v>
      </c>
      <c r="C2869" s="3" t="s">
        <v>4902</v>
      </c>
      <c r="D2869" s="5">
        <v>2500</v>
      </c>
      <c r="E2869" s="7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222"/>
        <v>100</v>
      </c>
      <c r="P2869">
        <f t="shared" si="223"/>
        <v>41.85</v>
      </c>
      <c r="Q2869" s="11" t="s">
        <v>8313</v>
      </c>
      <c r="R2869" s="15">
        <f t="shared" si="224"/>
        <v>41555.873645833337</v>
      </c>
      <c r="S2869" s="15">
        <f t="shared" si="225"/>
        <v>41585.915312500001</v>
      </c>
      <c r="U2869" t="str">
        <f t="shared" si="226"/>
        <v>rock</v>
      </c>
    </row>
    <row r="2870" spans="1:21" ht="75" x14ac:dyDescent="0.25">
      <c r="A2870">
        <v>2177</v>
      </c>
      <c r="B2870" s="9" t="s">
        <v>2178</v>
      </c>
      <c r="C2870" s="3" t="s">
        <v>6287</v>
      </c>
      <c r="D2870" s="5">
        <v>2500</v>
      </c>
      <c r="E2870" s="7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222"/>
        <v>100</v>
      </c>
      <c r="P2870">
        <f t="shared" si="223"/>
        <v>65.87</v>
      </c>
      <c r="Q2870" s="11" t="s">
        <v>8313</v>
      </c>
      <c r="R2870" s="15">
        <f t="shared" si="224"/>
        <v>42502.250775462962</v>
      </c>
      <c r="S2870" s="15">
        <f t="shared" si="225"/>
        <v>42527.250775462962</v>
      </c>
      <c r="U2870" t="str">
        <f t="shared" si="226"/>
        <v>rock</v>
      </c>
    </row>
    <row r="2871" spans="1:21" ht="60" x14ac:dyDescent="0.25">
      <c r="A2871">
        <v>2246</v>
      </c>
      <c r="B2871" s="9" t="s">
        <v>2247</v>
      </c>
      <c r="C2871" s="3" t="s">
        <v>6356</v>
      </c>
      <c r="D2871" s="5">
        <v>2500</v>
      </c>
      <c r="E2871" s="7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222"/>
        <v>100</v>
      </c>
      <c r="P2871">
        <f t="shared" si="223"/>
        <v>43.91</v>
      </c>
      <c r="Q2871" s="11" t="s">
        <v>8312</v>
      </c>
      <c r="R2871" s="15">
        <f t="shared" si="224"/>
        <v>42221.79178240741</v>
      </c>
      <c r="S2871" s="15">
        <f t="shared" si="225"/>
        <v>42251.79178240741</v>
      </c>
      <c r="U2871" t="str">
        <f t="shared" si="226"/>
        <v>tabletop games</v>
      </c>
    </row>
    <row r="2872" spans="1:21" ht="60" x14ac:dyDescent="0.25">
      <c r="A2872">
        <v>3312</v>
      </c>
      <c r="B2872" s="9" t="s">
        <v>3312</v>
      </c>
      <c r="C2872" s="3" t="s">
        <v>7422</v>
      </c>
      <c r="D2872" s="5">
        <v>2500</v>
      </c>
      <c r="E2872" s="7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222"/>
        <v>100</v>
      </c>
      <c r="P2872">
        <f t="shared" si="223"/>
        <v>61</v>
      </c>
      <c r="Q2872" s="11" t="s">
        <v>8309</v>
      </c>
      <c r="R2872" s="15">
        <f t="shared" si="224"/>
        <v>42664.809560185182</v>
      </c>
      <c r="S2872" s="15">
        <f t="shared" si="225"/>
        <v>42685.916666666672</v>
      </c>
      <c r="U2872" t="str">
        <f t="shared" si="226"/>
        <v>plays</v>
      </c>
    </row>
    <row r="2873" spans="1:21" ht="45" x14ac:dyDescent="0.25">
      <c r="A2873">
        <v>1302</v>
      </c>
      <c r="B2873" s="9" t="s">
        <v>1303</v>
      </c>
      <c r="C2873" s="3" t="s">
        <v>5412</v>
      </c>
      <c r="D2873" s="5">
        <v>2500</v>
      </c>
      <c r="E2873" s="7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222"/>
        <v>100</v>
      </c>
      <c r="P2873">
        <f t="shared" si="223"/>
        <v>50</v>
      </c>
      <c r="Q2873" s="11" t="s">
        <v>8309</v>
      </c>
      <c r="R2873" s="15">
        <f t="shared" si="224"/>
        <v>42675.057997685188</v>
      </c>
      <c r="S2873" s="15">
        <f t="shared" si="225"/>
        <v>42705.099664351852</v>
      </c>
      <c r="U2873" t="str">
        <f t="shared" si="226"/>
        <v>plays</v>
      </c>
    </row>
    <row r="2874" spans="1:21" ht="45" x14ac:dyDescent="0.25">
      <c r="A2874">
        <v>2095</v>
      </c>
      <c r="B2874" s="9" t="s">
        <v>2096</v>
      </c>
      <c r="C2874" s="3" t="s">
        <v>6205</v>
      </c>
      <c r="D2874" s="5">
        <v>2500</v>
      </c>
      <c r="E2874" s="7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222"/>
        <v>100</v>
      </c>
      <c r="P2874">
        <f t="shared" si="223"/>
        <v>113.64</v>
      </c>
      <c r="Q2874" s="11" t="s">
        <v>8313</v>
      </c>
      <c r="R2874" s="15">
        <f t="shared" si="224"/>
        <v>40758.733483796292</v>
      </c>
      <c r="S2874" s="15">
        <f t="shared" si="225"/>
        <v>40818.733483796292</v>
      </c>
      <c r="U2874" t="str">
        <f t="shared" si="226"/>
        <v>indie rock</v>
      </c>
    </row>
    <row r="2875" spans="1:21" ht="45" x14ac:dyDescent="0.25">
      <c r="A2875">
        <v>2466</v>
      </c>
      <c r="B2875" s="9" t="s">
        <v>2467</v>
      </c>
      <c r="C2875" s="3" t="s">
        <v>6576</v>
      </c>
      <c r="D2875" s="5">
        <v>2500</v>
      </c>
      <c r="E2875" s="7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222"/>
        <v>100</v>
      </c>
      <c r="P2875">
        <f t="shared" si="223"/>
        <v>48.08</v>
      </c>
      <c r="Q2875" s="11" t="s">
        <v>8313</v>
      </c>
      <c r="R2875" s="15">
        <f t="shared" si="224"/>
        <v>41373.102465277778</v>
      </c>
      <c r="S2875" s="15">
        <f t="shared" si="225"/>
        <v>41403.102465277778</v>
      </c>
      <c r="U2875" t="str">
        <f t="shared" si="226"/>
        <v>indie rock</v>
      </c>
    </row>
    <row r="2876" spans="1:21" ht="30" x14ac:dyDescent="0.25">
      <c r="A2876">
        <v>3287</v>
      </c>
      <c r="B2876" s="9" t="s">
        <v>3287</v>
      </c>
      <c r="C2876" s="3" t="s">
        <v>7397</v>
      </c>
      <c r="D2876" s="5">
        <v>2500</v>
      </c>
      <c r="E2876" s="7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222"/>
        <v>100</v>
      </c>
      <c r="P2876">
        <f t="shared" si="223"/>
        <v>73.53</v>
      </c>
      <c r="Q2876" s="11" t="s">
        <v>8309</v>
      </c>
      <c r="R2876" s="15">
        <f t="shared" si="224"/>
        <v>42311.750324074077</v>
      </c>
      <c r="S2876" s="15">
        <f t="shared" si="225"/>
        <v>42336.750324074077</v>
      </c>
      <c r="U2876" t="str">
        <f t="shared" si="226"/>
        <v>plays</v>
      </c>
    </row>
    <row r="2877" spans="1:21" ht="60" x14ac:dyDescent="0.25">
      <c r="A2877">
        <v>3516</v>
      </c>
      <c r="B2877" s="9" t="s">
        <v>3515</v>
      </c>
      <c r="C2877" s="3" t="s">
        <v>7626</v>
      </c>
      <c r="D2877" s="5">
        <v>2500</v>
      </c>
      <c r="E2877" s="7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222"/>
        <v>100</v>
      </c>
      <c r="P2877">
        <f t="shared" si="223"/>
        <v>227.27</v>
      </c>
      <c r="Q2877" s="11" t="s">
        <v>8309</v>
      </c>
      <c r="R2877" s="15">
        <f t="shared" si="224"/>
        <v>41856.010069444441</v>
      </c>
      <c r="S2877" s="15">
        <f t="shared" si="225"/>
        <v>41890.125</v>
      </c>
      <c r="U2877" t="str">
        <f t="shared" si="226"/>
        <v>plays</v>
      </c>
    </row>
    <row r="2878" spans="1:21" ht="45" x14ac:dyDescent="0.25">
      <c r="A2878">
        <v>3544</v>
      </c>
      <c r="B2878" s="9" t="s">
        <v>3543</v>
      </c>
      <c r="C2878" s="3" t="s">
        <v>7654</v>
      </c>
      <c r="D2878" s="5">
        <v>2500</v>
      </c>
      <c r="E2878" s="7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222"/>
        <v>100</v>
      </c>
      <c r="P2878">
        <f t="shared" si="223"/>
        <v>104.17</v>
      </c>
      <c r="Q2878" s="11" t="s">
        <v>8309</v>
      </c>
      <c r="R2878" s="15">
        <f t="shared" si="224"/>
        <v>42040.831678240742</v>
      </c>
      <c r="S2878" s="15">
        <f t="shared" si="225"/>
        <v>42070.831678240742</v>
      </c>
      <c r="U2878" t="str">
        <f t="shared" si="226"/>
        <v>plays</v>
      </c>
    </row>
    <row r="2879" spans="1:21" ht="60" x14ac:dyDescent="0.25">
      <c r="A2879">
        <v>3774</v>
      </c>
      <c r="B2879" s="9" t="s">
        <v>3771</v>
      </c>
      <c r="C2879" s="3" t="s">
        <v>7884</v>
      </c>
      <c r="D2879" s="5">
        <v>2500</v>
      </c>
      <c r="E2879" s="7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222"/>
        <v>100</v>
      </c>
      <c r="P2879">
        <f t="shared" si="223"/>
        <v>100</v>
      </c>
      <c r="Q2879" s="11" t="s">
        <v>8309</v>
      </c>
      <c r="R2879" s="15">
        <f t="shared" si="224"/>
        <v>42087.792303240742</v>
      </c>
      <c r="S2879" s="15">
        <f t="shared" si="225"/>
        <v>42103.792303240742</v>
      </c>
      <c r="U2879" t="str">
        <f t="shared" si="226"/>
        <v>musical</v>
      </c>
    </row>
    <row r="2880" spans="1:21" ht="60" x14ac:dyDescent="0.25">
      <c r="A2880">
        <v>1774</v>
      </c>
      <c r="B2880" s="9" t="s">
        <v>1775</v>
      </c>
      <c r="C2880" s="3" t="s">
        <v>5884</v>
      </c>
      <c r="D2880" s="5">
        <v>2500</v>
      </c>
      <c r="E2880" s="7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222"/>
        <v>46</v>
      </c>
      <c r="P2880">
        <f t="shared" si="223"/>
        <v>88.31</v>
      </c>
      <c r="Q2880" s="11" t="s">
        <v>8314</v>
      </c>
      <c r="R2880" s="15">
        <f t="shared" si="224"/>
        <v>41930.218657407408</v>
      </c>
      <c r="S2880" s="15">
        <f t="shared" si="225"/>
        <v>41972.624305555553</v>
      </c>
      <c r="U2880" t="str">
        <f t="shared" si="226"/>
        <v>photobooks</v>
      </c>
    </row>
    <row r="2881" spans="1:21" ht="60" x14ac:dyDescent="0.25">
      <c r="A2881">
        <v>2873</v>
      </c>
      <c r="B2881" s="9" t="s">
        <v>2873</v>
      </c>
      <c r="C2881" s="3" t="s">
        <v>6983</v>
      </c>
      <c r="D2881" s="5">
        <v>2500</v>
      </c>
      <c r="E2881" s="7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222"/>
        <v>38</v>
      </c>
      <c r="P2881">
        <f t="shared" si="223"/>
        <v>119.13</v>
      </c>
      <c r="Q2881" s="11" t="s">
        <v>8309</v>
      </c>
      <c r="R2881" s="15">
        <f t="shared" si="224"/>
        <v>42002.817488425921</v>
      </c>
      <c r="S2881" s="15">
        <f t="shared" si="225"/>
        <v>42032.817488425921</v>
      </c>
      <c r="U2881" t="str">
        <f t="shared" si="226"/>
        <v>plays</v>
      </c>
    </row>
    <row r="2882" spans="1:21" ht="60" x14ac:dyDescent="0.25">
      <c r="A2882">
        <v>3914</v>
      </c>
      <c r="B2882" s="9" t="s">
        <v>3911</v>
      </c>
      <c r="C2882" s="3" t="s">
        <v>8022</v>
      </c>
      <c r="D2882" s="5">
        <v>2500</v>
      </c>
      <c r="E2882" s="7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222"/>
        <v>36</v>
      </c>
      <c r="P2882">
        <f t="shared" si="223"/>
        <v>33.67</v>
      </c>
      <c r="Q2882" s="11" t="s">
        <v>8309</v>
      </c>
      <c r="R2882" s="15">
        <f t="shared" si="224"/>
        <v>42114.818935185183</v>
      </c>
      <c r="S2882" s="15">
        <f t="shared" si="225"/>
        <v>42134.957638888889</v>
      </c>
      <c r="U2882" t="str">
        <f t="shared" si="226"/>
        <v>plays</v>
      </c>
    </row>
    <row r="2883" spans="1:21" ht="45" x14ac:dyDescent="0.25">
      <c r="A2883">
        <v>3851</v>
      </c>
      <c r="B2883" s="9" t="s">
        <v>3848</v>
      </c>
      <c r="C2883" s="3" t="s">
        <v>7960</v>
      </c>
      <c r="D2883" s="5">
        <v>2500</v>
      </c>
      <c r="E2883" s="7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ref="O2883:O2946" si="227">ROUND(E2883/D2883*100,0)</f>
        <v>34</v>
      </c>
      <c r="P2883">
        <f t="shared" ref="P2883:P2946" si="228">IFERROR(ROUND(E2883/L2883,2),0)</f>
        <v>35.5</v>
      </c>
      <c r="Q2883" s="11" t="s">
        <v>8309</v>
      </c>
      <c r="R2883" s="15">
        <f t="shared" ref="R2883:R2946" si="229">(((J2883/60)/60)/24)+DATE(1970,1,1)</f>
        <v>42172.439571759256</v>
      </c>
      <c r="S2883" s="15">
        <f t="shared" ref="S2883:S2946" si="230">(((I2883/60)/60)/24)+DATE(1970,1,1)</f>
        <v>42202.439571759256</v>
      </c>
      <c r="U2883" t="str">
        <f t="shared" ref="U2883:U2946" si="231">RIGHT(N2883,LEN(N2883)-SEARCH("/",N2883))</f>
        <v>plays</v>
      </c>
    </row>
    <row r="2884" spans="1:21" ht="30" x14ac:dyDescent="0.25">
      <c r="A2884">
        <v>598</v>
      </c>
      <c r="B2884" s="9" t="s">
        <v>599</v>
      </c>
      <c r="C2884" s="3" t="s">
        <v>4708</v>
      </c>
      <c r="D2884" s="5">
        <v>2500</v>
      </c>
      <c r="E2884" s="7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227"/>
        <v>34</v>
      </c>
      <c r="P2884">
        <f t="shared" si="228"/>
        <v>121.43</v>
      </c>
      <c r="Q2884" s="11" t="s">
        <v>8311</v>
      </c>
      <c r="R2884" s="15">
        <f t="shared" si="229"/>
        <v>41948.00209490741</v>
      </c>
      <c r="S2884" s="15">
        <f t="shared" si="230"/>
        <v>41978.00209490741</v>
      </c>
      <c r="U2884" t="str">
        <f t="shared" si="231"/>
        <v>web</v>
      </c>
    </row>
    <row r="2885" spans="1:21" ht="60" x14ac:dyDescent="0.25">
      <c r="A2885">
        <v>3898</v>
      </c>
      <c r="B2885" s="9" t="s">
        <v>3895</v>
      </c>
      <c r="C2885" s="3" t="s">
        <v>8006</v>
      </c>
      <c r="D2885" s="5">
        <v>2500</v>
      </c>
      <c r="E2885" s="7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227"/>
        <v>33</v>
      </c>
      <c r="P2885">
        <f t="shared" si="228"/>
        <v>50.88</v>
      </c>
      <c r="Q2885" s="11" t="s">
        <v>8309</v>
      </c>
      <c r="R2885" s="15">
        <f t="shared" si="229"/>
        <v>42193.482291666667</v>
      </c>
      <c r="S2885" s="15">
        <f t="shared" si="230"/>
        <v>42233.666666666672</v>
      </c>
      <c r="U2885" t="str">
        <f t="shared" si="231"/>
        <v>plays</v>
      </c>
    </row>
    <row r="2886" spans="1:21" ht="60" x14ac:dyDescent="0.25">
      <c r="A2886">
        <v>203</v>
      </c>
      <c r="B2886" s="9" t="s">
        <v>205</v>
      </c>
      <c r="C2886" s="3" t="s">
        <v>4313</v>
      </c>
      <c r="D2886" s="5">
        <v>2500</v>
      </c>
      <c r="E2886" s="7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227"/>
        <v>30</v>
      </c>
      <c r="P2886">
        <f t="shared" si="228"/>
        <v>93.25</v>
      </c>
      <c r="Q2886" s="11" t="s">
        <v>8308</v>
      </c>
      <c r="R2886" s="15">
        <f t="shared" si="229"/>
        <v>41973.847962962958</v>
      </c>
      <c r="S2886" s="15">
        <f t="shared" si="230"/>
        <v>42033.847962962958</v>
      </c>
      <c r="U2886" t="str">
        <f t="shared" si="231"/>
        <v>drama</v>
      </c>
    </row>
    <row r="2887" spans="1:21" ht="45" x14ac:dyDescent="0.25">
      <c r="A2887">
        <v>2742</v>
      </c>
      <c r="B2887" s="9" t="s">
        <v>2742</v>
      </c>
      <c r="C2887" s="3" t="s">
        <v>6852</v>
      </c>
      <c r="D2887" s="5">
        <v>2500</v>
      </c>
      <c r="E2887" s="7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227"/>
        <v>29</v>
      </c>
      <c r="P2887">
        <f t="shared" si="228"/>
        <v>40.61</v>
      </c>
      <c r="Q2887" s="11" t="s">
        <v>8310</v>
      </c>
      <c r="R2887" s="15">
        <f t="shared" si="229"/>
        <v>41030.719756944447</v>
      </c>
      <c r="S2887" s="15">
        <f t="shared" si="230"/>
        <v>41044.719756944447</v>
      </c>
      <c r="U2887" t="str">
        <f t="shared" si="231"/>
        <v>children's books</v>
      </c>
    </row>
    <row r="2888" spans="1:21" ht="60" x14ac:dyDescent="0.25">
      <c r="A2888">
        <v>962</v>
      </c>
      <c r="B2888" s="9" t="s">
        <v>963</v>
      </c>
      <c r="C2888" s="3" t="s">
        <v>5072</v>
      </c>
      <c r="D2888" s="5">
        <v>2500</v>
      </c>
      <c r="E2888" s="7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227"/>
        <v>28</v>
      </c>
      <c r="P2888">
        <f t="shared" si="228"/>
        <v>19.239999999999998</v>
      </c>
      <c r="Q2888" s="11" t="s">
        <v>8311</v>
      </c>
      <c r="R2888" s="15">
        <f t="shared" si="229"/>
        <v>42373.712418981479</v>
      </c>
      <c r="S2888" s="15">
        <f t="shared" si="230"/>
        <v>42411.712418981479</v>
      </c>
      <c r="U2888" t="str">
        <f t="shared" si="231"/>
        <v>wearables</v>
      </c>
    </row>
    <row r="2889" spans="1:21" ht="60" x14ac:dyDescent="0.25">
      <c r="A2889">
        <v>2920</v>
      </c>
      <c r="B2889" s="9" t="s">
        <v>2920</v>
      </c>
      <c r="C2889" s="3" t="s">
        <v>7030</v>
      </c>
      <c r="D2889" s="5">
        <v>2500</v>
      </c>
      <c r="E2889" s="7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227"/>
        <v>27</v>
      </c>
      <c r="P2889">
        <f t="shared" si="228"/>
        <v>51.62</v>
      </c>
      <c r="Q2889" s="11" t="s">
        <v>8309</v>
      </c>
      <c r="R2889" s="15">
        <f t="shared" si="229"/>
        <v>42058.792476851857</v>
      </c>
      <c r="S2889" s="15">
        <f t="shared" si="230"/>
        <v>42088.750810185185</v>
      </c>
      <c r="U2889" t="str">
        <f t="shared" si="231"/>
        <v>plays</v>
      </c>
    </row>
    <row r="2890" spans="1:21" ht="60" x14ac:dyDescent="0.25">
      <c r="A2890">
        <v>1998</v>
      </c>
      <c r="B2890" s="9" t="s">
        <v>1999</v>
      </c>
      <c r="C2890" s="3" t="s">
        <v>6108</v>
      </c>
      <c r="D2890" s="5">
        <v>2500</v>
      </c>
      <c r="E2890" s="7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227"/>
        <v>26</v>
      </c>
      <c r="P2890">
        <f t="shared" si="228"/>
        <v>218.33</v>
      </c>
      <c r="Q2890" s="11" t="s">
        <v>8314</v>
      </c>
      <c r="R2890" s="15">
        <f t="shared" si="229"/>
        <v>41807.118495370371</v>
      </c>
      <c r="S2890" s="15">
        <f t="shared" si="230"/>
        <v>41852.118495370371</v>
      </c>
      <c r="U2890" t="str">
        <f t="shared" si="231"/>
        <v>people</v>
      </c>
    </row>
    <row r="2891" spans="1:21" ht="45" x14ac:dyDescent="0.25">
      <c r="A2891">
        <v>1690</v>
      </c>
      <c r="B2891" s="9" t="s">
        <v>1691</v>
      </c>
      <c r="C2891" s="3" t="s">
        <v>5800</v>
      </c>
      <c r="D2891" s="5">
        <v>2500</v>
      </c>
      <c r="E2891" s="7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227"/>
        <v>25</v>
      </c>
      <c r="P2891">
        <f t="shared" si="228"/>
        <v>57.73</v>
      </c>
      <c r="Q2891" s="11" t="s">
        <v>8313</v>
      </c>
      <c r="R2891" s="15">
        <f t="shared" si="229"/>
        <v>42801.43104166667</v>
      </c>
      <c r="S2891" s="15">
        <f t="shared" si="230"/>
        <v>42831.389374999999</v>
      </c>
      <c r="U2891" t="str">
        <f t="shared" si="231"/>
        <v>faith</v>
      </c>
    </row>
    <row r="2892" spans="1:21" ht="60" x14ac:dyDescent="0.25">
      <c r="A2892">
        <v>169</v>
      </c>
      <c r="B2892" s="9" t="s">
        <v>171</v>
      </c>
      <c r="C2892" s="3" t="s">
        <v>4279</v>
      </c>
      <c r="D2892" s="5">
        <v>2500</v>
      </c>
      <c r="E2892" s="7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227"/>
        <v>22</v>
      </c>
      <c r="P2892">
        <f t="shared" si="228"/>
        <v>56</v>
      </c>
      <c r="Q2892" s="11" t="s">
        <v>8308</v>
      </c>
      <c r="R2892" s="15">
        <f t="shared" si="229"/>
        <v>41900.505312499998</v>
      </c>
      <c r="S2892" s="15">
        <f t="shared" si="230"/>
        <v>41930.505312499998</v>
      </c>
      <c r="U2892" t="str">
        <f t="shared" si="231"/>
        <v>drama</v>
      </c>
    </row>
    <row r="2893" spans="1:21" ht="60" x14ac:dyDescent="0.25">
      <c r="A2893">
        <v>2867</v>
      </c>
      <c r="B2893" s="9" t="s">
        <v>2867</v>
      </c>
      <c r="C2893" s="3" t="s">
        <v>6977</v>
      </c>
      <c r="D2893" s="5">
        <v>2500</v>
      </c>
      <c r="E2893" s="7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20</v>
      </c>
      <c r="P2893">
        <f t="shared" si="228"/>
        <v>50.4</v>
      </c>
      <c r="Q2893" s="11" t="s">
        <v>8309</v>
      </c>
      <c r="R2893" s="15">
        <f t="shared" si="229"/>
        <v>42531.195277777777</v>
      </c>
      <c r="S2893" s="15">
        <f t="shared" si="230"/>
        <v>42555.166666666672</v>
      </c>
      <c r="U2893" t="str">
        <f t="shared" si="231"/>
        <v>plays</v>
      </c>
    </row>
    <row r="2894" spans="1:21" ht="60" x14ac:dyDescent="0.25">
      <c r="A2894">
        <v>3980</v>
      </c>
      <c r="B2894" s="9" t="s">
        <v>3977</v>
      </c>
      <c r="C2894" s="3" t="s">
        <v>8087</v>
      </c>
      <c r="D2894" s="5">
        <v>2500</v>
      </c>
      <c r="E2894" s="7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227"/>
        <v>18</v>
      </c>
      <c r="P2894">
        <f t="shared" si="228"/>
        <v>64.290000000000006</v>
      </c>
      <c r="Q2894" s="11" t="s">
        <v>8309</v>
      </c>
      <c r="R2894" s="15">
        <f t="shared" si="229"/>
        <v>41795.598923611113</v>
      </c>
      <c r="S2894" s="15">
        <f t="shared" si="230"/>
        <v>41825.598923611113</v>
      </c>
      <c r="U2894" t="str">
        <f t="shared" si="231"/>
        <v>plays</v>
      </c>
    </row>
    <row r="2895" spans="1:21" ht="60" x14ac:dyDescent="0.25">
      <c r="A2895">
        <v>3897</v>
      </c>
      <c r="B2895" s="9" t="s">
        <v>3894</v>
      </c>
      <c r="C2895" s="3" t="s">
        <v>8005</v>
      </c>
      <c r="D2895" s="5">
        <v>2500</v>
      </c>
      <c r="E2895" s="7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227"/>
        <v>18</v>
      </c>
      <c r="P2895">
        <f t="shared" si="228"/>
        <v>44</v>
      </c>
      <c r="Q2895" s="11" t="s">
        <v>8309</v>
      </c>
      <c r="R2895" s="15">
        <f t="shared" si="229"/>
        <v>41982.87364583333</v>
      </c>
      <c r="S2895" s="15">
        <f t="shared" si="230"/>
        <v>42012.87364583333</v>
      </c>
      <c r="U2895" t="str">
        <f t="shared" si="231"/>
        <v>plays</v>
      </c>
    </row>
    <row r="2896" spans="1:21" ht="60" x14ac:dyDescent="0.25">
      <c r="A2896">
        <v>4030</v>
      </c>
      <c r="B2896" s="9" t="s">
        <v>4026</v>
      </c>
      <c r="C2896" s="3" t="s">
        <v>8135</v>
      </c>
      <c r="D2896" s="5">
        <v>2500</v>
      </c>
      <c r="E2896" s="7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227"/>
        <v>16</v>
      </c>
      <c r="P2896">
        <f t="shared" si="228"/>
        <v>66.67</v>
      </c>
      <c r="Q2896" s="11" t="s">
        <v>8309</v>
      </c>
      <c r="R2896" s="15">
        <f t="shared" si="229"/>
        <v>42374.655081018514</v>
      </c>
      <c r="S2896" s="15">
        <f t="shared" si="230"/>
        <v>42403.784027777772</v>
      </c>
      <c r="U2896" t="str">
        <f t="shared" si="231"/>
        <v>plays</v>
      </c>
    </row>
    <row r="2897" spans="1:21" ht="45" x14ac:dyDescent="0.25">
      <c r="A2897">
        <v>4038</v>
      </c>
      <c r="B2897" s="9" t="s">
        <v>4034</v>
      </c>
      <c r="C2897" s="3" t="s">
        <v>8142</v>
      </c>
      <c r="D2897" s="5">
        <v>2500</v>
      </c>
      <c r="E2897" s="7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12</v>
      </c>
      <c r="P2897">
        <f t="shared" si="228"/>
        <v>75.25</v>
      </c>
      <c r="Q2897" s="11" t="s">
        <v>8309</v>
      </c>
      <c r="R2897" s="15">
        <f t="shared" si="229"/>
        <v>41869.798726851855</v>
      </c>
      <c r="S2897" s="15">
        <f t="shared" si="230"/>
        <v>41929.798726851855</v>
      </c>
      <c r="U2897" t="str">
        <f t="shared" si="231"/>
        <v>plays</v>
      </c>
    </row>
    <row r="2898" spans="1:21" ht="60" x14ac:dyDescent="0.25">
      <c r="A2898">
        <v>3101</v>
      </c>
      <c r="B2898" s="9" t="s">
        <v>3101</v>
      </c>
      <c r="C2898" s="3" t="s">
        <v>7211</v>
      </c>
      <c r="D2898" s="5">
        <v>2500</v>
      </c>
      <c r="E2898" s="7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227"/>
        <v>12</v>
      </c>
      <c r="P2898">
        <f t="shared" si="228"/>
        <v>25</v>
      </c>
      <c r="Q2898" s="11" t="s">
        <v>8309</v>
      </c>
      <c r="R2898" s="15">
        <f t="shared" si="229"/>
        <v>42171.383530092593</v>
      </c>
      <c r="S2898" s="15">
        <f t="shared" si="230"/>
        <v>42201.330555555556</v>
      </c>
      <c r="U2898" t="str">
        <f t="shared" si="231"/>
        <v>spaces</v>
      </c>
    </row>
    <row r="2899" spans="1:21" ht="60" x14ac:dyDescent="0.25">
      <c r="A2899">
        <v>197</v>
      </c>
      <c r="B2899" s="9" t="s">
        <v>199</v>
      </c>
      <c r="C2899" s="3" t="s">
        <v>4307</v>
      </c>
      <c r="D2899" s="5">
        <v>2500</v>
      </c>
      <c r="E2899" s="7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227"/>
        <v>10</v>
      </c>
      <c r="P2899">
        <f t="shared" si="228"/>
        <v>32.75</v>
      </c>
      <c r="Q2899" s="11" t="s">
        <v>8308</v>
      </c>
      <c r="R2899" s="15">
        <f t="shared" si="229"/>
        <v>42741.848379629635</v>
      </c>
      <c r="S2899" s="15">
        <f t="shared" si="230"/>
        <v>42783.875</v>
      </c>
      <c r="U2899" t="str">
        <f t="shared" si="231"/>
        <v>drama</v>
      </c>
    </row>
    <row r="2900" spans="1:21" ht="30" x14ac:dyDescent="0.25">
      <c r="A2900">
        <v>1150</v>
      </c>
      <c r="B2900" s="9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227"/>
        <v>10</v>
      </c>
      <c r="P2900">
        <f t="shared" si="228"/>
        <v>42</v>
      </c>
      <c r="Q2900" s="11" t="s">
        <v>8315</v>
      </c>
      <c r="R2900" s="15">
        <f t="shared" si="229"/>
        <v>42317.954571759255</v>
      </c>
      <c r="S2900" s="15">
        <f t="shared" si="230"/>
        <v>42377.954571759255</v>
      </c>
      <c r="U2900" t="str">
        <f t="shared" si="231"/>
        <v>food trucks</v>
      </c>
    </row>
    <row r="2901" spans="1:21" ht="45" x14ac:dyDescent="0.25">
      <c r="A2901">
        <v>3900</v>
      </c>
      <c r="B2901" s="9" t="s">
        <v>3897</v>
      </c>
      <c r="C2901" s="3" t="s">
        <v>8008</v>
      </c>
      <c r="D2901" s="5">
        <v>2500</v>
      </c>
      <c r="E2901" s="7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227"/>
        <v>5</v>
      </c>
      <c r="P2901">
        <f t="shared" si="228"/>
        <v>27</v>
      </c>
      <c r="Q2901" s="11" t="s">
        <v>8309</v>
      </c>
      <c r="R2901" s="15">
        <f t="shared" si="229"/>
        <v>42136.092488425929</v>
      </c>
      <c r="S2901" s="15">
        <f t="shared" si="230"/>
        <v>42166.092488425929</v>
      </c>
      <c r="U2901" t="str">
        <f t="shared" si="231"/>
        <v>plays</v>
      </c>
    </row>
    <row r="2902" spans="1:21" ht="60" x14ac:dyDescent="0.25">
      <c r="A2902">
        <v>3920</v>
      </c>
      <c r="B2902" s="9" t="s">
        <v>3917</v>
      </c>
      <c r="C2902" s="3" t="s">
        <v>8028</v>
      </c>
      <c r="D2902" s="5">
        <v>2500</v>
      </c>
      <c r="E2902" s="7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227"/>
        <v>5</v>
      </c>
      <c r="P2902">
        <f t="shared" si="228"/>
        <v>45</v>
      </c>
      <c r="Q2902" s="11" t="s">
        <v>8309</v>
      </c>
      <c r="R2902" s="15">
        <f t="shared" si="229"/>
        <v>42657.38726851852</v>
      </c>
      <c r="S2902" s="15">
        <f t="shared" si="230"/>
        <v>42687.428935185191</v>
      </c>
      <c r="U2902" t="str">
        <f t="shared" si="231"/>
        <v>plays</v>
      </c>
    </row>
    <row r="2903" spans="1:21" ht="60" x14ac:dyDescent="0.25">
      <c r="A2903">
        <v>434</v>
      </c>
      <c r="B2903" s="9" t="s">
        <v>435</v>
      </c>
      <c r="C2903" s="3" t="s">
        <v>4544</v>
      </c>
      <c r="D2903" s="5">
        <v>2500</v>
      </c>
      <c r="E2903" s="7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227"/>
        <v>5</v>
      </c>
      <c r="P2903">
        <f t="shared" si="228"/>
        <v>62.5</v>
      </c>
      <c r="Q2903" s="11" t="s">
        <v>8308</v>
      </c>
      <c r="R2903" s="15">
        <f t="shared" si="229"/>
        <v>41576.834513888891</v>
      </c>
      <c r="S2903" s="15">
        <f t="shared" si="230"/>
        <v>41609.876180555555</v>
      </c>
      <c r="U2903" t="str">
        <f t="shared" si="231"/>
        <v>animation</v>
      </c>
    </row>
    <row r="2904" spans="1:21" ht="60" x14ac:dyDescent="0.25">
      <c r="A2904">
        <v>1572</v>
      </c>
      <c r="B2904" s="9" t="s">
        <v>1573</v>
      </c>
      <c r="C2904" s="3" t="s">
        <v>5682</v>
      </c>
      <c r="D2904" s="5">
        <v>2500</v>
      </c>
      <c r="E2904" s="7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227"/>
        <v>5</v>
      </c>
      <c r="P2904">
        <f t="shared" si="228"/>
        <v>41.67</v>
      </c>
      <c r="Q2904" s="11" t="s">
        <v>8310</v>
      </c>
      <c r="R2904" s="15">
        <f t="shared" si="229"/>
        <v>42404.033090277779</v>
      </c>
      <c r="S2904" s="15">
        <f t="shared" si="230"/>
        <v>42428.999305555553</v>
      </c>
      <c r="U2904" t="str">
        <f t="shared" si="231"/>
        <v>art books</v>
      </c>
    </row>
    <row r="2905" spans="1:21" ht="60" x14ac:dyDescent="0.25">
      <c r="A2905">
        <v>1183</v>
      </c>
      <c r="B2905" s="9" t="s">
        <v>1184</v>
      </c>
      <c r="C2905" s="3" t="s">
        <v>5293</v>
      </c>
      <c r="D2905" s="5">
        <v>2500</v>
      </c>
      <c r="E2905" s="7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227"/>
        <v>4</v>
      </c>
      <c r="P2905">
        <f t="shared" si="228"/>
        <v>33.33</v>
      </c>
      <c r="Q2905" s="11" t="s">
        <v>8315</v>
      </c>
      <c r="R2905" s="15">
        <f t="shared" si="229"/>
        <v>42656.86137731481</v>
      </c>
      <c r="S2905" s="15">
        <f t="shared" si="230"/>
        <v>42676.165972222225</v>
      </c>
      <c r="U2905" t="str">
        <f t="shared" si="231"/>
        <v>food trucks</v>
      </c>
    </row>
    <row r="2906" spans="1:21" ht="45" x14ac:dyDescent="0.25">
      <c r="A2906">
        <v>1557</v>
      </c>
      <c r="B2906" s="9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227"/>
        <v>4</v>
      </c>
      <c r="P2906">
        <f t="shared" si="228"/>
        <v>100</v>
      </c>
      <c r="Q2906" s="11" t="s">
        <v>8314</v>
      </c>
      <c r="R2906" s="15">
        <f t="shared" si="229"/>
        <v>41871.65315972222</v>
      </c>
      <c r="S2906" s="15">
        <f t="shared" si="230"/>
        <v>41902.65315972222</v>
      </c>
      <c r="U2906" t="str">
        <f t="shared" si="231"/>
        <v>nature</v>
      </c>
    </row>
    <row r="2907" spans="1:21" ht="60" x14ac:dyDescent="0.25">
      <c r="A2907">
        <v>1560</v>
      </c>
      <c r="B2907" s="9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227"/>
        <v>4</v>
      </c>
      <c r="P2907">
        <f t="shared" si="228"/>
        <v>23.5</v>
      </c>
      <c r="Q2907" s="11" t="s">
        <v>8314</v>
      </c>
      <c r="R2907" s="15">
        <f t="shared" si="229"/>
        <v>41936.020752314813</v>
      </c>
      <c r="S2907" s="15">
        <f t="shared" si="230"/>
        <v>41956.062418981484</v>
      </c>
      <c r="U2907" t="str">
        <f t="shared" si="231"/>
        <v>nature</v>
      </c>
    </row>
    <row r="2908" spans="1:21" ht="60" x14ac:dyDescent="0.25">
      <c r="A2908">
        <v>448</v>
      </c>
      <c r="B2908" s="9" t="s">
        <v>449</v>
      </c>
      <c r="C2908" s="3" t="s">
        <v>4558</v>
      </c>
      <c r="D2908" s="5">
        <v>2500</v>
      </c>
      <c r="E2908" s="7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227"/>
        <v>3</v>
      </c>
      <c r="P2908">
        <f t="shared" si="228"/>
        <v>20.5</v>
      </c>
      <c r="Q2908" s="11" t="s">
        <v>8308</v>
      </c>
      <c r="R2908" s="15">
        <f t="shared" si="229"/>
        <v>41753.758043981477</v>
      </c>
      <c r="S2908" s="15">
        <f t="shared" si="230"/>
        <v>41773.758043981477</v>
      </c>
      <c r="U2908" t="str">
        <f t="shared" si="231"/>
        <v>animation</v>
      </c>
    </row>
    <row r="2909" spans="1:21" ht="60" x14ac:dyDescent="0.25">
      <c r="A2909">
        <v>898</v>
      </c>
      <c r="B2909" s="9" t="s">
        <v>899</v>
      </c>
      <c r="C2909" s="3" t="s">
        <v>5008</v>
      </c>
      <c r="D2909" s="5">
        <v>2500</v>
      </c>
      <c r="E2909" s="7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227"/>
        <v>3</v>
      </c>
      <c r="P2909">
        <f t="shared" si="228"/>
        <v>35</v>
      </c>
      <c r="Q2909" s="11" t="s">
        <v>8313</v>
      </c>
      <c r="R2909" s="15">
        <f t="shared" si="229"/>
        <v>40878.758217592593</v>
      </c>
      <c r="S2909" s="15">
        <f t="shared" si="230"/>
        <v>40923.758217592593</v>
      </c>
      <c r="U2909" t="str">
        <f t="shared" si="231"/>
        <v>indie rock</v>
      </c>
    </row>
    <row r="2910" spans="1:21" ht="60" x14ac:dyDescent="0.25">
      <c r="A2910">
        <v>549</v>
      </c>
      <c r="B2910" s="9" t="s">
        <v>550</v>
      </c>
      <c r="C2910" s="3" t="s">
        <v>4659</v>
      </c>
      <c r="D2910" s="5">
        <v>2500</v>
      </c>
      <c r="E2910" s="7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227"/>
        <v>3</v>
      </c>
      <c r="P2910">
        <f t="shared" si="228"/>
        <v>8.5</v>
      </c>
      <c r="Q2910" s="11" t="s">
        <v>8311</v>
      </c>
      <c r="R2910" s="15">
        <f t="shared" si="229"/>
        <v>42163.636828703704</v>
      </c>
      <c r="S2910" s="15">
        <f t="shared" si="230"/>
        <v>42193.636828703704</v>
      </c>
      <c r="U2910" t="str">
        <f t="shared" si="231"/>
        <v>web</v>
      </c>
    </row>
    <row r="2911" spans="1:21" ht="60" x14ac:dyDescent="0.25">
      <c r="A2911">
        <v>4093</v>
      </c>
      <c r="B2911" s="9" t="s">
        <v>4089</v>
      </c>
      <c r="C2911" s="3" t="s">
        <v>8196</v>
      </c>
      <c r="D2911" s="5">
        <v>2500</v>
      </c>
      <c r="E2911" s="7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227"/>
        <v>2</v>
      </c>
      <c r="P2911">
        <f t="shared" si="228"/>
        <v>15</v>
      </c>
      <c r="Q2911" s="11" t="s">
        <v>8309</v>
      </c>
      <c r="R2911" s="15">
        <f t="shared" si="229"/>
        <v>42178.815891203703</v>
      </c>
      <c r="S2911" s="15">
        <f t="shared" si="230"/>
        <v>42238.815891203703</v>
      </c>
      <c r="U2911" t="str">
        <f t="shared" si="231"/>
        <v>plays</v>
      </c>
    </row>
    <row r="2912" spans="1:21" ht="45" x14ac:dyDescent="0.25">
      <c r="A2912">
        <v>2779</v>
      </c>
      <c r="B2912" s="9" t="s">
        <v>2779</v>
      </c>
      <c r="C2912" s="3" t="s">
        <v>6889</v>
      </c>
      <c r="D2912" s="5">
        <v>2500</v>
      </c>
      <c r="E2912" s="7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227"/>
        <v>2</v>
      </c>
      <c r="P2912">
        <f t="shared" si="228"/>
        <v>53</v>
      </c>
      <c r="Q2912" s="11" t="s">
        <v>8310</v>
      </c>
      <c r="R2912" s="15">
        <f t="shared" si="229"/>
        <v>42300.585891203707</v>
      </c>
      <c r="S2912" s="15">
        <f t="shared" si="230"/>
        <v>42330.627557870372</v>
      </c>
      <c r="U2912" t="str">
        <f t="shared" si="231"/>
        <v>children's books</v>
      </c>
    </row>
    <row r="2913" spans="1:21" x14ac:dyDescent="0.25">
      <c r="A2913">
        <v>2864</v>
      </c>
      <c r="B2913" s="9" t="s">
        <v>2864</v>
      </c>
      <c r="C2913" s="3" t="s">
        <v>6974</v>
      </c>
      <c r="D2913" s="5">
        <v>2500</v>
      </c>
      <c r="E2913" s="7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227"/>
        <v>2</v>
      </c>
      <c r="P2913">
        <f t="shared" si="228"/>
        <v>13.33</v>
      </c>
      <c r="Q2913" s="11" t="s">
        <v>8309</v>
      </c>
      <c r="R2913" s="15">
        <f t="shared" si="229"/>
        <v>42172.613506944443</v>
      </c>
      <c r="S2913" s="15">
        <f t="shared" si="230"/>
        <v>42202.554166666669</v>
      </c>
      <c r="U2913" t="str">
        <f t="shared" si="231"/>
        <v>plays</v>
      </c>
    </row>
    <row r="2914" spans="1:21" ht="60" x14ac:dyDescent="0.25">
      <c r="A2914">
        <v>2647</v>
      </c>
      <c r="B2914" s="9" t="s">
        <v>2647</v>
      </c>
      <c r="C2914" s="3" t="s">
        <v>6757</v>
      </c>
      <c r="D2914" s="5">
        <v>2500</v>
      </c>
      <c r="E2914" s="7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227"/>
        <v>1</v>
      </c>
      <c r="P2914">
        <f t="shared" si="228"/>
        <v>12</v>
      </c>
      <c r="Q2914" s="11" t="s">
        <v>8311</v>
      </c>
      <c r="R2914" s="15">
        <f t="shared" si="229"/>
        <v>42200.261793981481</v>
      </c>
      <c r="S2914" s="15">
        <f t="shared" si="230"/>
        <v>42230.261793981481</v>
      </c>
      <c r="U2914" t="str">
        <f t="shared" si="231"/>
        <v>space exploration</v>
      </c>
    </row>
    <row r="2915" spans="1:21" ht="30" x14ac:dyDescent="0.25">
      <c r="A2915">
        <v>3747</v>
      </c>
      <c r="B2915" s="9" t="s">
        <v>3744</v>
      </c>
      <c r="C2915" s="3" t="s">
        <v>7857</v>
      </c>
      <c r="D2915" s="5">
        <v>2500</v>
      </c>
      <c r="E2915" s="7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227"/>
        <v>1</v>
      </c>
      <c r="P2915">
        <f t="shared" si="228"/>
        <v>25</v>
      </c>
      <c r="Q2915" s="11" t="s">
        <v>8309</v>
      </c>
      <c r="R2915" s="15">
        <f t="shared" si="229"/>
        <v>42164.299722222218</v>
      </c>
      <c r="S2915" s="15">
        <f t="shared" si="230"/>
        <v>42190.957638888889</v>
      </c>
      <c r="U2915" t="str">
        <f t="shared" si="231"/>
        <v>plays</v>
      </c>
    </row>
    <row r="2916" spans="1:21" ht="60" x14ac:dyDescent="0.25">
      <c r="A2916">
        <v>3927</v>
      </c>
      <c r="B2916" s="9" t="s">
        <v>3924</v>
      </c>
      <c r="C2916" s="3" t="s">
        <v>8035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227"/>
        <v>1</v>
      </c>
      <c r="P2916">
        <f t="shared" si="228"/>
        <v>12.5</v>
      </c>
      <c r="Q2916" s="11" t="s">
        <v>8309</v>
      </c>
      <c r="R2916" s="15">
        <f t="shared" si="229"/>
        <v>41830.267407407409</v>
      </c>
      <c r="S2916" s="15">
        <f t="shared" si="230"/>
        <v>41860.267407407409</v>
      </c>
      <c r="U2916" t="str">
        <f t="shared" si="231"/>
        <v>plays</v>
      </c>
    </row>
    <row r="2917" spans="1:21" ht="45" x14ac:dyDescent="0.25">
      <c r="A2917">
        <v>569</v>
      </c>
      <c r="B2917" s="9" t="s">
        <v>570</v>
      </c>
      <c r="C2917" s="3" t="s">
        <v>4679</v>
      </c>
      <c r="D2917" s="5">
        <v>2500</v>
      </c>
      <c r="E2917" s="7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227"/>
        <v>1</v>
      </c>
      <c r="P2917">
        <f t="shared" si="228"/>
        <v>20</v>
      </c>
      <c r="Q2917" s="11" t="s">
        <v>8311</v>
      </c>
      <c r="R2917" s="15">
        <f t="shared" si="229"/>
        <v>42340.847361111111</v>
      </c>
      <c r="S2917" s="15">
        <f t="shared" si="230"/>
        <v>42370.847361111111</v>
      </c>
      <c r="U2917" t="str">
        <f t="shared" si="231"/>
        <v>web</v>
      </c>
    </row>
    <row r="2918" spans="1:21" ht="45" x14ac:dyDescent="0.25">
      <c r="A2918">
        <v>1863</v>
      </c>
      <c r="B2918" s="9" t="s">
        <v>1864</v>
      </c>
      <c r="C2918" s="3" t="s">
        <v>5973</v>
      </c>
      <c r="D2918" s="5">
        <v>2500</v>
      </c>
      <c r="E2918" s="7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227"/>
        <v>0</v>
      </c>
      <c r="P2918">
        <f t="shared" si="228"/>
        <v>5</v>
      </c>
      <c r="Q2918" s="11" t="s">
        <v>8312</v>
      </c>
      <c r="R2918" s="15">
        <f t="shared" si="229"/>
        <v>41772.797280092593</v>
      </c>
      <c r="S2918" s="15">
        <f t="shared" si="230"/>
        <v>41802.797280092593</v>
      </c>
      <c r="U2918" t="str">
        <f t="shared" si="231"/>
        <v>mobile games</v>
      </c>
    </row>
    <row r="2919" spans="1:21" ht="45" x14ac:dyDescent="0.25">
      <c r="A2919">
        <v>194</v>
      </c>
      <c r="B2919" s="9" t="s">
        <v>196</v>
      </c>
      <c r="C2919" s="3" t="s">
        <v>4304</v>
      </c>
      <c r="D2919" s="5">
        <v>2500</v>
      </c>
      <c r="E2919" s="7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227"/>
        <v>0</v>
      </c>
      <c r="P2919">
        <f t="shared" si="228"/>
        <v>1</v>
      </c>
      <c r="Q2919" s="11" t="s">
        <v>8308</v>
      </c>
      <c r="R2919" s="15">
        <f t="shared" si="229"/>
        <v>42375.996886574074</v>
      </c>
      <c r="S2919" s="15">
        <f t="shared" si="230"/>
        <v>42435.996886574074</v>
      </c>
      <c r="U2919" t="str">
        <f t="shared" si="231"/>
        <v>drama</v>
      </c>
    </row>
    <row r="2920" spans="1:21" ht="60" x14ac:dyDescent="0.25">
      <c r="A2920">
        <v>2907</v>
      </c>
      <c r="B2920" s="9" t="s">
        <v>2907</v>
      </c>
      <c r="C2920" s="3" t="s">
        <v>7017</v>
      </c>
      <c r="D2920" s="5">
        <v>2500</v>
      </c>
      <c r="E2920" s="7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227"/>
        <v>0</v>
      </c>
      <c r="P2920">
        <f t="shared" si="228"/>
        <v>1</v>
      </c>
      <c r="Q2920" s="11" t="s">
        <v>8309</v>
      </c>
      <c r="R2920" s="15">
        <f t="shared" si="229"/>
        <v>42444.877743055549</v>
      </c>
      <c r="S2920" s="15">
        <f t="shared" si="230"/>
        <v>42504.877743055549</v>
      </c>
      <c r="U2920" t="str">
        <f t="shared" si="231"/>
        <v>plays</v>
      </c>
    </row>
    <row r="2921" spans="1:21" ht="60" x14ac:dyDescent="0.25">
      <c r="A2921">
        <v>681</v>
      </c>
      <c r="B2921" s="9" t="s">
        <v>682</v>
      </c>
      <c r="C2921" s="3" t="s">
        <v>4791</v>
      </c>
      <c r="D2921" s="5">
        <v>2500</v>
      </c>
      <c r="E2921" s="7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227"/>
        <v>0</v>
      </c>
      <c r="P2921">
        <f t="shared" si="228"/>
        <v>1</v>
      </c>
      <c r="Q2921" s="11" t="s">
        <v>8311</v>
      </c>
      <c r="R2921" s="15">
        <f t="shared" si="229"/>
        <v>42639.805601851855</v>
      </c>
      <c r="S2921" s="15">
        <f t="shared" si="230"/>
        <v>42669.805601851855</v>
      </c>
      <c r="U2921" t="str">
        <f t="shared" si="231"/>
        <v>wearables</v>
      </c>
    </row>
    <row r="2922" spans="1:21" ht="60" x14ac:dyDescent="0.25">
      <c r="A2922">
        <v>1111</v>
      </c>
      <c r="B2922" s="9" t="s">
        <v>1112</v>
      </c>
      <c r="C2922" s="3" t="s">
        <v>5221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227"/>
        <v>0</v>
      </c>
      <c r="P2922">
        <f t="shared" si="228"/>
        <v>1</v>
      </c>
      <c r="Q2922" s="11" t="s">
        <v>8312</v>
      </c>
      <c r="R2922" s="15">
        <f t="shared" si="229"/>
        <v>42347.203587962969</v>
      </c>
      <c r="S2922" s="15">
        <f t="shared" si="230"/>
        <v>42377.203587962969</v>
      </c>
      <c r="U2922" t="str">
        <f t="shared" si="231"/>
        <v>video games</v>
      </c>
    </row>
    <row r="2923" spans="1:21" ht="45" x14ac:dyDescent="0.25">
      <c r="A2923">
        <v>3859</v>
      </c>
      <c r="B2923" s="9" t="s">
        <v>3856</v>
      </c>
      <c r="C2923" s="3" t="s">
        <v>7968</v>
      </c>
      <c r="D2923" s="5">
        <v>2500</v>
      </c>
      <c r="E2923" s="7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227"/>
        <v>0</v>
      </c>
      <c r="P2923">
        <f t="shared" si="228"/>
        <v>1</v>
      </c>
      <c r="Q2923" s="11" t="s">
        <v>8309</v>
      </c>
      <c r="R2923" s="15">
        <f t="shared" si="229"/>
        <v>41789.893599537041</v>
      </c>
      <c r="S2923" s="15">
        <f t="shared" si="230"/>
        <v>41815.875</v>
      </c>
      <c r="U2923" t="str">
        <f t="shared" si="231"/>
        <v>plays</v>
      </c>
    </row>
    <row r="2924" spans="1:21" ht="60" x14ac:dyDescent="0.25">
      <c r="A2924">
        <v>4112</v>
      </c>
      <c r="B2924" s="9" t="s">
        <v>4108</v>
      </c>
      <c r="C2924" s="3" t="s">
        <v>6961</v>
      </c>
      <c r="D2924" s="5">
        <v>2500</v>
      </c>
      <c r="E2924" s="7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227"/>
        <v>0</v>
      </c>
      <c r="P2924">
        <f t="shared" si="228"/>
        <v>1</v>
      </c>
      <c r="Q2924" s="11" t="s">
        <v>8309</v>
      </c>
      <c r="R2924" s="15">
        <f t="shared" si="229"/>
        <v>42400.946597222224</v>
      </c>
      <c r="S2924" s="15">
        <f t="shared" si="230"/>
        <v>42428</v>
      </c>
      <c r="U2924" t="str">
        <f t="shared" si="231"/>
        <v>plays</v>
      </c>
    </row>
    <row r="2925" spans="1:21" ht="60" x14ac:dyDescent="0.25">
      <c r="A2925">
        <v>572</v>
      </c>
      <c r="B2925" s="9" t="s">
        <v>573</v>
      </c>
      <c r="C2925" s="3" t="s">
        <v>4682</v>
      </c>
      <c r="D2925" s="5">
        <v>2500</v>
      </c>
      <c r="E2925" s="7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227"/>
        <v>0</v>
      </c>
      <c r="P2925">
        <f t="shared" si="228"/>
        <v>0</v>
      </c>
      <c r="Q2925" s="11" t="s">
        <v>8311</v>
      </c>
      <c r="R2925" s="15">
        <f t="shared" si="229"/>
        <v>42282.71629629629</v>
      </c>
      <c r="S2925" s="15">
        <f t="shared" si="230"/>
        <v>42312.757962962962</v>
      </c>
      <c r="U2925" t="str">
        <f t="shared" si="231"/>
        <v>web</v>
      </c>
    </row>
    <row r="2926" spans="1:21" ht="60" x14ac:dyDescent="0.25">
      <c r="A2926">
        <v>768</v>
      </c>
      <c r="B2926" s="9" t="s">
        <v>769</v>
      </c>
      <c r="C2926" s="3" t="s">
        <v>4878</v>
      </c>
      <c r="D2926" s="5">
        <v>2500</v>
      </c>
      <c r="E2926" s="7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227"/>
        <v>0</v>
      </c>
      <c r="P2926">
        <f t="shared" si="228"/>
        <v>0</v>
      </c>
      <c r="Q2926" s="11" t="s">
        <v>8310</v>
      </c>
      <c r="R2926" s="15">
        <f t="shared" si="229"/>
        <v>41594.207060185188</v>
      </c>
      <c r="S2926" s="15">
        <f t="shared" si="230"/>
        <v>41624.207060185188</v>
      </c>
      <c r="U2926" t="str">
        <f t="shared" si="231"/>
        <v>fiction</v>
      </c>
    </row>
    <row r="2927" spans="1:21" ht="45" x14ac:dyDescent="0.25">
      <c r="A2927">
        <v>908</v>
      </c>
      <c r="B2927" s="9" t="s">
        <v>909</v>
      </c>
      <c r="C2927" s="3" t="s">
        <v>5018</v>
      </c>
      <c r="D2927" s="5">
        <v>2500</v>
      </c>
      <c r="E2927" s="7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227"/>
        <v>0</v>
      </c>
      <c r="P2927">
        <f t="shared" si="228"/>
        <v>0</v>
      </c>
      <c r="Q2927" s="11" t="s">
        <v>8313</v>
      </c>
      <c r="R2927" s="15">
        <f t="shared" si="229"/>
        <v>40340.801562499997</v>
      </c>
      <c r="S2927" s="15">
        <f t="shared" si="230"/>
        <v>40386.207638888889</v>
      </c>
      <c r="U2927" t="str">
        <f t="shared" si="231"/>
        <v>jazz</v>
      </c>
    </row>
    <row r="2928" spans="1:21" ht="30" x14ac:dyDescent="0.25">
      <c r="A2928">
        <v>1050</v>
      </c>
      <c r="B2928" s="9" t="s">
        <v>1051</v>
      </c>
      <c r="C2928" s="3" t="s">
        <v>5160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227"/>
        <v>0</v>
      </c>
      <c r="P2928">
        <f t="shared" si="228"/>
        <v>0</v>
      </c>
      <c r="Q2928" s="11" t="s">
        <v>8316</v>
      </c>
      <c r="R2928" s="15">
        <f t="shared" si="229"/>
        <v>42231.7971875</v>
      </c>
      <c r="S2928" s="15">
        <f t="shared" si="230"/>
        <v>42261.7971875</v>
      </c>
      <c r="U2928" t="str">
        <f t="shared" si="231"/>
        <v>audio</v>
      </c>
    </row>
    <row r="2929" spans="1:21" ht="60" x14ac:dyDescent="0.25">
      <c r="A2929">
        <v>1054</v>
      </c>
      <c r="B2929" s="9" t="s">
        <v>1055</v>
      </c>
      <c r="C2929" s="3" t="s">
        <v>5164</v>
      </c>
      <c r="D2929" s="5">
        <v>2500</v>
      </c>
      <c r="E2929" s="7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227"/>
        <v>0</v>
      </c>
      <c r="P2929">
        <f t="shared" si="228"/>
        <v>0</v>
      </c>
      <c r="Q2929" s="11" t="s">
        <v>8316</v>
      </c>
      <c r="R2929" s="15">
        <f t="shared" si="229"/>
        <v>41831.851840277777</v>
      </c>
      <c r="S2929" s="15">
        <f t="shared" si="230"/>
        <v>41861.916666666664</v>
      </c>
      <c r="U2929" t="str">
        <f t="shared" si="231"/>
        <v>audio</v>
      </c>
    </row>
    <row r="2930" spans="1:21" ht="30" x14ac:dyDescent="0.25">
      <c r="A2930">
        <v>1236</v>
      </c>
      <c r="B2930" s="9" t="s">
        <v>1237</v>
      </c>
      <c r="C2930" s="3" t="s">
        <v>5346</v>
      </c>
      <c r="D2930" s="5">
        <v>2500</v>
      </c>
      <c r="E2930" s="7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227"/>
        <v>0</v>
      </c>
      <c r="P2930">
        <f t="shared" si="228"/>
        <v>0</v>
      </c>
      <c r="Q2930" s="11" t="s">
        <v>8313</v>
      </c>
      <c r="R2930" s="15">
        <f t="shared" si="229"/>
        <v>41110.680138888885</v>
      </c>
      <c r="S2930" s="15">
        <f t="shared" si="230"/>
        <v>41118.666666666664</v>
      </c>
      <c r="U2930" t="str">
        <f t="shared" si="231"/>
        <v>world music</v>
      </c>
    </row>
    <row r="2931" spans="1:21" ht="30" x14ac:dyDescent="0.25">
      <c r="A2931">
        <v>1239</v>
      </c>
      <c r="B2931" s="9" t="s">
        <v>1240</v>
      </c>
      <c r="C2931" s="3" t="s">
        <v>5349</v>
      </c>
      <c r="D2931" s="5">
        <v>2500</v>
      </c>
      <c r="E2931" s="7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227"/>
        <v>0</v>
      </c>
      <c r="P2931">
        <f t="shared" si="228"/>
        <v>0</v>
      </c>
      <c r="Q2931" s="11" t="s">
        <v>8313</v>
      </c>
      <c r="R2931" s="15">
        <f t="shared" si="229"/>
        <v>40883.962581018517</v>
      </c>
      <c r="S2931" s="15">
        <f t="shared" si="230"/>
        <v>40913.962581018517</v>
      </c>
      <c r="U2931" t="str">
        <f t="shared" si="231"/>
        <v>world music</v>
      </c>
    </row>
    <row r="2932" spans="1:21" ht="60" x14ac:dyDescent="0.25">
      <c r="A2932">
        <v>1333</v>
      </c>
      <c r="B2932" s="9" t="s">
        <v>1334</v>
      </c>
      <c r="C2932" s="3" t="s">
        <v>5443</v>
      </c>
      <c r="D2932" s="5">
        <v>2500</v>
      </c>
      <c r="E2932" s="7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227"/>
        <v>0</v>
      </c>
      <c r="P2932">
        <f t="shared" si="228"/>
        <v>0</v>
      </c>
      <c r="Q2932" s="11" t="s">
        <v>8311</v>
      </c>
      <c r="R2932" s="15">
        <f t="shared" si="229"/>
        <v>41806.106770833336</v>
      </c>
      <c r="S2932" s="15">
        <f t="shared" si="230"/>
        <v>41836.106770833336</v>
      </c>
      <c r="U2932" t="str">
        <f t="shared" si="231"/>
        <v>wearables</v>
      </c>
    </row>
    <row r="2933" spans="1:21" ht="45" x14ac:dyDescent="0.25">
      <c r="A2933">
        <v>2377</v>
      </c>
      <c r="B2933" s="9" t="s">
        <v>2378</v>
      </c>
      <c r="C2933" s="3" t="s">
        <v>6487</v>
      </c>
      <c r="D2933" s="5">
        <v>2500</v>
      </c>
      <c r="E2933" s="7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227"/>
        <v>0</v>
      </c>
      <c r="P2933">
        <f t="shared" si="228"/>
        <v>0</v>
      </c>
      <c r="Q2933" s="11" t="s">
        <v>8311</v>
      </c>
      <c r="R2933" s="15">
        <f t="shared" si="229"/>
        <v>42669.870173611111</v>
      </c>
      <c r="S2933" s="15">
        <f t="shared" si="230"/>
        <v>42699.911840277782</v>
      </c>
      <c r="U2933" t="str">
        <f t="shared" si="231"/>
        <v>web</v>
      </c>
    </row>
    <row r="2934" spans="1:21" ht="60" x14ac:dyDescent="0.25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7"/>
        <v>297</v>
      </c>
      <c r="P2934">
        <f t="shared" si="228"/>
        <v>7.19</v>
      </c>
      <c r="Q2934" s="11" t="s">
        <v>8311</v>
      </c>
      <c r="R2934" s="15">
        <f t="shared" si="229"/>
        <v>42199.32707175926</v>
      </c>
      <c r="S2934" s="15">
        <f t="shared" si="230"/>
        <v>42231.32707175926</v>
      </c>
      <c r="U2934" t="str">
        <f t="shared" si="231"/>
        <v>hardware</v>
      </c>
    </row>
    <row r="2935" spans="1:21" ht="60" x14ac:dyDescent="0.25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7"/>
        <v>106</v>
      </c>
      <c r="P2935">
        <f t="shared" si="228"/>
        <v>54.08</v>
      </c>
      <c r="Q2935" s="11" t="s">
        <v>8308</v>
      </c>
      <c r="R2935" s="15">
        <f t="shared" si="229"/>
        <v>42576.452731481477</v>
      </c>
      <c r="S2935" s="15">
        <f t="shared" si="230"/>
        <v>42607.452731481477</v>
      </c>
      <c r="U2935" t="str">
        <f t="shared" si="231"/>
        <v>documentary</v>
      </c>
    </row>
    <row r="2936" spans="1:21" ht="45" x14ac:dyDescent="0.25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7"/>
        <v>27</v>
      </c>
      <c r="P2936">
        <f t="shared" si="228"/>
        <v>46.43</v>
      </c>
      <c r="Q2936" s="11" t="s">
        <v>8309</v>
      </c>
      <c r="R2936" s="15">
        <f t="shared" si="229"/>
        <v>41841.651597222226</v>
      </c>
      <c r="S2936" s="15">
        <f t="shared" si="230"/>
        <v>41881.229166666664</v>
      </c>
      <c r="U2936" t="str">
        <f t="shared" si="231"/>
        <v>plays</v>
      </c>
    </row>
    <row r="2937" spans="1:21" ht="45" x14ac:dyDescent="0.25">
      <c r="A2937">
        <v>2986</v>
      </c>
      <c r="B2937" s="9" t="s">
        <v>2986</v>
      </c>
      <c r="C2937" s="3" t="s">
        <v>7096</v>
      </c>
      <c r="D2937" s="5">
        <v>2400</v>
      </c>
      <c r="E2937" s="7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227"/>
        <v>106</v>
      </c>
      <c r="P2937">
        <f t="shared" si="228"/>
        <v>45.21</v>
      </c>
      <c r="Q2937" s="11" t="s">
        <v>8309</v>
      </c>
      <c r="R2937" s="15">
        <f t="shared" si="229"/>
        <v>42431.500069444446</v>
      </c>
      <c r="S2937" s="15">
        <f t="shared" si="230"/>
        <v>42491.458402777775</v>
      </c>
      <c r="U2937" t="str">
        <f t="shared" si="231"/>
        <v>spaces</v>
      </c>
    </row>
    <row r="2938" spans="1:21" ht="30" x14ac:dyDescent="0.25">
      <c r="A2938">
        <v>3778</v>
      </c>
      <c r="B2938" s="9" t="s">
        <v>3775</v>
      </c>
      <c r="C2938" s="3" t="s">
        <v>7888</v>
      </c>
      <c r="D2938" s="5">
        <v>2400</v>
      </c>
      <c r="E2938" s="7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227"/>
        <v>105</v>
      </c>
      <c r="P2938">
        <f t="shared" si="228"/>
        <v>70.03</v>
      </c>
      <c r="Q2938" s="11" t="s">
        <v>8309</v>
      </c>
      <c r="R2938" s="15">
        <f t="shared" si="229"/>
        <v>41989.819212962961</v>
      </c>
      <c r="S2938" s="15">
        <f t="shared" si="230"/>
        <v>42049.819212962961</v>
      </c>
      <c r="U2938" t="str">
        <f t="shared" si="231"/>
        <v>musical</v>
      </c>
    </row>
    <row r="2939" spans="1:21" ht="30" x14ac:dyDescent="0.25">
      <c r="A2939">
        <v>1689</v>
      </c>
      <c r="B2939" s="9" t="s">
        <v>1690</v>
      </c>
      <c r="C2939" s="3" t="s">
        <v>5799</v>
      </c>
      <c r="D2939" s="5">
        <v>2400</v>
      </c>
      <c r="E2939" s="7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227"/>
        <v>100</v>
      </c>
      <c r="P2939">
        <f t="shared" si="228"/>
        <v>171.43</v>
      </c>
      <c r="Q2939" s="11" t="s">
        <v>8313</v>
      </c>
      <c r="R2939" s="15">
        <f t="shared" si="229"/>
        <v>42780.942476851851</v>
      </c>
      <c r="S2939" s="15">
        <f t="shared" si="230"/>
        <v>42810.900810185187</v>
      </c>
      <c r="U2939" t="str">
        <f t="shared" si="231"/>
        <v>faith</v>
      </c>
    </row>
    <row r="2940" spans="1:21" ht="60" x14ac:dyDescent="0.25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7"/>
        <v>100</v>
      </c>
      <c r="P2940">
        <f t="shared" si="228"/>
        <v>171.43</v>
      </c>
      <c r="Q2940" s="11" t="s">
        <v>8309</v>
      </c>
      <c r="R2940" s="15">
        <f t="shared" si="229"/>
        <v>42661.442060185189</v>
      </c>
      <c r="S2940" s="15">
        <f t="shared" si="230"/>
        <v>42691.483726851846</v>
      </c>
      <c r="U2940" t="str">
        <f t="shared" si="231"/>
        <v>plays</v>
      </c>
    </row>
    <row r="2941" spans="1:21" ht="45" x14ac:dyDescent="0.25">
      <c r="A2941">
        <v>1493</v>
      </c>
      <c r="B2941" s="9" t="s">
        <v>1494</v>
      </c>
      <c r="C2941" s="3" t="s">
        <v>5603</v>
      </c>
      <c r="D2941" s="5">
        <v>2400</v>
      </c>
      <c r="E2941" s="7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227"/>
        <v>0</v>
      </c>
      <c r="P2941">
        <f t="shared" si="228"/>
        <v>0</v>
      </c>
      <c r="Q2941" s="11" t="s">
        <v>8310</v>
      </c>
      <c r="R2941" s="15">
        <f t="shared" si="229"/>
        <v>41411.866608796299</v>
      </c>
      <c r="S2941" s="15">
        <f t="shared" si="230"/>
        <v>41441.866608796299</v>
      </c>
      <c r="U2941" t="str">
        <f t="shared" si="231"/>
        <v>fiction</v>
      </c>
    </row>
    <row r="2942" spans="1:21" ht="60" x14ac:dyDescent="0.25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7"/>
        <v>176</v>
      </c>
      <c r="P2942">
        <f t="shared" si="228"/>
        <v>56.64</v>
      </c>
      <c r="Q2942" s="11" t="s">
        <v>8314</v>
      </c>
      <c r="R2942" s="15">
        <f t="shared" si="229"/>
        <v>41941.802384259259</v>
      </c>
      <c r="S2942" s="15">
        <f t="shared" si="230"/>
        <v>41974.125</v>
      </c>
      <c r="U2942" t="str">
        <f t="shared" si="231"/>
        <v>photobooks</v>
      </c>
    </row>
    <row r="2943" spans="1:21" ht="45" x14ac:dyDescent="0.25">
      <c r="A2943">
        <v>2302</v>
      </c>
      <c r="B2943" s="9" t="s">
        <v>2303</v>
      </c>
      <c r="C2943" s="3" t="s">
        <v>6412</v>
      </c>
      <c r="D2943" s="5">
        <v>2300</v>
      </c>
      <c r="E2943" s="7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227"/>
        <v>171</v>
      </c>
      <c r="P2943">
        <f t="shared" si="228"/>
        <v>46.18</v>
      </c>
      <c r="Q2943" s="11" t="s">
        <v>8313</v>
      </c>
      <c r="R2943" s="15">
        <f t="shared" si="229"/>
        <v>41605.868449074071</v>
      </c>
      <c r="S2943" s="15">
        <f t="shared" si="230"/>
        <v>41639.291666666664</v>
      </c>
      <c r="U2943" t="str">
        <f t="shared" si="231"/>
        <v>indie rock</v>
      </c>
    </row>
    <row r="2944" spans="1:21" ht="45" x14ac:dyDescent="0.25">
      <c r="A2944">
        <v>270</v>
      </c>
      <c r="B2944" s="9" t="s">
        <v>271</v>
      </c>
      <c r="C2944" s="3" t="s">
        <v>4380</v>
      </c>
      <c r="D2944" s="5">
        <v>2300</v>
      </c>
      <c r="E2944" s="7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227"/>
        <v>153</v>
      </c>
      <c r="P2944">
        <f t="shared" si="228"/>
        <v>57.54</v>
      </c>
      <c r="Q2944" s="11" t="s">
        <v>8308</v>
      </c>
      <c r="R2944" s="15">
        <f t="shared" si="229"/>
        <v>40637.866550925923</v>
      </c>
      <c r="S2944" s="15">
        <f t="shared" si="230"/>
        <v>40688.166666666664</v>
      </c>
      <c r="U2944" t="str">
        <f t="shared" si="231"/>
        <v>documentary</v>
      </c>
    </row>
    <row r="2945" spans="1:21" ht="45" x14ac:dyDescent="0.25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7"/>
        <v>125</v>
      </c>
      <c r="P2945">
        <f t="shared" si="228"/>
        <v>32.01</v>
      </c>
      <c r="Q2945" s="11" t="s">
        <v>8313</v>
      </c>
      <c r="R2945" s="15">
        <f t="shared" si="229"/>
        <v>40592.704652777778</v>
      </c>
      <c r="S2945" s="15">
        <f t="shared" si="230"/>
        <v>40622.662986111114</v>
      </c>
      <c r="U2945" t="str">
        <f t="shared" si="231"/>
        <v>pop</v>
      </c>
    </row>
    <row r="2946" spans="1:21" ht="60" x14ac:dyDescent="0.25">
      <c r="A2946">
        <v>803</v>
      </c>
      <c r="B2946" s="9" t="s">
        <v>804</v>
      </c>
      <c r="C2946" s="3" t="s">
        <v>4913</v>
      </c>
      <c r="D2946" s="5">
        <v>2300</v>
      </c>
      <c r="E2946" s="7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227"/>
        <v>123</v>
      </c>
      <c r="P2946">
        <f t="shared" si="228"/>
        <v>74.61</v>
      </c>
      <c r="Q2946" s="11" t="s">
        <v>8313</v>
      </c>
      <c r="R2946" s="15">
        <f t="shared" si="229"/>
        <v>40665.949976851851</v>
      </c>
      <c r="S2946" s="15">
        <f t="shared" si="230"/>
        <v>40692.041666666664</v>
      </c>
      <c r="U2946" t="str">
        <f t="shared" si="231"/>
        <v>rock</v>
      </c>
    </row>
    <row r="2947" spans="1:21" ht="45" x14ac:dyDescent="0.25">
      <c r="A2947">
        <v>3252</v>
      </c>
      <c r="B2947" s="9" t="s">
        <v>3252</v>
      </c>
      <c r="C2947" s="3" t="s">
        <v>7362</v>
      </c>
      <c r="D2947" s="5">
        <v>2250</v>
      </c>
      <c r="E2947" s="7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ref="O2947:O3010" si="232">ROUND(E2947/D2947*100,0)</f>
        <v>128</v>
      </c>
      <c r="P2947">
        <f t="shared" ref="P2947:P3010" si="233">IFERROR(ROUND(E2947/L2947,2),0)</f>
        <v>57.52</v>
      </c>
      <c r="Q2947" s="11" t="s">
        <v>8309</v>
      </c>
      <c r="R2947" s="15">
        <f t="shared" ref="R2947:R3010" si="234">(((J2947/60)/60)/24)+DATE(1970,1,1)</f>
        <v>42590.472685185188</v>
      </c>
      <c r="S2947" s="15">
        <f t="shared" ref="S2947:S3010" si="235">(((I2947/60)/60)/24)+DATE(1970,1,1)</f>
        <v>42620.472685185188</v>
      </c>
      <c r="U2947" t="str">
        <f t="shared" ref="U2947:U3010" si="236">RIGHT(N2947,LEN(N2947)-SEARCH("/",N2947))</f>
        <v>plays</v>
      </c>
    </row>
    <row r="2948" spans="1:21" ht="45" x14ac:dyDescent="0.25">
      <c r="A2948">
        <v>1543</v>
      </c>
      <c r="B2948" s="9" t="s">
        <v>1544</v>
      </c>
      <c r="C2948" s="3" t="s">
        <v>5653</v>
      </c>
      <c r="D2948" s="5">
        <v>2250</v>
      </c>
      <c r="E2948" s="7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232"/>
        <v>0</v>
      </c>
      <c r="P2948">
        <f t="shared" si="233"/>
        <v>10</v>
      </c>
      <c r="Q2948" s="11" t="s">
        <v>8314</v>
      </c>
      <c r="R2948" s="15">
        <f t="shared" si="234"/>
        <v>41935.509652777779</v>
      </c>
      <c r="S2948" s="15">
        <f t="shared" si="235"/>
        <v>41965.551319444443</v>
      </c>
      <c r="U2948" t="str">
        <f t="shared" si="236"/>
        <v>nature</v>
      </c>
    </row>
    <row r="2949" spans="1:21" ht="45" x14ac:dyDescent="0.25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2"/>
        <v>16</v>
      </c>
      <c r="P2949">
        <f t="shared" si="233"/>
        <v>29.17</v>
      </c>
      <c r="Q2949" s="11" t="s">
        <v>8309</v>
      </c>
      <c r="R2949" s="15">
        <f t="shared" si="234"/>
        <v>42041.581307870365</v>
      </c>
      <c r="S2949" s="15">
        <f t="shared" si="235"/>
        <v>42071.539641203708</v>
      </c>
      <c r="U2949" t="str">
        <f t="shared" si="236"/>
        <v>plays</v>
      </c>
    </row>
    <row r="2950" spans="1:21" ht="60" x14ac:dyDescent="0.25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2"/>
        <v>179</v>
      </c>
      <c r="P2950">
        <f t="shared" si="233"/>
        <v>53.73</v>
      </c>
      <c r="Q2950" s="11" t="s">
        <v>8310</v>
      </c>
      <c r="R2950" s="15">
        <f t="shared" si="234"/>
        <v>41367.572280092594</v>
      </c>
      <c r="S2950" s="15">
        <f t="shared" si="235"/>
        <v>41397.572280092594</v>
      </c>
      <c r="U2950" t="str">
        <f t="shared" si="236"/>
        <v>nonfiction</v>
      </c>
    </row>
    <row r="2951" spans="1:21" ht="60" x14ac:dyDescent="0.25">
      <c r="A2951">
        <v>1383</v>
      </c>
      <c r="B2951" s="9" t="s">
        <v>1384</v>
      </c>
      <c r="C2951" s="3" t="s">
        <v>5493</v>
      </c>
      <c r="D2951" s="5">
        <v>2200</v>
      </c>
      <c r="E2951" s="7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232"/>
        <v>212</v>
      </c>
      <c r="P2951">
        <f t="shared" si="233"/>
        <v>50.25</v>
      </c>
      <c r="Q2951" s="11" t="s">
        <v>8313</v>
      </c>
      <c r="R2951" s="15">
        <f t="shared" si="234"/>
        <v>42707.074976851851</v>
      </c>
      <c r="S2951" s="15">
        <f t="shared" si="235"/>
        <v>42727.074976851851</v>
      </c>
      <c r="U2951" t="str">
        <f t="shared" si="236"/>
        <v>rock</v>
      </c>
    </row>
    <row r="2952" spans="1:21" ht="30" x14ac:dyDescent="0.25">
      <c r="A2952">
        <v>2258</v>
      </c>
      <c r="B2952" s="9" t="s">
        <v>2259</v>
      </c>
      <c r="C2952" s="3" t="s">
        <v>6368</v>
      </c>
      <c r="D2952" s="5">
        <v>2200</v>
      </c>
      <c r="E2952" s="7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232"/>
        <v>147</v>
      </c>
      <c r="P2952">
        <f t="shared" si="233"/>
        <v>15.72</v>
      </c>
      <c r="Q2952" s="11" t="s">
        <v>8312</v>
      </c>
      <c r="R2952" s="15">
        <f t="shared" si="234"/>
        <v>42136.75100694444</v>
      </c>
      <c r="S2952" s="15">
        <f t="shared" si="235"/>
        <v>42166.75100694444</v>
      </c>
      <c r="U2952" t="str">
        <f t="shared" si="236"/>
        <v>tabletop games</v>
      </c>
    </row>
    <row r="2953" spans="1:21" ht="60" x14ac:dyDescent="0.25">
      <c r="A2953">
        <v>1221</v>
      </c>
      <c r="B2953" s="9" t="s">
        <v>1222</v>
      </c>
      <c r="C2953" s="3" t="s">
        <v>5331</v>
      </c>
      <c r="D2953" s="5">
        <v>2200</v>
      </c>
      <c r="E2953" s="7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232"/>
        <v>111</v>
      </c>
      <c r="P2953">
        <f t="shared" si="233"/>
        <v>23.8</v>
      </c>
      <c r="Q2953" s="11" t="s">
        <v>8314</v>
      </c>
      <c r="R2953" s="15">
        <f t="shared" si="234"/>
        <v>42680.47555555556</v>
      </c>
      <c r="S2953" s="15">
        <f t="shared" si="235"/>
        <v>42708</v>
      </c>
      <c r="U2953" t="str">
        <f t="shared" si="236"/>
        <v>photobooks</v>
      </c>
    </row>
    <row r="2954" spans="1:21" ht="60" x14ac:dyDescent="0.25">
      <c r="A2954">
        <v>72</v>
      </c>
      <c r="B2954" s="9" t="s">
        <v>74</v>
      </c>
      <c r="C2954" s="3" t="s">
        <v>4183</v>
      </c>
      <c r="D2954" s="5">
        <v>2200</v>
      </c>
      <c r="E2954" s="7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232"/>
        <v>108</v>
      </c>
      <c r="P2954">
        <f t="shared" si="233"/>
        <v>58.17</v>
      </c>
      <c r="Q2954" s="11" t="s">
        <v>8308</v>
      </c>
      <c r="R2954" s="15">
        <f t="shared" si="234"/>
        <v>41208.010196759256</v>
      </c>
      <c r="S2954" s="15">
        <f t="shared" si="235"/>
        <v>41228</v>
      </c>
      <c r="U2954" t="str">
        <f t="shared" si="236"/>
        <v>shorts</v>
      </c>
    </row>
    <row r="2955" spans="1:21" ht="45" x14ac:dyDescent="0.25">
      <c r="A2955">
        <v>105</v>
      </c>
      <c r="B2955" s="9" t="s">
        <v>107</v>
      </c>
      <c r="C2955" s="3" t="s">
        <v>4216</v>
      </c>
      <c r="D2955" s="5">
        <v>2200</v>
      </c>
      <c r="E2955" s="7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232"/>
        <v>107</v>
      </c>
      <c r="P2955">
        <f t="shared" si="233"/>
        <v>39.380000000000003</v>
      </c>
      <c r="Q2955" s="11" t="s">
        <v>8308</v>
      </c>
      <c r="R2955" s="15">
        <f t="shared" si="234"/>
        <v>42485.724768518514</v>
      </c>
      <c r="S2955" s="15">
        <f t="shared" si="235"/>
        <v>42504</v>
      </c>
      <c r="U2955" t="str">
        <f t="shared" si="236"/>
        <v>shorts</v>
      </c>
    </row>
    <row r="2956" spans="1:21" ht="60" x14ac:dyDescent="0.25">
      <c r="A2956">
        <v>2106</v>
      </c>
      <c r="B2956" s="9" t="s">
        <v>2107</v>
      </c>
      <c r="C2956" s="3" t="s">
        <v>6216</v>
      </c>
      <c r="D2956" s="5">
        <v>2200</v>
      </c>
      <c r="E2956" s="7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232"/>
        <v>107</v>
      </c>
      <c r="P2956">
        <f t="shared" si="233"/>
        <v>53.52</v>
      </c>
      <c r="Q2956" s="11" t="s">
        <v>8313</v>
      </c>
      <c r="R2956" s="15">
        <f t="shared" si="234"/>
        <v>41270.21497685185</v>
      </c>
      <c r="S2956" s="15">
        <f t="shared" si="235"/>
        <v>41300.21497685185</v>
      </c>
      <c r="U2956" t="str">
        <f t="shared" si="236"/>
        <v>indie rock</v>
      </c>
    </row>
    <row r="2957" spans="1:21" ht="45" x14ac:dyDescent="0.25">
      <c r="A2957">
        <v>3152</v>
      </c>
      <c r="B2957" s="9" t="s">
        <v>3152</v>
      </c>
      <c r="C2957" s="3" t="s">
        <v>7262</v>
      </c>
      <c r="D2957" s="5">
        <v>2200</v>
      </c>
      <c r="E2957" s="7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232"/>
        <v>106</v>
      </c>
      <c r="P2957">
        <f t="shared" si="233"/>
        <v>34.79</v>
      </c>
      <c r="Q2957" s="11" t="s">
        <v>8309</v>
      </c>
      <c r="R2957" s="15">
        <f t="shared" si="234"/>
        <v>41550.867673611108</v>
      </c>
      <c r="S2957" s="15">
        <f t="shared" si="235"/>
        <v>41580.867673611108</v>
      </c>
      <c r="U2957" t="str">
        <f t="shared" si="236"/>
        <v>plays</v>
      </c>
    </row>
    <row r="2958" spans="1:21" ht="60" x14ac:dyDescent="0.25">
      <c r="A2958">
        <v>3556</v>
      </c>
      <c r="B2958" s="9" t="s">
        <v>3555</v>
      </c>
      <c r="C2958" s="3" t="s">
        <v>7666</v>
      </c>
      <c r="D2958" s="5">
        <v>2200</v>
      </c>
      <c r="E2958" s="7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232"/>
        <v>100</v>
      </c>
      <c r="P2958">
        <f t="shared" si="233"/>
        <v>110.5</v>
      </c>
      <c r="Q2958" s="11" t="s">
        <v>8309</v>
      </c>
      <c r="R2958" s="15">
        <f t="shared" si="234"/>
        <v>41808.649583333332</v>
      </c>
      <c r="S2958" s="15">
        <f t="shared" si="235"/>
        <v>41868.649583333332</v>
      </c>
      <c r="U2958" t="str">
        <f t="shared" si="236"/>
        <v>plays</v>
      </c>
    </row>
    <row r="2959" spans="1:21" ht="45" x14ac:dyDescent="0.25">
      <c r="A2959">
        <v>1069</v>
      </c>
      <c r="B2959" s="9" t="s">
        <v>1070</v>
      </c>
      <c r="C2959" s="3" t="s">
        <v>5179</v>
      </c>
      <c r="D2959" s="5">
        <v>2200</v>
      </c>
      <c r="E2959" s="7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232"/>
        <v>39</v>
      </c>
      <c r="P2959">
        <f t="shared" si="233"/>
        <v>40.479999999999997</v>
      </c>
      <c r="Q2959" s="11" t="s">
        <v>8312</v>
      </c>
      <c r="R2959" s="15">
        <f t="shared" si="234"/>
        <v>41572.229849537034</v>
      </c>
      <c r="S2959" s="15">
        <f t="shared" si="235"/>
        <v>41604.271516203706</v>
      </c>
      <c r="U2959" t="str">
        <f t="shared" si="236"/>
        <v>video games</v>
      </c>
    </row>
    <row r="2960" spans="1:21" ht="60" x14ac:dyDescent="0.25">
      <c r="A2960">
        <v>865</v>
      </c>
      <c r="B2960" s="9" t="s">
        <v>866</v>
      </c>
      <c r="C2960" s="3" t="s">
        <v>4975</v>
      </c>
      <c r="D2960" s="5">
        <v>2200</v>
      </c>
      <c r="E2960" s="7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232"/>
        <v>2</v>
      </c>
      <c r="P2960">
        <f t="shared" si="233"/>
        <v>22.5</v>
      </c>
      <c r="Q2960" s="11" t="s">
        <v>8313</v>
      </c>
      <c r="R2960" s="15">
        <f t="shared" si="234"/>
        <v>41230.77311342593</v>
      </c>
      <c r="S2960" s="15">
        <f t="shared" si="235"/>
        <v>41290.77311342593</v>
      </c>
      <c r="U2960" t="str">
        <f t="shared" si="236"/>
        <v>jazz</v>
      </c>
    </row>
    <row r="2961" spans="1:21" ht="60" x14ac:dyDescent="0.25">
      <c r="A2961">
        <v>760</v>
      </c>
      <c r="B2961" s="9" t="s">
        <v>761</v>
      </c>
      <c r="C2961" s="3" t="s">
        <v>4870</v>
      </c>
      <c r="D2961" s="5">
        <v>2200</v>
      </c>
      <c r="E2961" s="7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232"/>
        <v>0</v>
      </c>
      <c r="P2961">
        <f t="shared" si="233"/>
        <v>0</v>
      </c>
      <c r="Q2961" s="11" t="s">
        <v>8310</v>
      </c>
      <c r="R2961" s="15">
        <f t="shared" si="234"/>
        <v>42670.764039351852</v>
      </c>
      <c r="S2961" s="15">
        <f t="shared" si="235"/>
        <v>42700.805706018517</v>
      </c>
      <c r="U2961" t="str">
        <f t="shared" si="236"/>
        <v>fiction</v>
      </c>
    </row>
    <row r="2962" spans="1:21" ht="45" x14ac:dyDescent="0.25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2"/>
        <v>0</v>
      </c>
      <c r="P2962">
        <f t="shared" si="233"/>
        <v>0</v>
      </c>
      <c r="Q2962" s="11" t="s">
        <v>8309</v>
      </c>
      <c r="R2962" s="15">
        <f t="shared" si="234"/>
        <v>41793.710231481484</v>
      </c>
      <c r="S2962" s="15">
        <f t="shared" si="235"/>
        <v>41823.710231481484</v>
      </c>
      <c r="U2962" t="str">
        <f t="shared" si="236"/>
        <v>plays</v>
      </c>
    </row>
    <row r="2963" spans="1:21" ht="45" x14ac:dyDescent="0.25">
      <c r="A2963">
        <v>1673</v>
      </c>
      <c r="B2963" s="9" t="s">
        <v>1674</v>
      </c>
      <c r="C2963" s="3" t="s">
        <v>5783</v>
      </c>
      <c r="D2963" s="5">
        <v>2100</v>
      </c>
      <c r="E2963" s="7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232"/>
        <v>128</v>
      </c>
      <c r="P2963">
        <f t="shared" si="233"/>
        <v>45.59</v>
      </c>
      <c r="Q2963" s="11" t="s">
        <v>8313</v>
      </c>
      <c r="R2963" s="15">
        <f t="shared" si="234"/>
        <v>42039.878379629634</v>
      </c>
      <c r="S2963" s="15">
        <f t="shared" si="235"/>
        <v>42069.878379629634</v>
      </c>
      <c r="U2963" t="str">
        <f t="shared" si="236"/>
        <v>pop</v>
      </c>
    </row>
    <row r="2964" spans="1:21" ht="45" x14ac:dyDescent="0.25">
      <c r="A2964">
        <v>3448</v>
      </c>
      <c r="B2964" s="9" t="s">
        <v>3447</v>
      </c>
      <c r="C2964" s="3" t="s">
        <v>7558</v>
      </c>
      <c r="D2964" s="5">
        <v>2100</v>
      </c>
      <c r="E2964" s="7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232"/>
        <v>110</v>
      </c>
      <c r="P2964">
        <f t="shared" si="233"/>
        <v>51.22</v>
      </c>
      <c r="Q2964" s="11" t="s">
        <v>8309</v>
      </c>
      <c r="R2964" s="15">
        <f t="shared" si="234"/>
        <v>41960.119085648148</v>
      </c>
      <c r="S2964" s="15">
        <f t="shared" si="235"/>
        <v>41990.119085648148</v>
      </c>
      <c r="U2964" t="str">
        <f t="shared" si="236"/>
        <v>plays</v>
      </c>
    </row>
    <row r="2965" spans="1:21" ht="45" x14ac:dyDescent="0.25">
      <c r="A2965">
        <v>3548</v>
      </c>
      <c r="B2965" s="9" t="s">
        <v>3547</v>
      </c>
      <c r="C2965" s="3" t="s">
        <v>7658</v>
      </c>
      <c r="D2965" s="5">
        <v>2100</v>
      </c>
      <c r="E2965" s="7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232"/>
        <v>102</v>
      </c>
      <c r="P2965">
        <f t="shared" si="233"/>
        <v>164.62</v>
      </c>
      <c r="Q2965" s="11" t="s">
        <v>8309</v>
      </c>
      <c r="R2965" s="15">
        <f t="shared" si="234"/>
        <v>42411.942291666666</v>
      </c>
      <c r="S2965" s="15">
        <f t="shared" si="235"/>
        <v>42434.041666666672</v>
      </c>
      <c r="U2965" t="str">
        <f t="shared" si="236"/>
        <v>plays</v>
      </c>
    </row>
    <row r="2966" spans="1:21" ht="60" x14ac:dyDescent="0.25">
      <c r="A2966">
        <v>3813</v>
      </c>
      <c r="B2966" s="9" t="s">
        <v>3810</v>
      </c>
      <c r="C2966" s="3" t="s">
        <v>7923</v>
      </c>
      <c r="D2966" s="5">
        <v>2100</v>
      </c>
      <c r="E2966" s="7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2"/>
        <v>101</v>
      </c>
      <c r="P2966">
        <f t="shared" si="233"/>
        <v>78.52</v>
      </c>
      <c r="Q2966" s="11" t="s">
        <v>8309</v>
      </c>
      <c r="R2966" s="15">
        <f t="shared" si="234"/>
        <v>42497.275706018518</v>
      </c>
      <c r="S2966" s="15">
        <f t="shared" si="235"/>
        <v>42535.904861111107</v>
      </c>
      <c r="U2966" t="str">
        <f t="shared" si="236"/>
        <v>plays</v>
      </c>
    </row>
    <row r="2967" spans="1:21" ht="60" x14ac:dyDescent="0.25">
      <c r="A2967">
        <v>2676</v>
      </c>
      <c r="B2967" s="9" t="s">
        <v>2676</v>
      </c>
      <c r="C2967" s="3" t="s">
        <v>6786</v>
      </c>
      <c r="D2967" s="5">
        <v>2100</v>
      </c>
      <c r="E2967" s="7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232"/>
        <v>50</v>
      </c>
      <c r="P2967">
        <f t="shared" si="233"/>
        <v>117.56</v>
      </c>
      <c r="Q2967" s="11" t="s">
        <v>8311</v>
      </c>
      <c r="R2967" s="15">
        <f t="shared" si="234"/>
        <v>42482.624699074076</v>
      </c>
      <c r="S2967" s="15">
        <f t="shared" si="235"/>
        <v>42512.624699074076</v>
      </c>
      <c r="U2967" t="str">
        <f t="shared" si="236"/>
        <v>makerspaces</v>
      </c>
    </row>
    <row r="2968" spans="1:21" ht="60" x14ac:dyDescent="0.25">
      <c r="A2968">
        <v>879</v>
      </c>
      <c r="B2968" s="9" t="s">
        <v>880</v>
      </c>
      <c r="C2968" s="3" t="s">
        <v>4989</v>
      </c>
      <c r="D2968" s="5">
        <v>2100</v>
      </c>
      <c r="E2968" s="7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232"/>
        <v>31</v>
      </c>
      <c r="P2968">
        <f t="shared" si="233"/>
        <v>21.47</v>
      </c>
      <c r="Q2968" s="11" t="s">
        <v>8313</v>
      </c>
      <c r="R2968" s="15">
        <f t="shared" si="234"/>
        <v>41037.829918981479</v>
      </c>
      <c r="S2968" s="15">
        <f t="shared" si="235"/>
        <v>41058.829918981479</v>
      </c>
      <c r="U2968" t="str">
        <f t="shared" si="236"/>
        <v>jazz</v>
      </c>
    </row>
    <row r="2969" spans="1:21" ht="60" x14ac:dyDescent="0.25">
      <c r="A2969">
        <v>1119</v>
      </c>
      <c r="B2969" s="9" t="s">
        <v>1120</v>
      </c>
      <c r="C2969" s="3" t="s">
        <v>5229</v>
      </c>
      <c r="D2969" s="5">
        <v>2100</v>
      </c>
      <c r="E2969" s="7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232"/>
        <v>0</v>
      </c>
      <c r="P2969">
        <f t="shared" si="233"/>
        <v>5</v>
      </c>
      <c r="Q2969" s="11" t="s">
        <v>8312</v>
      </c>
      <c r="R2969" s="15">
        <f t="shared" si="234"/>
        <v>41722.792407407411</v>
      </c>
      <c r="S2969" s="15">
        <f t="shared" si="235"/>
        <v>41735.792407407411</v>
      </c>
      <c r="U2969" t="str">
        <f t="shared" si="236"/>
        <v>video games</v>
      </c>
    </row>
    <row r="2970" spans="1:21" ht="60" x14ac:dyDescent="0.25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2"/>
        <v>170</v>
      </c>
      <c r="P2970">
        <f t="shared" si="233"/>
        <v>47.18</v>
      </c>
      <c r="Q2970" s="11" t="s">
        <v>8311</v>
      </c>
      <c r="R2970" s="15">
        <f t="shared" si="234"/>
        <v>42453.49726851852</v>
      </c>
      <c r="S2970" s="15">
        <f t="shared" si="235"/>
        <v>42490.5</v>
      </c>
      <c r="U2970" t="str">
        <f t="shared" si="236"/>
        <v>space exploration</v>
      </c>
    </row>
    <row r="2971" spans="1:21" ht="60" x14ac:dyDescent="0.25">
      <c r="A2971">
        <v>2200</v>
      </c>
      <c r="B2971" s="9" t="s">
        <v>2201</v>
      </c>
      <c r="C2971" s="3" t="s">
        <v>6310</v>
      </c>
      <c r="D2971" s="5">
        <v>2000</v>
      </c>
      <c r="E2971" s="7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232"/>
        <v>542</v>
      </c>
      <c r="P2971">
        <f t="shared" si="233"/>
        <v>41.23</v>
      </c>
      <c r="Q2971" s="11" t="s">
        <v>8312</v>
      </c>
      <c r="R2971" s="15">
        <f t="shared" si="234"/>
        <v>42163.625787037032</v>
      </c>
      <c r="S2971" s="15">
        <f t="shared" si="235"/>
        <v>42191.125</v>
      </c>
      <c r="U2971" t="str">
        <f t="shared" si="236"/>
        <v>tabletop games</v>
      </c>
    </row>
    <row r="2972" spans="1:21" ht="30" x14ac:dyDescent="0.25">
      <c r="A2972">
        <v>1030</v>
      </c>
      <c r="B2972" s="9" t="s">
        <v>1031</v>
      </c>
      <c r="C2972" s="3" t="s">
        <v>5140</v>
      </c>
      <c r="D2972" s="5">
        <v>2000</v>
      </c>
      <c r="E2972" s="7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232"/>
        <v>342</v>
      </c>
      <c r="P2972">
        <f t="shared" si="233"/>
        <v>43.03</v>
      </c>
      <c r="Q2972" s="11" t="s">
        <v>8313</v>
      </c>
      <c r="R2972" s="15">
        <f t="shared" si="234"/>
        <v>42611.483206018514</v>
      </c>
      <c r="S2972" s="15">
        <f t="shared" si="235"/>
        <v>42625.483206018514</v>
      </c>
      <c r="U2972" t="str">
        <f t="shared" si="236"/>
        <v>electronic music</v>
      </c>
    </row>
    <row r="2973" spans="1:21" ht="30" x14ac:dyDescent="0.25">
      <c r="A2973">
        <v>645</v>
      </c>
      <c r="B2973" s="9" t="s">
        <v>646</v>
      </c>
      <c r="C2973" s="3" t="s">
        <v>4755</v>
      </c>
      <c r="D2973" s="5">
        <v>2000</v>
      </c>
      <c r="E2973" s="7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232"/>
        <v>279</v>
      </c>
      <c r="P2973">
        <f t="shared" si="233"/>
        <v>23.52</v>
      </c>
      <c r="Q2973" s="11" t="s">
        <v>8311</v>
      </c>
      <c r="R2973" s="15">
        <f t="shared" si="234"/>
        <v>42564.026319444441</v>
      </c>
      <c r="S2973" s="15">
        <f t="shared" si="235"/>
        <v>42594.026319444441</v>
      </c>
      <c r="U2973" t="str">
        <f t="shared" si="236"/>
        <v>wearables</v>
      </c>
    </row>
    <row r="2974" spans="1:21" ht="30" x14ac:dyDescent="0.25">
      <c r="A2974">
        <v>1610</v>
      </c>
      <c r="B2974" s="9" t="s">
        <v>1611</v>
      </c>
      <c r="C2974" s="3" t="s">
        <v>5720</v>
      </c>
      <c r="D2974" s="5">
        <v>2000</v>
      </c>
      <c r="E2974" s="7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232"/>
        <v>272</v>
      </c>
      <c r="P2974">
        <f t="shared" si="233"/>
        <v>48.54</v>
      </c>
      <c r="Q2974" s="11" t="s">
        <v>8313</v>
      </c>
      <c r="R2974" s="15">
        <f t="shared" si="234"/>
        <v>41228.924884259257</v>
      </c>
      <c r="S2974" s="15">
        <f t="shared" si="235"/>
        <v>41258.924884259257</v>
      </c>
      <c r="U2974" t="str">
        <f t="shared" si="236"/>
        <v>rock</v>
      </c>
    </row>
    <row r="2975" spans="1:21" ht="45" x14ac:dyDescent="0.25">
      <c r="A2975">
        <v>2278</v>
      </c>
      <c r="B2975" s="9" t="s">
        <v>2279</v>
      </c>
      <c r="C2975" s="3" t="s">
        <v>6388</v>
      </c>
      <c r="D2975" s="5">
        <v>2000</v>
      </c>
      <c r="E2975" s="7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232"/>
        <v>271</v>
      </c>
      <c r="P2975">
        <f t="shared" si="233"/>
        <v>53.08</v>
      </c>
      <c r="Q2975" s="11" t="s">
        <v>8312</v>
      </c>
      <c r="R2975" s="15">
        <f t="shared" si="234"/>
        <v>42338.709108796291</v>
      </c>
      <c r="S2975" s="15">
        <f t="shared" si="235"/>
        <v>42372.957638888889</v>
      </c>
      <c r="U2975" t="str">
        <f t="shared" si="236"/>
        <v>tabletop games</v>
      </c>
    </row>
    <row r="2976" spans="1:21" ht="45" x14ac:dyDescent="0.25">
      <c r="A2976">
        <v>2105</v>
      </c>
      <c r="B2976" s="9" t="s">
        <v>2106</v>
      </c>
      <c r="C2976" s="3" t="s">
        <v>6215</v>
      </c>
      <c r="D2976" s="5">
        <v>2000</v>
      </c>
      <c r="E2976" s="7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232"/>
        <v>254</v>
      </c>
      <c r="P2976">
        <f t="shared" si="233"/>
        <v>51.31</v>
      </c>
      <c r="Q2976" s="11" t="s">
        <v>8313</v>
      </c>
      <c r="R2976" s="15">
        <f t="shared" si="234"/>
        <v>41951.788807870369</v>
      </c>
      <c r="S2976" s="15">
        <f t="shared" si="235"/>
        <v>41964.166666666672</v>
      </c>
      <c r="U2976" t="str">
        <f t="shared" si="236"/>
        <v>indie rock</v>
      </c>
    </row>
    <row r="2977" spans="1:21" ht="45" x14ac:dyDescent="0.25">
      <c r="A2977">
        <v>1023</v>
      </c>
      <c r="B2977" s="9" t="s">
        <v>1024</v>
      </c>
      <c r="C2977" s="3" t="s">
        <v>5133</v>
      </c>
      <c r="D2977" s="5">
        <v>2000</v>
      </c>
      <c r="E2977" s="7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232"/>
        <v>237</v>
      </c>
      <c r="P2977">
        <f t="shared" si="233"/>
        <v>36.21</v>
      </c>
      <c r="Q2977" s="11" t="s">
        <v>8313</v>
      </c>
      <c r="R2977" s="15">
        <f t="shared" si="234"/>
        <v>42145.919687500005</v>
      </c>
      <c r="S2977" s="15">
        <f t="shared" si="235"/>
        <v>42175.919687500005</v>
      </c>
      <c r="U2977" t="str">
        <f t="shared" si="236"/>
        <v>electronic music</v>
      </c>
    </row>
    <row r="2978" spans="1:21" ht="45" x14ac:dyDescent="0.25">
      <c r="A2978">
        <v>2066</v>
      </c>
      <c r="B2978" s="9" t="s">
        <v>2067</v>
      </c>
      <c r="C2978" s="3" t="s">
        <v>6176</v>
      </c>
      <c r="D2978" s="5">
        <v>2000</v>
      </c>
      <c r="E2978" s="7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232"/>
        <v>219</v>
      </c>
      <c r="P2978">
        <f t="shared" si="233"/>
        <v>67.260000000000005</v>
      </c>
      <c r="Q2978" s="11" t="s">
        <v>8311</v>
      </c>
      <c r="R2978" s="15">
        <f t="shared" si="234"/>
        <v>41844.771793981483</v>
      </c>
      <c r="S2978" s="15">
        <f t="shared" si="235"/>
        <v>41874.771793981483</v>
      </c>
      <c r="U2978" t="str">
        <f t="shared" si="236"/>
        <v>hardware</v>
      </c>
    </row>
    <row r="2979" spans="1:21" x14ac:dyDescent="0.25">
      <c r="A2979">
        <v>1378</v>
      </c>
      <c r="B2979" s="9" t="s">
        <v>1379</v>
      </c>
      <c r="C2979" s="3" t="s">
        <v>5488</v>
      </c>
      <c r="D2979" s="5">
        <v>2000</v>
      </c>
      <c r="E2979" s="7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232"/>
        <v>203</v>
      </c>
      <c r="P2979">
        <f t="shared" si="233"/>
        <v>30.58</v>
      </c>
      <c r="Q2979" s="11" t="s">
        <v>8313</v>
      </c>
      <c r="R2979" s="15">
        <f t="shared" si="234"/>
        <v>42568.759374999994</v>
      </c>
      <c r="S2979" s="15">
        <f t="shared" si="235"/>
        <v>42583.759374999994</v>
      </c>
      <c r="U2979" t="str">
        <f t="shared" si="236"/>
        <v>rock</v>
      </c>
    </row>
    <row r="2980" spans="1:21" ht="45" x14ac:dyDescent="0.25">
      <c r="A2980">
        <v>2545</v>
      </c>
      <c r="B2980" s="9" t="s">
        <v>2545</v>
      </c>
      <c r="C2980" s="3" t="s">
        <v>6655</v>
      </c>
      <c r="D2980" s="5">
        <v>2000</v>
      </c>
      <c r="E2980" s="7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232"/>
        <v>195</v>
      </c>
      <c r="P2980">
        <f t="shared" si="233"/>
        <v>64.03</v>
      </c>
      <c r="Q2980" s="11" t="s">
        <v>8313</v>
      </c>
      <c r="R2980" s="15">
        <f t="shared" si="234"/>
        <v>42027.13817129629</v>
      </c>
      <c r="S2980" s="15">
        <f t="shared" si="235"/>
        <v>42062.020833333328</v>
      </c>
      <c r="U2980" t="str">
        <f t="shared" si="236"/>
        <v>classical music</v>
      </c>
    </row>
    <row r="2981" spans="1:21" ht="60" x14ac:dyDescent="0.25">
      <c r="A2981">
        <v>1679</v>
      </c>
      <c r="B2981" s="9" t="s">
        <v>1680</v>
      </c>
      <c r="C2981" s="3" t="s">
        <v>5789</v>
      </c>
      <c r="D2981" s="5">
        <v>2000</v>
      </c>
      <c r="E2981" s="7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232"/>
        <v>175</v>
      </c>
      <c r="P2981">
        <f t="shared" si="233"/>
        <v>62.5</v>
      </c>
      <c r="Q2981" s="11" t="s">
        <v>8313</v>
      </c>
      <c r="R2981" s="15">
        <f t="shared" si="234"/>
        <v>40723.068807870368</v>
      </c>
      <c r="S2981" s="15">
        <f t="shared" si="235"/>
        <v>40746.068807870368</v>
      </c>
      <c r="U2981" t="str">
        <f t="shared" si="236"/>
        <v>pop</v>
      </c>
    </row>
    <row r="2982" spans="1:21" ht="45" x14ac:dyDescent="0.25">
      <c r="A2982">
        <v>1881</v>
      </c>
      <c r="B2982" s="9" t="s">
        <v>1882</v>
      </c>
      <c r="C2982" s="3" t="s">
        <v>5991</v>
      </c>
      <c r="D2982" s="5">
        <v>2000</v>
      </c>
      <c r="E2982" s="7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232"/>
        <v>173</v>
      </c>
      <c r="P2982">
        <f t="shared" si="233"/>
        <v>49.34</v>
      </c>
      <c r="Q2982" s="11" t="s">
        <v>8313</v>
      </c>
      <c r="R2982" s="15">
        <f t="shared" si="234"/>
        <v>42043.152650462958</v>
      </c>
      <c r="S2982" s="15">
        <f t="shared" si="235"/>
        <v>42073.110983796301</v>
      </c>
      <c r="U2982" t="str">
        <f t="shared" si="236"/>
        <v>indie rock</v>
      </c>
    </row>
    <row r="2983" spans="1:21" ht="45" x14ac:dyDescent="0.25">
      <c r="A2983">
        <v>1188</v>
      </c>
      <c r="B2983" s="9" t="s">
        <v>1189</v>
      </c>
      <c r="C2983" s="3" t="s">
        <v>5298</v>
      </c>
      <c r="D2983" s="5">
        <v>2000</v>
      </c>
      <c r="E2983" s="7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232"/>
        <v>161</v>
      </c>
      <c r="P2983">
        <f t="shared" si="233"/>
        <v>37.78</v>
      </c>
      <c r="Q2983" s="11" t="s">
        <v>8314</v>
      </c>
      <c r="R2983" s="15">
        <f t="shared" si="234"/>
        <v>42711.700694444444</v>
      </c>
      <c r="S2983" s="15">
        <f t="shared" si="235"/>
        <v>42732.700694444444</v>
      </c>
      <c r="U2983" t="str">
        <f t="shared" si="236"/>
        <v>photobooks</v>
      </c>
    </row>
    <row r="2984" spans="1:21" ht="60" x14ac:dyDescent="0.25">
      <c r="A2984">
        <v>2630</v>
      </c>
      <c r="B2984" s="9" t="s">
        <v>2630</v>
      </c>
      <c r="C2984" s="3" t="s">
        <v>6740</v>
      </c>
      <c r="D2984" s="5">
        <v>2000</v>
      </c>
      <c r="E2984" s="7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232"/>
        <v>158</v>
      </c>
      <c r="P2984">
        <f t="shared" si="233"/>
        <v>38.99</v>
      </c>
      <c r="Q2984" s="11" t="s">
        <v>8311</v>
      </c>
      <c r="R2984" s="15">
        <f t="shared" si="234"/>
        <v>42524.105462962965</v>
      </c>
      <c r="S2984" s="15">
        <f t="shared" si="235"/>
        <v>42551.416666666672</v>
      </c>
      <c r="U2984" t="str">
        <f t="shared" si="236"/>
        <v>space exploration</v>
      </c>
    </row>
    <row r="2985" spans="1:21" ht="45" x14ac:dyDescent="0.25">
      <c r="A2985">
        <v>3696</v>
      </c>
      <c r="B2985" s="9" t="s">
        <v>3693</v>
      </c>
      <c r="C2985" s="3" t="s">
        <v>7806</v>
      </c>
      <c r="D2985" s="5">
        <v>2000</v>
      </c>
      <c r="E2985" s="7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232"/>
        <v>155</v>
      </c>
      <c r="P2985">
        <f t="shared" si="233"/>
        <v>39.74</v>
      </c>
      <c r="Q2985" s="11" t="s">
        <v>8309</v>
      </c>
      <c r="R2985" s="15">
        <f t="shared" si="234"/>
        <v>41988.617083333331</v>
      </c>
      <c r="S2985" s="15">
        <f t="shared" si="235"/>
        <v>42048.617083333331</v>
      </c>
      <c r="U2985" t="str">
        <f t="shared" si="236"/>
        <v>plays</v>
      </c>
    </row>
    <row r="2986" spans="1:21" ht="60" x14ac:dyDescent="0.25">
      <c r="A2986">
        <v>2181</v>
      </c>
      <c r="B2986" s="9" t="s">
        <v>2182</v>
      </c>
      <c r="C2986" s="3" t="s">
        <v>6291</v>
      </c>
      <c r="D2986" s="5">
        <v>2000</v>
      </c>
      <c r="E2986" s="7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232"/>
        <v>153</v>
      </c>
      <c r="P2986">
        <f t="shared" si="233"/>
        <v>57.77</v>
      </c>
      <c r="Q2986" s="11" t="s">
        <v>8312</v>
      </c>
      <c r="R2986" s="15">
        <f t="shared" si="234"/>
        <v>42773.005243055552</v>
      </c>
      <c r="S2986" s="15">
        <f t="shared" si="235"/>
        <v>42787.005243055552</v>
      </c>
      <c r="U2986" t="str">
        <f t="shared" si="236"/>
        <v>tabletop games</v>
      </c>
    </row>
    <row r="2987" spans="1:21" ht="60" x14ac:dyDescent="0.25">
      <c r="A2987">
        <v>3785</v>
      </c>
      <c r="B2987" s="9" t="s">
        <v>3782</v>
      </c>
      <c r="C2987" s="3" t="s">
        <v>7895</v>
      </c>
      <c r="D2987" s="5">
        <v>2000</v>
      </c>
      <c r="E2987" s="7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232"/>
        <v>151</v>
      </c>
      <c r="P2987">
        <f t="shared" si="233"/>
        <v>100.5</v>
      </c>
      <c r="Q2987" s="11" t="s">
        <v>8309</v>
      </c>
      <c r="R2987" s="15">
        <f t="shared" si="234"/>
        <v>42548.63853009259</v>
      </c>
      <c r="S2987" s="15">
        <f t="shared" si="235"/>
        <v>42584.418749999997</v>
      </c>
      <c r="U2987" t="str">
        <f t="shared" si="236"/>
        <v>musical</v>
      </c>
    </row>
    <row r="2988" spans="1:21" ht="60" x14ac:dyDescent="0.25">
      <c r="A2988">
        <v>2166</v>
      </c>
      <c r="B2988" s="9" t="s">
        <v>2167</v>
      </c>
      <c r="C2988" s="3" t="s">
        <v>6276</v>
      </c>
      <c r="D2988" s="5">
        <v>2000</v>
      </c>
      <c r="E2988" s="7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232"/>
        <v>147</v>
      </c>
      <c r="P2988">
        <f t="shared" si="233"/>
        <v>91.63</v>
      </c>
      <c r="Q2988" s="11" t="s">
        <v>8313</v>
      </c>
      <c r="R2988" s="15">
        <f t="shared" si="234"/>
        <v>41933.838171296295</v>
      </c>
      <c r="S2988" s="15">
        <f t="shared" si="235"/>
        <v>41978.879837962959</v>
      </c>
      <c r="U2988" t="str">
        <f t="shared" si="236"/>
        <v>rock</v>
      </c>
    </row>
    <row r="2989" spans="1:21" ht="60" x14ac:dyDescent="0.25">
      <c r="A2989">
        <v>838</v>
      </c>
      <c r="B2989" s="9" t="s">
        <v>839</v>
      </c>
      <c r="C2989" s="3" t="s">
        <v>4948</v>
      </c>
      <c r="D2989" s="5">
        <v>2000</v>
      </c>
      <c r="E2989" s="7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232"/>
        <v>145</v>
      </c>
      <c r="P2989">
        <f t="shared" si="233"/>
        <v>47.67</v>
      </c>
      <c r="Q2989" s="11" t="s">
        <v>8313</v>
      </c>
      <c r="R2989" s="15">
        <f t="shared" si="234"/>
        <v>40895.897974537038</v>
      </c>
      <c r="S2989" s="15">
        <f t="shared" si="235"/>
        <v>40925.897974537038</v>
      </c>
      <c r="U2989" t="str">
        <f t="shared" si="236"/>
        <v>rock</v>
      </c>
    </row>
    <row r="2990" spans="1:21" ht="45" x14ac:dyDescent="0.25">
      <c r="A2990">
        <v>3777</v>
      </c>
      <c r="B2990" s="9" t="s">
        <v>3774</v>
      </c>
      <c r="C2990" s="3" t="s">
        <v>7887</v>
      </c>
      <c r="D2990" s="5">
        <v>2000</v>
      </c>
      <c r="E2990" s="7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232"/>
        <v>143</v>
      </c>
      <c r="P2990">
        <f t="shared" si="233"/>
        <v>48.54</v>
      </c>
      <c r="Q2990" s="11" t="s">
        <v>8309</v>
      </c>
      <c r="R2990" s="15">
        <f t="shared" si="234"/>
        <v>41887.111354166671</v>
      </c>
      <c r="S2990" s="15">
        <f t="shared" si="235"/>
        <v>41909.166666666664</v>
      </c>
      <c r="U2990" t="str">
        <f t="shared" si="236"/>
        <v>musical</v>
      </c>
    </row>
    <row r="2991" spans="1:21" ht="60" x14ac:dyDescent="0.25">
      <c r="A2991">
        <v>402</v>
      </c>
      <c r="B2991" s="9" t="s">
        <v>403</v>
      </c>
      <c r="C2991" s="3" t="s">
        <v>4512</v>
      </c>
      <c r="D2991" s="5">
        <v>2000</v>
      </c>
      <c r="E2991" s="7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232"/>
        <v>142</v>
      </c>
      <c r="P2991">
        <f t="shared" si="233"/>
        <v>65.88</v>
      </c>
      <c r="Q2991" s="11" t="s">
        <v>8308</v>
      </c>
      <c r="R2991" s="15">
        <f t="shared" si="234"/>
        <v>42292.539548611108</v>
      </c>
      <c r="S2991" s="15">
        <f t="shared" si="235"/>
        <v>42313.58121527778</v>
      </c>
      <c r="U2991" t="str">
        <f t="shared" si="236"/>
        <v>documentary</v>
      </c>
    </row>
    <row r="2992" spans="1:21" ht="45" x14ac:dyDescent="0.25">
      <c r="A2992">
        <v>1650</v>
      </c>
      <c r="B2992" s="9" t="s">
        <v>1651</v>
      </c>
      <c r="C2992" s="3" t="s">
        <v>5760</v>
      </c>
      <c r="D2992" s="5">
        <v>2000</v>
      </c>
      <c r="E2992" s="7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232"/>
        <v>142</v>
      </c>
      <c r="P2992">
        <f t="shared" si="233"/>
        <v>88.47</v>
      </c>
      <c r="Q2992" s="11" t="s">
        <v>8313</v>
      </c>
      <c r="R2992" s="15">
        <f t="shared" si="234"/>
        <v>41526.435613425929</v>
      </c>
      <c r="S2992" s="15">
        <f t="shared" si="235"/>
        <v>41556.435613425929</v>
      </c>
      <c r="U2992" t="str">
        <f t="shared" si="236"/>
        <v>pop</v>
      </c>
    </row>
    <row r="2993" spans="1:21" ht="30" x14ac:dyDescent="0.25">
      <c r="A2993">
        <v>3457</v>
      </c>
      <c r="B2993" s="9" t="s">
        <v>3456</v>
      </c>
      <c r="C2993" s="3" t="s">
        <v>7567</v>
      </c>
      <c r="D2993" s="5">
        <v>2000</v>
      </c>
      <c r="E2993" s="7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232"/>
        <v>140</v>
      </c>
      <c r="P2993">
        <f t="shared" si="233"/>
        <v>50.98</v>
      </c>
      <c r="Q2993" s="11" t="s">
        <v>8309</v>
      </c>
      <c r="R2993" s="15">
        <f t="shared" si="234"/>
        <v>42016.706678240742</v>
      </c>
      <c r="S2993" s="15">
        <f t="shared" si="235"/>
        <v>42047.249305555553</v>
      </c>
      <c r="U2993" t="str">
        <f t="shared" si="236"/>
        <v>plays</v>
      </c>
    </row>
    <row r="2994" spans="1:21" ht="60" x14ac:dyDescent="0.25">
      <c r="A2994">
        <v>1669</v>
      </c>
      <c r="B2994" s="9" t="s">
        <v>1670</v>
      </c>
      <c r="C2994" s="3" t="s">
        <v>5779</v>
      </c>
      <c r="D2994" s="5">
        <v>2000</v>
      </c>
      <c r="E2994" s="7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232"/>
        <v>140</v>
      </c>
      <c r="P2994">
        <f t="shared" si="233"/>
        <v>53.75</v>
      </c>
      <c r="Q2994" s="11" t="s">
        <v>8313</v>
      </c>
      <c r="R2994" s="15">
        <f t="shared" si="234"/>
        <v>42461.885138888887</v>
      </c>
      <c r="S2994" s="15">
        <f t="shared" si="235"/>
        <v>42521.885138888887</v>
      </c>
      <c r="U2994" t="str">
        <f t="shared" si="236"/>
        <v>pop</v>
      </c>
    </row>
    <row r="2995" spans="1:21" ht="45" x14ac:dyDescent="0.25">
      <c r="A2995">
        <v>820</v>
      </c>
      <c r="B2995" s="9" t="s">
        <v>821</v>
      </c>
      <c r="C2995" s="3" t="s">
        <v>4930</v>
      </c>
      <c r="D2995" s="5">
        <v>2000</v>
      </c>
      <c r="E2995" s="7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232"/>
        <v>134</v>
      </c>
      <c r="P2995">
        <f t="shared" si="233"/>
        <v>70.55</v>
      </c>
      <c r="Q2995" s="11" t="s">
        <v>8313</v>
      </c>
      <c r="R2995" s="15">
        <f t="shared" si="234"/>
        <v>41768.841921296298</v>
      </c>
      <c r="S2995" s="15">
        <f t="shared" si="235"/>
        <v>41799.208333333336</v>
      </c>
      <c r="U2995" t="str">
        <f t="shared" si="236"/>
        <v>rock</v>
      </c>
    </row>
    <row r="2996" spans="1:21" ht="60" x14ac:dyDescent="0.25">
      <c r="A2996">
        <v>1214</v>
      </c>
      <c r="B2996" s="9" t="s">
        <v>1215</v>
      </c>
      <c r="C2996" s="3" t="s">
        <v>5324</v>
      </c>
      <c r="D2996" s="5">
        <v>2000</v>
      </c>
      <c r="E2996" s="7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232"/>
        <v>132</v>
      </c>
      <c r="P2996">
        <f t="shared" si="233"/>
        <v>105.44</v>
      </c>
      <c r="Q2996" s="11" t="s">
        <v>8314</v>
      </c>
      <c r="R2996" s="15">
        <f t="shared" si="234"/>
        <v>42104.840335648143</v>
      </c>
      <c r="S2996" s="15">
        <f t="shared" si="235"/>
        <v>42164.840335648143</v>
      </c>
      <c r="U2996" t="str">
        <f t="shared" si="236"/>
        <v>photobooks</v>
      </c>
    </row>
    <row r="2997" spans="1:21" ht="45" x14ac:dyDescent="0.25">
      <c r="A2997">
        <v>851</v>
      </c>
      <c r="B2997" s="9" t="s">
        <v>852</v>
      </c>
      <c r="C2997" s="3" t="s">
        <v>4961</v>
      </c>
      <c r="D2997" s="5">
        <v>2000</v>
      </c>
      <c r="E2997" s="7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232"/>
        <v>130</v>
      </c>
      <c r="P2997">
        <f t="shared" si="233"/>
        <v>37.270000000000003</v>
      </c>
      <c r="Q2997" s="11" t="s">
        <v>8313</v>
      </c>
      <c r="R2997" s="15">
        <f t="shared" si="234"/>
        <v>42522.880243055552</v>
      </c>
      <c r="S2997" s="15">
        <f t="shared" si="235"/>
        <v>42582.822916666672</v>
      </c>
      <c r="U2997" t="str">
        <f t="shared" si="236"/>
        <v>metal</v>
      </c>
    </row>
    <row r="2998" spans="1:21" ht="60" x14ac:dyDescent="0.25">
      <c r="A2998">
        <v>3538</v>
      </c>
      <c r="B2998" s="9" t="s">
        <v>3537</v>
      </c>
      <c r="C2998" s="3" t="s">
        <v>7648</v>
      </c>
      <c r="D2998" s="5">
        <v>2000</v>
      </c>
      <c r="E2998" s="7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232"/>
        <v>128</v>
      </c>
      <c r="P2998">
        <f t="shared" si="233"/>
        <v>30.95</v>
      </c>
      <c r="Q2998" s="11" t="s">
        <v>8309</v>
      </c>
      <c r="R2998" s="15">
        <f t="shared" si="234"/>
        <v>42571.420601851853</v>
      </c>
      <c r="S2998" s="15">
        <f t="shared" si="235"/>
        <v>42599.420601851853</v>
      </c>
      <c r="U2998" t="str">
        <f t="shared" si="236"/>
        <v>plays</v>
      </c>
    </row>
    <row r="2999" spans="1:21" ht="45" x14ac:dyDescent="0.25">
      <c r="A2999">
        <v>3268</v>
      </c>
      <c r="B2999" s="9" t="s">
        <v>3268</v>
      </c>
      <c r="C2999" s="3" t="s">
        <v>7378</v>
      </c>
      <c r="D2999" s="5">
        <v>2000</v>
      </c>
      <c r="E2999" s="7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232"/>
        <v>128</v>
      </c>
      <c r="P2999">
        <f t="shared" si="233"/>
        <v>60.95</v>
      </c>
      <c r="Q2999" s="11" t="s">
        <v>8309</v>
      </c>
      <c r="R2999" s="15">
        <f t="shared" si="234"/>
        <v>42590.90425925926</v>
      </c>
      <c r="S2999" s="15">
        <f t="shared" si="235"/>
        <v>42606.90425925926</v>
      </c>
      <c r="U2999" t="str">
        <f t="shared" si="236"/>
        <v>plays</v>
      </c>
    </row>
    <row r="3000" spans="1:21" ht="60" x14ac:dyDescent="0.25">
      <c r="A3000">
        <v>3487</v>
      </c>
      <c r="B3000" s="9" t="s">
        <v>3486</v>
      </c>
      <c r="C3000" s="3" t="s">
        <v>7597</v>
      </c>
      <c r="D3000" s="5">
        <v>2000</v>
      </c>
      <c r="E3000" s="7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232"/>
        <v>128</v>
      </c>
      <c r="P3000">
        <f t="shared" si="233"/>
        <v>38.71</v>
      </c>
      <c r="Q3000" s="11" t="s">
        <v>8309</v>
      </c>
      <c r="R3000" s="15">
        <f t="shared" si="234"/>
        <v>42149.940416666665</v>
      </c>
      <c r="S3000" s="15">
        <f t="shared" si="235"/>
        <v>42179.940416666665</v>
      </c>
      <c r="U3000" t="str">
        <f t="shared" si="236"/>
        <v>plays</v>
      </c>
    </row>
    <row r="3001" spans="1:21" ht="45" x14ac:dyDescent="0.25">
      <c r="A3001">
        <v>3592</v>
      </c>
      <c r="B3001" s="9" t="s">
        <v>3591</v>
      </c>
      <c r="C3001" s="3" t="s">
        <v>7702</v>
      </c>
      <c r="D3001" s="5">
        <v>2000</v>
      </c>
      <c r="E3001" s="7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232"/>
        <v>127</v>
      </c>
      <c r="P3001">
        <f t="shared" si="233"/>
        <v>72.709999999999994</v>
      </c>
      <c r="Q3001" s="11" t="s">
        <v>8309</v>
      </c>
      <c r="R3001" s="15">
        <f t="shared" si="234"/>
        <v>41988.829942129625</v>
      </c>
      <c r="S3001" s="15">
        <f t="shared" si="235"/>
        <v>42046.207638888889</v>
      </c>
      <c r="U3001" t="str">
        <f t="shared" si="236"/>
        <v>plays</v>
      </c>
    </row>
    <row r="3002" spans="1:21" ht="30" x14ac:dyDescent="0.25">
      <c r="A3002">
        <v>3318</v>
      </c>
      <c r="B3002" s="9" t="s">
        <v>3318</v>
      </c>
      <c r="C3002" s="3" t="s">
        <v>7428</v>
      </c>
      <c r="D3002" s="5">
        <v>2000</v>
      </c>
      <c r="E3002" s="7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232"/>
        <v>126</v>
      </c>
      <c r="P3002">
        <f t="shared" si="233"/>
        <v>78.5</v>
      </c>
      <c r="Q3002" s="11" t="s">
        <v>8309</v>
      </c>
      <c r="R3002" s="15">
        <f t="shared" si="234"/>
        <v>42431.302002314813</v>
      </c>
      <c r="S3002" s="15">
        <f t="shared" si="235"/>
        <v>42471.104166666672</v>
      </c>
      <c r="U3002" t="str">
        <f t="shared" si="236"/>
        <v>plays</v>
      </c>
    </row>
    <row r="3003" spans="1:21" ht="45" x14ac:dyDescent="0.25">
      <c r="A3003">
        <v>1357</v>
      </c>
      <c r="B3003" s="9" t="s">
        <v>1358</v>
      </c>
      <c r="C3003" s="3" t="s">
        <v>5467</v>
      </c>
      <c r="D3003" s="5">
        <v>2000</v>
      </c>
      <c r="E3003" s="7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232"/>
        <v>125</v>
      </c>
      <c r="P3003">
        <f t="shared" si="233"/>
        <v>38.549999999999997</v>
      </c>
      <c r="Q3003" s="11" t="s">
        <v>8310</v>
      </c>
      <c r="R3003" s="15">
        <f t="shared" si="234"/>
        <v>41304.962233796294</v>
      </c>
      <c r="S3003" s="15">
        <f t="shared" si="235"/>
        <v>41334.249305555553</v>
      </c>
      <c r="U3003" t="str">
        <f t="shared" si="236"/>
        <v>nonfiction</v>
      </c>
    </row>
    <row r="3004" spans="1:21" ht="60" x14ac:dyDescent="0.25">
      <c r="A3004">
        <v>1635</v>
      </c>
      <c r="B3004" s="9" t="s">
        <v>1636</v>
      </c>
      <c r="C3004" s="3" t="s">
        <v>5745</v>
      </c>
      <c r="D3004" s="5">
        <v>2000</v>
      </c>
      <c r="E3004" s="7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232"/>
        <v>125</v>
      </c>
      <c r="P3004">
        <f t="shared" si="233"/>
        <v>67.73</v>
      </c>
      <c r="Q3004" s="11" t="s">
        <v>8313</v>
      </c>
      <c r="R3004" s="15">
        <f t="shared" si="234"/>
        <v>42502.868761574078</v>
      </c>
      <c r="S3004" s="15">
        <f t="shared" si="235"/>
        <v>42562.868761574078</v>
      </c>
      <c r="U3004" t="str">
        <f t="shared" si="236"/>
        <v>rock</v>
      </c>
    </row>
    <row r="3005" spans="1:21" ht="45" x14ac:dyDescent="0.25">
      <c r="A3005">
        <v>1842</v>
      </c>
      <c r="B3005" s="9" t="s">
        <v>1843</v>
      </c>
      <c r="C3005" s="3" t="s">
        <v>5952</v>
      </c>
      <c r="D3005" s="5">
        <v>2000</v>
      </c>
      <c r="E3005" s="7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232"/>
        <v>125</v>
      </c>
      <c r="P3005">
        <f t="shared" si="233"/>
        <v>119.29</v>
      </c>
      <c r="Q3005" s="11" t="s">
        <v>8313</v>
      </c>
      <c r="R3005" s="15">
        <f t="shared" si="234"/>
        <v>42031.631724537037</v>
      </c>
      <c r="S3005" s="15">
        <f t="shared" si="235"/>
        <v>42065.249305555553</v>
      </c>
      <c r="U3005" t="str">
        <f t="shared" si="236"/>
        <v>rock</v>
      </c>
    </row>
    <row r="3006" spans="1:21" ht="45" x14ac:dyDescent="0.25">
      <c r="A3006">
        <v>2218</v>
      </c>
      <c r="B3006" s="9" t="s">
        <v>2219</v>
      </c>
      <c r="C3006" s="3" t="s">
        <v>6328</v>
      </c>
      <c r="D3006" s="5">
        <v>2000</v>
      </c>
      <c r="E3006" s="7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232"/>
        <v>123</v>
      </c>
      <c r="P3006">
        <f t="shared" si="233"/>
        <v>32.32</v>
      </c>
      <c r="Q3006" s="11" t="s">
        <v>8313</v>
      </c>
      <c r="R3006" s="15">
        <f t="shared" si="234"/>
        <v>41127.812303240738</v>
      </c>
      <c r="S3006" s="15">
        <f t="shared" si="235"/>
        <v>41150</v>
      </c>
      <c r="U3006" t="str">
        <f t="shared" si="236"/>
        <v>electronic music</v>
      </c>
    </row>
    <row r="3007" spans="1:21" ht="75" x14ac:dyDescent="0.25">
      <c r="A3007">
        <v>3290</v>
      </c>
      <c r="B3007" s="9" t="s">
        <v>3290</v>
      </c>
      <c r="C3007" s="3" t="s">
        <v>7400</v>
      </c>
      <c r="D3007" s="5">
        <v>2000</v>
      </c>
      <c r="E3007" s="7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232"/>
        <v>121</v>
      </c>
      <c r="P3007">
        <f t="shared" si="233"/>
        <v>33.67</v>
      </c>
      <c r="Q3007" s="11" t="s">
        <v>8309</v>
      </c>
      <c r="R3007" s="15">
        <f t="shared" si="234"/>
        <v>42775.51494212963</v>
      </c>
      <c r="S3007" s="15">
        <f t="shared" si="235"/>
        <v>42805.51494212963</v>
      </c>
      <c r="U3007" t="str">
        <f t="shared" si="236"/>
        <v>plays</v>
      </c>
    </row>
    <row r="3008" spans="1:21" ht="45" x14ac:dyDescent="0.25">
      <c r="A3008">
        <v>1931</v>
      </c>
      <c r="B3008" s="9" t="s">
        <v>1932</v>
      </c>
      <c r="C3008" s="3" t="s">
        <v>6041</v>
      </c>
      <c r="D3008" s="5">
        <v>2000</v>
      </c>
      <c r="E3008" s="7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232"/>
        <v>121</v>
      </c>
      <c r="P3008">
        <f t="shared" si="233"/>
        <v>48.24</v>
      </c>
      <c r="Q3008" s="11" t="s">
        <v>8313</v>
      </c>
      <c r="R3008" s="15">
        <f t="shared" si="234"/>
        <v>41037.892465277779</v>
      </c>
      <c r="S3008" s="15">
        <f t="shared" si="235"/>
        <v>41051.145833333336</v>
      </c>
      <c r="U3008" t="str">
        <f t="shared" si="236"/>
        <v>indie rock</v>
      </c>
    </row>
    <row r="3009" spans="1:21" ht="60" x14ac:dyDescent="0.25">
      <c r="A3009">
        <v>537</v>
      </c>
      <c r="B3009" s="9" t="s">
        <v>538</v>
      </c>
      <c r="C3009" s="3" t="s">
        <v>4647</v>
      </c>
      <c r="D3009" s="5">
        <v>2000</v>
      </c>
      <c r="E3009" s="7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232"/>
        <v>121</v>
      </c>
      <c r="P3009">
        <f t="shared" si="233"/>
        <v>40.85</v>
      </c>
      <c r="Q3009" s="11" t="s">
        <v>8309</v>
      </c>
      <c r="R3009" s="15">
        <f t="shared" si="234"/>
        <v>42282.768414351856</v>
      </c>
      <c r="S3009" s="15">
        <f t="shared" si="235"/>
        <v>42312.810081018513</v>
      </c>
      <c r="U3009" t="str">
        <f t="shared" si="236"/>
        <v>plays</v>
      </c>
    </row>
    <row r="3010" spans="1:21" ht="45" x14ac:dyDescent="0.25">
      <c r="A3010">
        <v>1245</v>
      </c>
      <c r="B3010" s="9" t="s">
        <v>1246</v>
      </c>
      <c r="C3010" s="3" t="s">
        <v>5355</v>
      </c>
      <c r="D3010" s="5">
        <v>2000</v>
      </c>
      <c r="E3010" s="7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232"/>
        <v>120</v>
      </c>
      <c r="P3010">
        <f t="shared" si="233"/>
        <v>141.47</v>
      </c>
      <c r="Q3010" s="11" t="s">
        <v>8313</v>
      </c>
      <c r="R3010" s="15">
        <f t="shared" si="234"/>
        <v>41774.599930555552</v>
      </c>
      <c r="S3010" s="15">
        <f t="shared" si="235"/>
        <v>41804.599930555552</v>
      </c>
      <c r="U3010" t="str">
        <f t="shared" si="236"/>
        <v>rock</v>
      </c>
    </row>
    <row r="3011" spans="1:21" ht="60" x14ac:dyDescent="0.25">
      <c r="A3011">
        <v>2827</v>
      </c>
      <c r="B3011" s="9" t="s">
        <v>2827</v>
      </c>
      <c r="C3011" s="3" t="s">
        <v>6937</v>
      </c>
      <c r="D3011" s="5">
        <v>2000</v>
      </c>
      <c r="E3011" s="7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ref="O3011:O3074" si="237">ROUND(E3011/D3011*100,0)</f>
        <v>120</v>
      </c>
      <c r="P3011">
        <f t="shared" ref="P3011:P3074" si="238">IFERROR(ROUND(E3011/L3011,2),0)</f>
        <v>104.57</v>
      </c>
      <c r="Q3011" s="11" t="s">
        <v>8309</v>
      </c>
      <c r="R3011" s="15">
        <f t="shared" ref="R3011:R3074" si="239">(((J3011/60)/60)/24)+DATE(1970,1,1)</f>
        <v>42494.683634259258</v>
      </c>
      <c r="S3011" s="15">
        <f t="shared" ref="S3011:S3074" si="240">(((I3011/60)/60)/24)+DATE(1970,1,1)</f>
        <v>42524.6875</v>
      </c>
      <c r="U3011" t="str">
        <f t="shared" ref="U3011:U3074" si="241">RIGHT(N3011,LEN(N3011)-SEARCH("/",N3011))</f>
        <v>plays</v>
      </c>
    </row>
    <row r="3012" spans="1:21" ht="45" x14ac:dyDescent="0.25">
      <c r="A3012">
        <v>2838</v>
      </c>
      <c r="B3012" s="9" t="s">
        <v>2838</v>
      </c>
      <c r="C3012" s="3" t="s">
        <v>6948</v>
      </c>
      <c r="D3012" s="5">
        <v>2000</v>
      </c>
      <c r="E3012" s="7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237"/>
        <v>120</v>
      </c>
      <c r="P3012">
        <f t="shared" si="238"/>
        <v>44.54</v>
      </c>
      <c r="Q3012" s="11" t="s">
        <v>8309</v>
      </c>
      <c r="R3012" s="15">
        <f t="shared" si="239"/>
        <v>41842.607592592591</v>
      </c>
      <c r="S3012" s="15">
        <f t="shared" si="240"/>
        <v>41864.916666666664</v>
      </c>
      <c r="U3012" t="str">
        <f t="shared" si="241"/>
        <v>plays</v>
      </c>
    </row>
    <row r="3013" spans="1:21" ht="60" x14ac:dyDescent="0.25">
      <c r="A3013">
        <v>3347</v>
      </c>
      <c r="B3013" s="9" t="s">
        <v>3347</v>
      </c>
      <c r="C3013" s="3" t="s">
        <v>7457</v>
      </c>
      <c r="D3013" s="5">
        <v>2000</v>
      </c>
      <c r="E3013" s="7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237"/>
        <v>119</v>
      </c>
      <c r="P3013">
        <f t="shared" si="238"/>
        <v>108.59</v>
      </c>
      <c r="Q3013" s="11" t="s">
        <v>8309</v>
      </c>
      <c r="R3013" s="15">
        <f t="shared" si="239"/>
        <v>42484.551550925928</v>
      </c>
      <c r="S3013" s="15">
        <f t="shared" si="240"/>
        <v>42498.875</v>
      </c>
      <c r="U3013" t="str">
        <f t="shared" si="241"/>
        <v>plays</v>
      </c>
    </row>
    <row r="3014" spans="1:21" ht="30" x14ac:dyDescent="0.25">
      <c r="A3014">
        <v>66</v>
      </c>
      <c r="B3014" s="9" t="s">
        <v>68</v>
      </c>
      <c r="C3014" s="3" t="s">
        <v>4177</v>
      </c>
      <c r="D3014" s="5">
        <v>2000</v>
      </c>
      <c r="E3014" s="7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237"/>
        <v>119</v>
      </c>
      <c r="P3014">
        <f t="shared" si="238"/>
        <v>91.23</v>
      </c>
      <c r="Q3014" s="11" t="s">
        <v>8308</v>
      </c>
      <c r="R3014" s="15">
        <f t="shared" si="239"/>
        <v>42539.849768518514</v>
      </c>
      <c r="S3014" s="15">
        <f t="shared" si="240"/>
        <v>42569.849768518514</v>
      </c>
      <c r="U3014" t="str">
        <f t="shared" si="241"/>
        <v>shorts</v>
      </c>
    </row>
    <row r="3015" spans="1:21" ht="45" x14ac:dyDescent="0.25">
      <c r="A3015">
        <v>23</v>
      </c>
      <c r="B3015" s="9" t="s">
        <v>25</v>
      </c>
      <c r="C3015" s="3" t="s">
        <v>4134</v>
      </c>
      <c r="D3015" s="5">
        <v>2000</v>
      </c>
      <c r="E3015" s="7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237"/>
        <v>119</v>
      </c>
      <c r="P3015">
        <f t="shared" si="238"/>
        <v>103.04</v>
      </c>
      <c r="Q3015" s="11" t="s">
        <v>8308</v>
      </c>
      <c r="R3015" s="15">
        <f t="shared" si="239"/>
        <v>42097.778946759259</v>
      </c>
      <c r="S3015" s="15">
        <f t="shared" si="240"/>
        <v>42124.638888888891</v>
      </c>
      <c r="U3015" t="str">
        <f t="shared" si="241"/>
        <v>television</v>
      </c>
    </row>
    <row r="3016" spans="1:21" ht="60" x14ac:dyDescent="0.25">
      <c r="A3016">
        <v>835</v>
      </c>
      <c r="B3016" s="9" t="s">
        <v>836</v>
      </c>
      <c r="C3016" s="3" t="s">
        <v>4945</v>
      </c>
      <c r="D3016" s="5">
        <v>2000</v>
      </c>
      <c r="E3016" s="7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237"/>
        <v>117</v>
      </c>
      <c r="P3016">
        <f t="shared" si="238"/>
        <v>58.63</v>
      </c>
      <c r="Q3016" s="11" t="s">
        <v>8313</v>
      </c>
      <c r="R3016" s="15">
        <f t="shared" si="239"/>
        <v>41005.45784722222</v>
      </c>
      <c r="S3016" s="15">
        <f t="shared" si="240"/>
        <v>41048.125</v>
      </c>
      <c r="U3016" t="str">
        <f t="shared" si="241"/>
        <v>rock</v>
      </c>
    </row>
    <row r="3017" spans="1:21" ht="60" x14ac:dyDescent="0.25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7"/>
        <v>117</v>
      </c>
      <c r="P3017">
        <f t="shared" si="238"/>
        <v>75.48</v>
      </c>
      <c r="Q3017" s="11" t="s">
        <v>8313</v>
      </c>
      <c r="R3017" s="15">
        <f t="shared" si="239"/>
        <v>40838.043391203704</v>
      </c>
      <c r="S3017" s="15">
        <f t="shared" si="240"/>
        <v>40883.085057870368</v>
      </c>
      <c r="U3017" t="str">
        <f t="shared" si="241"/>
        <v>rock</v>
      </c>
    </row>
    <row r="3018" spans="1:21" ht="60" x14ac:dyDescent="0.25">
      <c r="A3018">
        <v>1627</v>
      </c>
      <c r="B3018" s="9" t="s">
        <v>1628</v>
      </c>
      <c r="C3018" s="3" t="s">
        <v>5737</v>
      </c>
      <c r="D3018" s="5">
        <v>2000</v>
      </c>
      <c r="E3018" s="7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237"/>
        <v>117</v>
      </c>
      <c r="P3018">
        <f t="shared" si="238"/>
        <v>61.58</v>
      </c>
      <c r="Q3018" s="11" t="s">
        <v>8313</v>
      </c>
      <c r="R3018" s="15">
        <f t="shared" si="239"/>
        <v>41205.707048611112</v>
      </c>
      <c r="S3018" s="15">
        <f t="shared" si="240"/>
        <v>41239.207638888889</v>
      </c>
      <c r="U3018" t="str">
        <f t="shared" si="241"/>
        <v>rock</v>
      </c>
    </row>
    <row r="3019" spans="1:21" ht="60" x14ac:dyDescent="0.25">
      <c r="A3019">
        <v>3767</v>
      </c>
      <c r="B3019" s="9" t="s">
        <v>3764</v>
      </c>
      <c r="C3019" s="3" t="s">
        <v>7877</v>
      </c>
      <c r="D3019" s="5">
        <v>2000</v>
      </c>
      <c r="E3019" s="7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237"/>
        <v>117</v>
      </c>
      <c r="P3019">
        <f t="shared" si="238"/>
        <v>41.7</v>
      </c>
      <c r="Q3019" s="11" t="s">
        <v>8309</v>
      </c>
      <c r="R3019" s="15">
        <f t="shared" si="239"/>
        <v>42050.019641203704</v>
      </c>
      <c r="S3019" s="15">
        <f t="shared" si="240"/>
        <v>42064.207638888889</v>
      </c>
      <c r="U3019" t="str">
        <f t="shared" si="241"/>
        <v>musical</v>
      </c>
    </row>
    <row r="3020" spans="1:21" ht="45" x14ac:dyDescent="0.25">
      <c r="A3020">
        <v>67</v>
      </c>
      <c r="B3020" s="9" t="s">
        <v>69</v>
      </c>
      <c r="C3020" s="3" t="s">
        <v>4178</v>
      </c>
      <c r="D3020" s="5">
        <v>2000</v>
      </c>
      <c r="E3020" s="7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237"/>
        <v>116</v>
      </c>
      <c r="P3020">
        <f t="shared" si="238"/>
        <v>116.25</v>
      </c>
      <c r="Q3020" s="11" t="s">
        <v>8308</v>
      </c>
      <c r="R3020" s="15">
        <f t="shared" si="239"/>
        <v>41075.583379629628</v>
      </c>
      <c r="S3020" s="15">
        <f t="shared" si="240"/>
        <v>41105.583379629628</v>
      </c>
      <c r="U3020" t="str">
        <f t="shared" si="241"/>
        <v>shorts</v>
      </c>
    </row>
    <row r="3021" spans="1:21" ht="30" x14ac:dyDescent="0.25">
      <c r="A3021">
        <v>2463</v>
      </c>
      <c r="B3021" s="9" t="s">
        <v>2464</v>
      </c>
      <c r="C3021" s="3" t="s">
        <v>6573</v>
      </c>
      <c r="D3021" s="5">
        <v>2000</v>
      </c>
      <c r="E3021" s="7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237"/>
        <v>116</v>
      </c>
      <c r="P3021">
        <f t="shared" si="238"/>
        <v>31</v>
      </c>
      <c r="Q3021" s="11" t="s">
        <v>8313</v>
      </c>
      <c r="R3021" s="15">
        <f t="shared" si="239"/>
        <v>41341.111400462964</v>
      </c>
      <c r="S3021" s="15">
        <f t="shared" si="240"/>
        <v>41380.791666666664</v>
      </c>
      <c r="U3021" t="str">
        <f t="shared" si="241"/>
        <v>indie rock</v>
      </c>
    </row>
    <row r="3022" spans="1:21" ht="45" x14ac:dyDescent="0.25">
      <c r="A3022">
        <v>3313</v>
      </c>
      <c r="B3022" s="9" t="s">
        <v>3313</v>
      </c>
      <c r="C3022" s="3" t="s">
        <v>7423</v>
      </c>
      <c r="D3022" s="5">
        <v>2000</v>
      </c>
      <c r="E3022" s="7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237"/>
        <v>116</v>
      </c>
      <c r="P3022">
        <f t="shared" si="238"/>
        <v>80.03</v>
      </c>
      <c r="Q3022" s="11" t="s">
        <v>8309</v>
      </c>
      <c r="R3022" s="15">
        <f t="shared" si="239"/>
        <v>42382.244409722218</v>
      </c>
      <c r="S3022" s="15">
        <f t="shared" si="240"/>
        <v>42396.041666666672</v>
      </c>
      <c r="U3022" t="str">
        <f t="shared" si="241"/>
        <v>plays</v>
      </c>
    </row>
    <row r="3023" spans="1:21" ht="45" x14ac:dyDescent="0.25">
      <c r="A3023">
        <v>1922</v>
      </c>
      <c r="B3023" s="9" t="s">
        <v>1923</v>
      </c>
      <c r="C3023" s="3" t="s">
        <v>6032</v>
      </c>
      <c r="D3023" s="5">
        <v>2000</v>
      </c>
      <c r="E3023" s="7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237"/>
        <v>116</v>
      </c>
      <c r="P3023">
        <f t="shared" si="238"/>
        <v>36.11</v>
      </c>
      <c r="Q3023" s="11" t="s">
        <v>8313</v>
      </c>
      <c r="R3023" s="15">
        <f t="shared" si="239"/>
        <v>41590.255868055552</v>
      </c>
      <c r="S3023" s="15">
        <f t="shared" si="240"/>
        <v>41620.255868055552</v>
      </c>
      <c r="U3023" t="str">
        <f t="shared" si="241"/>
        <v>indie rock</v>
      </c>
    </row>
    <row r="3024" spans="1:21" ht="45" x14ac:dyDescent="0.25">
      <c r="A3024">
        <v>3172</v>
      </c>
      <c r="B3024" s="9" t="s">
        <v>3172</v>
      </c>
      <c r="C3024" s="3" t="s">
        <v>7282</v>
      </c>
      <c r="D3024" s="5">
        <v>2000</v>
      </c>
      <c r="E3024" s="7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237"/>
        <v>115</v>
      </c>
      <c r="P3024">
        <f t="shared" si="238"/>
        <v>79.31</v>
      </c>
      <c r="Q3024" s="11" t="s">
        <v>8309</v>
      </c>
      <c r="R3024" s="15">
        <f t="shared" si="239"/>
        <v>40923.729953703703</v>
      </c>
      <c r="S3024" s="15">
        <f t="shared" si="240"/>
        <v>40953.729953703703</v>
      </c>
      <c r="U3024" t="str">
        <f t="shared" si="241"/>
        <v>plays</v>
      </c>
    </row>
    <row r="3025" spans="1:21" ht="30" x14ac:dyDescent="0.25">
      <c r="A3025">
        <v>1022</v>
      </c>
      <c r="B3025" s="9" t="s">
        <v>1023</v>
      </c>
      <c r="C3025" s="3" t="s">
        <v>5132</v>
      </c>
      <c r="D3025" s="5">
        <v>2000</v>
      </c>
      <c r="E3025" s="7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237"/>
        <v>115</v>
      </c>
      <c r="P3025">
        <f t="shared" si="238"/>
        <v>31.05</v>
      </c>
      <c r="Q3025" s="11" t="s">
        <v>8313</v>
      </c>
      <c r="R3025" s="15">
        <f t="shared" si="239"/>
        <v>42111.646724537044</v>
      </c>
      <c r="S3025" s="15">
        <f t="shared" si="240"/>
        <v>42141.646724537044</v>
      </c>
      <c r="U3025" t="str">
        <f t="shared" si="241"/>
        <v>electronic music</v>
      </c>
    </row>
    <row r="3026" spans="1:21" ht="45" x14ac:dyDescent="0.25">
      <c r="A3026">
        <v>3570</v>
      </c>
      <c r="B3026" s="9" t="s">
        <v>3569</v>
      </c>
      <c r="C3026" s="3" t="s">
        <v>7680</v>
      </c>
      <c r="D3026" s="5">
        <v>2000</v>
      </c>
      <c r="E3026" s="7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237"/>
        <v>114</v>
      </c>
      <c r="P3026">
        <f t="shared" si="238"/>
        <v>87.96</v>
      </c>
      <c r="Q3026" s="11" t="s">
        <v>8309</v>
      </c>
      <c r="R3026" s="15">
        <f t="shared" si="239"/>
        <v>41976.331979166673</v>
      </c>
      <c r="S3026" s="15">
        <f t="shared" si="240"/>
        <v>42004.291666666672</v>
      </c>
      <c r="U3026" t="str">
        <f t="shared" si="241"/>
        <v>plays</v>
      </c>
    </row>
    <row r="3027" spans="1:21" ht="60" x14ac:dyDescent="0.25">
      <c r="A3027">
        <v>2623</v>
      </c>
      <c r="B3027" s="9" t="s">
        <v>2623</v>
      </c>
      <c r="C3027" s="3" t="s">
        <v>6733</v>
      </c>
      <c r="D3027" s="5">
        <v>2000</v>
      </c>
      <c r="E3027" s="7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237"/>
        <v>114</v>
      </c>
      <c r="P3027">
        <f t="shared" si="238"/>
        <v>36.770000000000003</v>
      </c>
      <c r="Q3027" s="11" t="s">
        <v>8311</v>
      </c>
      <c r="R3027" s="15">
        <f t="shared" si="239"/>
        <v>42692.256550925929</v>
      </c>
      <c r="S3027" s="15">
        <f t="shared" si="240"/>
        <v>42706.256550925929</v>
      </c>
      <c r="U3027" t="str">
        <f t="shared" si="241"/>
        <v>space exploration</v>
      </c>
    </row>
    <row r="3028" spans="1:21" ht="45" x14ac:dyDescent="0.25">
      <c r="A3028">
        <v>63</v>
      </c>
      <c r="B3028" s="9" t="s">
        <v>65</v>
      </c>
      <c r="C3028" s="3" t="s">
        <v>4174</v>
      </c>
      <c r="D3028" s="5">
        <v>2000</v>
      </c>
      <c r="E3028" s="7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237"/>
        <v>114</v>
      </c>
      <c r="P3028">
        <f t="shared" si="238"/>
        <v>35.47</v>
      </c>
      <c r="Q3028" s="11" t="s">
        <v>8308</v>
      </c>
      <c r="R3028" s="15">
        <f t="shared" si="239"/>
        <v>41612.912187499998</v>
      </c>
      <c r="S3028" s="15">
        <f t="shared" si="240"/>
        <v>41636.207638888889</v>
      </c>
      <c r="U3028" t="str">
        <f t="shared" si="241"/>
        <v>shorts</v>
      </c>
    </row>
    <row r="3029" spans="1:21" ht="60" x14ac:dyDescent="0.25">
      <c r="A3029">
        <v>2101</v>
      </c>
      <c r="B3029" s="9" t="s">
        <v>2102</v>
      </c>
      <c r="C3029" s="3" t="s">
        <v>6211</v>
      </c>
      <c r="D3029" s="5">
        <v>2000</v>
      </c>
      <c r="E3029" s="7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237"/>
        <v>113</v>
      </c>
      <c r="P3029">
        <f t="shared" si="238"/>
        <v>51.48</v>
      </c>
      <c r="Q3029" s="11" t="s">
        <v>8313</v>
      </c>
      <c r="R3029" s="15">
        <f t="shared" si="239"/>
        <v>40892.149467592593</v>
      </c>
      <c r="S3029" s="15">
        <f t="shared" si="240"/>
        <v>40952.149467592593</v>
      </c>
      <c r="U3029" t="str">
        <f t="shared" si="241"/>
        <v>indie rock</v>
      </c>
    </row>
    <row r="3030" spans="1:21" ht="45" x14ac:dyDescent="0.25">
      <c r="A3030">
        <v>3478</v>
      </c>
      <c r="B3030" s="9" t="s">
        <v>3477</v>
      </c>
      <c r="C3030" s="3" t="s">
        <v>7588</v>
      </c>
      <c r="D3030" s="5">
        <v>2000</v>
      </c>
      <c r="E3030" s="7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237"/>
        <v>113</v>
      </c>
      <c r="P3030">
        <f t="shared" si="238"/>
        <v>39.6</v>
      </c>
      <c r="Q3030" s="11" t="s">
        <v>8309</v>
      </c>
      <c r="R3030" s="15">
        <f t="shared" si="239"/>
        <v>42053.916921296302</v>
      </c>
      <c r="S3030" s="15">
        <f t="shared" si="240"/>
        <v>42079.875</v>
      </c>
      <c r="U3030" t="str">
        <f t="shared" si="241"/>
        <v>plays</v>
      </c>
    </row>
    <row r="3031" spans="1:21" ht="45" x14ac:dyDescent="0.25">
      <c r="A3031">
        <v>3170</v>
      </c>
      <c r="B3031" s="9" t="s">
        <v>3170</v>
      </c>
      <c r="C3031" s="3" t="s">
        <v>7280</v>
      </c>
      <c r="D3031" s="5">
        <v>2000</v>
      </c>
      <c r="E3031" s="7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237"/>
        <v>112</v>
      </c>
      <c r="P3031">
        <f t="shared" si="238"/>
        <v>31.62</v>
      </c>
      <c r="Q3031" s="11" t="s">
        <v>8309</v>
      </c>
      <c r="R3031" s="15">
        <f t="shared" si="239"/>
        <v>41789.080370370371</v>
      </c>
      <c r="S3031" s="15">
        <f t="shared" si="240"/>
        <v>41822.166666666664</v>
      </c>
      <c r="U3031" t="str">
        <f t="shared" si="241"/>
        <v>plays</v>
      </c>
    </row>
    <row r="3032" spans="1:21" ht="45" x14ac:dyDescent="0.25">
      <c r="A3032">
        <v>801</v>
      </c>
      <c r="B3032" s="9" t="s">
        <v>802</v>
      </c>
      <c r="C3032" s="3" t="s">
        <v>4911</v>
      </c>
      <c r="D3032" s="5">
        <v>2000</v>
      </c>
      <c r="E3032" s="7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237"/>
        <v>112</v>
      </c>
      <c r="P3032">
        <f t="shared" si="238"/>
        <v>43.73</v>
      </c>
      <c r="Q3032" s="11" t="s">
        <v>8313</v>
      </c>
      <c r="R3032" s="15">
        <f t="shared" si="239"/>
        <v>40695.795370370368</v>
      </c>
      <c r="S3032" s="15">
        <f t="shared" si="240"/>
        <v>40725.795370370368</v>
      </c>
      <c r="U3032" t="str">
        <f t="shared" si="241"/>
        <v>rock</v>
      </c>
    </row>
    <row r="3033" spans="1:21" ht="45" x14ac:dyDescent="0.25">
      <c r="A3033">
        <v>2464</v>
      </c>
      <c r="B3033" s="9" t="s">
        <v>2465</v>
      </c>
      <c r="C3033" s="3" t="s">
        <v>6574</v>
      </c>
      <c r="D3033" s="5">
        <v>2000</v>
      </c>
      <c r="E3033" s="7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237"/>
        <v>111</v>
      </c>
      <c r="P3033">
        <f t="shared" si="238"/>
        <v>51.67</v>
      </c>
      <c r="Q3033" s="11" t="s">
        <v>8313</v>
      </c>
      <c r="R3033" s="15">
        <f t="shared" si="239"/>
        <v>42248.90042824074</v>
      </c>
      <c r="S3033" s="15">
        <f t="shared" si="240"/>
        <v>42277.811805555553</v>
      </c>
      <c r="U3033" t="str">
        <f t="shared" si="241"/>
        <v>indie rock</v>
      </c>
    </row>
    <row r="3034" spans="1:21" ht="60" x14ac:dyDescent="0.25">
      <c r="A3034">
        <v>3657</v>
      </c>
      <c r="B3034" s="9" t="s">
        <v>3654</v>
      </c>
      <c r="C3034" s="3" t="s">
        <v>7767</v>
      </c>
      <c r="D3034" s="5">
        <v>2000</v>
      </c>
      <c r="E3034" s="7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237"/>
        <v>111</v>
      </c>
      <c r="P3034">
        <f t="shared" si="238"/>
        <v>110.75</v>
      </c>
      <c r="Q3034" s="11" t="s">
        <v>8309</v>
      </c>
      <c r="R3034" s="15">
        <f t="shared" si="239"/>
        <v>42499.629849537043</v>
      </c>
      <c r="S3034" s="15">
        <f t="shared" si="240"/>
        <v>42522.904166666667</v>
      </c>
      <c r="U3034" t="str">
        <f t="shared" si="241"/>
        <v>plays</v>
      </c>
    </row>
    <row r="3035" spans="1:21" ht="60" x14ac:dyDescent="0.25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7"/>
        <v>110</v>
      </c>
      <c r="P3035">
        <f t="shared" si="238"/>
        <v>26.55</v>
      </c>
      <c r="Q3035" s="11" t="s">
        <v>8313</v>
      </c>
      <c r="R3035" s="15">
        <f t="shared" si="239"/>
        <v>41833.450266203705</v>
      </c>
      <c r="S3035" s="15">
        <f t="shared" si="240"/>
        <v>41865.757638888892</v>
      </c>
      <c r="U3035" t="str">
        <f t="shared" si="241"/>
        <v>pop</v>
      </c>
    </row>
    <row r="3036" spans="1:21" ht="60" x14ac:dyDescent="0.25">
      <c r="A3036">
        <v>3679</v>
      </c>
      <c r="B3036" s="9" t="s">
        <v>3676</v>
      </c>
      <c r="C3036" s="3" t="s">
        <v>7789</v>
      </c>
      <c r="D3036" s="5">
        <v>2000</v>
      </c>
      <c r="E3036" s="7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237"/>
        <v>110</v>
      </c>
      <c r="P3036">
        <f t="shared" si="238"/>
        <v>73.400000000000006</v>
      </c>
      <c r="Q3036" s="11" t="s">
        <v>8309</v>
      </c>
      <c r="R3036" s="15">
        <f t="shared" si="239"/>
        <v>41786.761354166665</v>
      </c>
      <c r="S3036" s="15">
        <f t="shared" si="240"/>
        <v>41821.207638888889</v>
      </c>
      <c r="U3036" t="str">
        <f t="shared" si="241"/>
        <v>plays</v>
      </c>
    </row>
    <row r="3037" spans="1:21" ht="45" x14ac:dyDescent="0.25">
      <c r="A3037">
        <v>3432</v>
      </c>
      <c r="B3037" s="9" t="s">
        <v>3431</v>
      </c>
      <c r="C3037" s="3" t="s">
        <v>7542</v>
      </c>
      <c r="D3037" s="5">
        <v>2000</v>
      </c>
      <c r="E3037" s="7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237"/>
        <v>110</v>
      </c>
      <c r="P3037">
        <f t="shared" si="238"/>
        <v>52.21</v>
      </c>
      <c r="Q3037" s="11" t="s">
        <v>8309</v>
      </c>
      <c r="R3037" s="15">
        <f t="shared" si="239"/>
        <v>42380.581180555557</v>
      </c>
      <c r="S3037" s="15">
        <f t="shared" si="240"/>
        <v>42405.916666666672</v>
      </c>
      <c r="U3037" t="str">
        <f t="shared" si="241"/>
        <v>plays</v>
      </c>
    </row>
    <row r="3038" spans="1:21" ht="60" x14ac:dyDescent="0.25">
      <c r="A3038">
        <v>2203</v>
      </c>
      <c r="B3038" s="9" t="s">
        <v>2204</v>
      </c>
      <c r="C3038" s="3" t="s">
        <v>6313</v>
      </c>
      <c r="D3038" s="5">
        <v>2000</v>
      </c>
      <c r="E3038" s="7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237"/>
        <v>110</v>
      </c>
      <c r="P3038">
        <f t="shared" si="238"/>
        <v>43.82</v>
      </c>
      <c r="Q3038" s="11" t="s">
        <v>8313</v>
      </c>
      <c r="R3038" s="15">
        <f t="shared" si="239"/>
        <v>42241.85974537037</v>
      </c>
      <c r="S3038" s="15">
        <f t="shared" si="240"/>
        <v>42271.85974537037</v>
      </c>
      <c r="U3038" t="str">
        <f t="shared" si="241"/>
        <v>electronic music</v>
      </c>
    </row>
    <row r="3039" spans="1:21" ht="60" x14ac:dyDescent="0.25">
      <c r="A3039">
        <v>3812</v>
      </c>
      <c r="B3039" s="9" t="s">
        <v>3809</v>
      </c>
      <c r="C3039" s="3" t="s">
        <v>7922</v>
      </c>
      <c r="D3039" s="5">
        <v>2000</v>
      </c>
      <c r="E3039" s="7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237"/>
        <v>110</v>
      </c>
      <c r="P3039">
        <f t="shared" si="238"/>
        <v>199.18</v>
      </c>
      <c r="Q3039" s="11" t="s">
        <v>8309</v>
      </c>
      <c r="R3039" s="15">
        <f t="shared" si="239"/>
        <v>42109.751250000001</v>
      </c>
      <c r="S3039" s="15">
        <f t="shared" si="240"/>
        <v>42156.165972222225</v>
      </c>
      <c r="U3039" t="str">
        <f t="shared" si="241"/>
        <v>plays</v>
      </c>
    </row>
    <row r="3040" spans="1:21" ht="60" x14ac:dyDescent="0.25">
      <c r="A3040">
        <v>1742</v>
      </c>
      <c r="B3040" s="9" t="s">
        <v>1743</v>
      </c>
      <c r="C3040" s="3" t="s">
        <v>5852</v>
      </c>
      <c r="D3040" s="5">
        <v>2000</v>
      </c>
      <c r="E3040" s="7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237"/>
        <v>109</v>
      </c>
      <c r="P3040">
        <f t="shared" si="238"/>
        <v>63.97</v>
      </c>
      <c r="Q3040" s="11" t="s">
        <v>8314</v>
      </c>
      <c r="R3040" s="15">
        <f t="shared" si="239"/>
        <v>42710.876967592587</v>
      </c>
      <c r="S3040" s="15">
        <f t="shared" si="240"/>
        <v>42742.875</v>
      </c>
      <c r="U3040" t="str">
        <f t="shared" si="241"/>
        <v>photobooks</v>
      </c>
    </row>
    <row r="3041" spans="1:21" ht="60" x14ac:dyDescent="0.25">
      <c r="A3041">
        <v>3430</v>
      </c>
      <c r="B3041" s="9" t="s">
        <v>3429</v>
      </c>
      <c r="C3041" s="3" t="s">
        <v>7540</v>
      </c>
      <c r="D3041" s="5">
        <v>2000</v>
      </c>
      <c r="E3041" s="7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237"/>
        <v>109</v>
      </c>
      <c r="P3041">
        <f t="shared" si="238"/>
        <v>30.15</v>
      </c>
      <c r="Q3041" s="11" t="s">
        <v>8309</v>
      </c>
      <c r="R3041" s="15">
        <f t="shared" si="239"/>
        <v>41820.945613425924</v>
      </c>
      <c r="S3041" s="15">
        <f t="shared" si="240"/>
        <v>41850.945613425924</v>
      </c>
      <c r="U3041" t="str">
        <f t="shared" si="241"/>
        <v>plays</v>
      </c>
    </row>
    <row r="3042" spans="1:21" ht="60" x14ac:dyDescent="0.25">
      <c r="A3042">
        <v>3697</v>
      </c>
      <c r="B3042" s="9" t="s">
        <v>3694</v>
      </c>
      <c r="C3042" s="3" t="s">
        <v>7807</v>
      </c>
      <c r="D3042" s="5">
        <v>2000</v>
      </c>
      <c r="E3042" s="7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237"/>
        <v>108</v>
      </c>
      <c r="P3042">
        <f t="shared" si="238"/>
        <v>72</v>
      </c>
      <c r="Q3042" s="11" t="s">
        <v>8309</v>
      </c>
      <c r="R3042" s="15">
        <f t="shared" si="239"/>
        <v>42479.465833333335</v>
      </c>
      <c r="S3042" s="15">
        <f t="shared" si="240"/>
        <v>42500.465833333335</v>
      </c>
      <c r="U3042" t="str">
        <f t="shared" si="241"/>
        <v>plays</v>
      </c>
    </row>
    <row r="3043" spans="1:21" ht="60" x14ac:dyDescent="0.25">
      <c r="A3043">
        <v>48</v>
      </c>
      <c r="B3043" s="9" t="s">
        <v>50</v>
      </c>
      <c r="C3043" s="3" t="s">
        <v>4159</v>
      </c>
      <c r="D3043" s="5">
        <v>2000</v>
      </c>
      <c r="E3043" s="7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237"/>
        <v>108</v>
      </c>
      <c r="P3043">
        <f t="shared" si="238"/>
        <v>56.82</v>
      </c>
      <c r="Q3043" s="11" t="s">
        <v>8308</v>
      </c>
      <c r="R3043" s="15">
        <f t="shared" si="239"/>
        <v>42033.516898148147</v>
      </c>
      <c r="S3043" s="15">
        <f t="shared" si="240"/>
        <v>42064.5</v>
      </c>
      <c r="U3043" t="str">
        <f t="shared" si="241"/>
        <v>television</v>
      </c>
    </row>
    <row r="3044" spans="1:21" ht="60" x14ac:dyDescent="0.25">
      <c r="A3044">
        <v>2826</v>
      </c>
      <c r="B3044" s="9" t="s">
        <v>2826</v>
      </c>
      <c r="C3044" s="3" t="s">
        <v>6936</v>
      </c>
      <c r="D3044" s="5">
        <v>2000</v>
      </c>
      <c r="E3044" s="7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237"/>
        <v>108</v>
      </c>
      <c r="P3044">
        <f t="shared" si="238"/>
        <v>113.42</v>
      </c>
      <c r="Q3044" s="11" t="s">
        <v>8309</v>
      </c>
      <c r="R3044" s="15">
        <f t="shared" si="239"/>
        <v>42171.034861111111</v>
      </c>
      <c r="S3044" s="15">
        <f t="shared" si="240"/>
        <v>42195.291666666672</v>
      </c>
      <c r="U3044" t="str">
        <f t="shared" si="241"/>
        <v>plays</v>
      </c>
    </row>
    <row r="3045" spans="1:21" ht="45" x14ac:dyDescent="0.25">
      <c r="A3045">
        <v>2107</v>
      </c>
      <c r="B3045" s="9" t="s">
        <v>2108</v>
      </c>
      <c r="C3045" s="3" t="s">
        <v>6217</v>
      </c>
      <c r="D3045" s="5">
        <v>2000</v>
      </c>
      <c r="E3045" s="7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237"/>
        <v>108</v>
      </c>
      <c r="P3045">
        <f t="shared" si="238"/>
        <v>37.15</v>
      </c>
      <c r="Q3045" s="11" t="s">
        <v>8313</v>
      </c>
      <c r="R3045" s="15">
        <f t="shared" si="239"/>
        <v>41934.71056712963</v>
      </c>
      <c r="S3045" s="15">
        <f t="shared" si="240"/>
        <v>41955.752233796295</v>
      </c>
      <c r="U3045" t="str">
        <f t="shared" si="241"/>
        <v>indie rock</v>
      </c>
    </row>
    <row r="3046" spans="1:21" ht="45" x14ac:dyDescent="0.25">
      <c r="A3046">
        <v>2792</v>
      </c>
      <c r="B3046" s="9" t="s">
        <v>2792</v>
      </c>
      <c r="C3046" s="3" t="s">
        <v>6902</v>
      </c>
      <c r="D3046" s="5">
        <v>2000</v>
      </c>
      <c r="E3046" s="7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237"/>
        <v>108</v>
      </c>
      <c r="P3046">
        <f t="shared" si="238"/>
        <v>89.67</v>
      </c>
      <c r="Q3046" s="11" t="s">
        <v>8309</v>
      </c>
      <c r="R3046" s="15">
        <f t="shared" si="239"/>
        <v>42183.231006944443</v>
      </c>
      <c r="S3046" s="15">
        <f t="shared" si="240"/>
        <v>42228.231006944443</v>
      </c>
      <c r="U3046" t="str">
        <f t="shared" si="241"/>
        <v>plays</v>
      </c>
    </row>
    <row r="3047" spans="1:21" ht="60" x14ac:dyDescent="0.25">
      <c r="A3047">
        <v>2555</v>
      </c>
      <c r="B3047" s="9" t="s">
        <v>2555</v>
      </c>
      <c r="C3047" s="3" t="s">
        <v>6665</v>
      </c>
      <c r="D3047" s="5">
        <v>2000</v>
      </c>
      <c r="E3047" s="7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237"/>
        <v>107</v>
      </c>
      <c r="P3047">
        <f t="shared" si="238"/>
        <v>61.34</v>
      </c>
      <c r="Q3047" s="11" t="s">
        <v>8313</v>
      </c>
      <c r="R3047" s="15">
        <f t="shared" si="239"/>
        <v>41026.655011574076</v>
      </c>
      <c r="S3047" s="15">
        <f t="shared" si="240"/>
        <v>41057.655011574076</v>
      </c>
      <c r="U3047" t="str">
        <f t="shared" si="241"/>
        <v>classical music</v>
      </c>
    </row>
    <row r="3048" spans="1:21" ht="60" x14ac:dyDescent="0.25">
      <c r="A3048">
        <v>2292</v>
      </c>
      <c r="B3048" s="9" t="s">
        <v>2293</v>
      </c>
      <c r="C3048" s="3" t="s">
        <v>6402</v>
      </c>
      <c r="D3048" s="5">
        <v>2000</v>
      </c>
      <c r="E3048" s="7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237"/>
        <v>107</v>
      </c>
      <c r="P3048">
        <f t="shared" si="238"/>
        <v>46.63</v>
      </c>
      <c r="Q3048" s="11" t="s">
        <v>8313</v>
      </c>
      <c r="R3048" s="15">
        <f t="shared" si="239"/>
        <v>40987.697638888887</v>
      </c>
      <c r="S3048" s="15">
        <f t="shared" si="240"/>
        <v>41017.697638888887</v>
      </c>
      <c r="U3048" t="str">
        <f t="shared" si="241"/>
        <v>rock</v>
      </c>
    </row>
    <row r="3049" spans="1:21" ht="60" x14ac:dyDescent="0.25">
      <c r="A3049">
        <v>3817</v>
      </c>
      <c r="B3049" s="9" t="s">
        <v>3814</v>
      </c>
      <c r="C3049" s="3" t="s">
        <v>7927</v>
      </c>
      <c r="D3049" s="5">
        <v>2000</v>
      </c>
      <c r="E3049" s="7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237"/>
        <v>107</v>
      </c>
      <c r="P3049">
        <f t="shared" si="238"/>
        <v>107.25</v>
      </c>
      <c r="Q3049" s="11" t="s">
        <v>8309</v>
      </c>
      <c r="R3049" s="15">
        <f t="shared" si="239"/>
        <v>42284.69694444444</v>
      </c>
      <c r="S3049" s="15">
        <f t="shared" si="240"/>
        <v>42301.165972222225</v>
      </c>
      <c r="U3049" t="str">
        <f t="shared" si="241"/>
        <v>plays</v>
      </c>
    </row>
    <row r="3050" spans="1:21" ht="45" x14ac:dyDescent="0.25">
      <c r="A3050">
        <v>2468</v>
      </c>
      <c r="B3050" s="9" t="s">
        <v>2469</v>
      </c>
      <c r="C3050" s="3" t="s">
        <v>6578</v>
      </c>
      <c r="D3050" s="5">
        <v>2000</v>
      </c>
      <c r="E3050" s="7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237"/>
        <v>107</v>
      </c>
      <c r="P3050">
        <f t="shared" si="238"/>
        <v>36.97</v>
      </c>
      <c r="Q3050" s="11" t="s">
        <v>8313</v>
      </c>
      <c r="R3050" s="15">
        <f t="shared" si="239"/>
        <v>41174.154178240737</v>
      </c>
      <c r="S3050" s="15">
        <f t="shared" si="240"/>
        <v>41210.208333333336</v>
      </c>
      <c r="U3050" t="str">
        <f t="shared" si="241"/>
        <v>indie rock</v>
      </c>
    </row>
    <row r="3051" spans="1:21" ht="60" x14ac:dyDescent="0.25">
      <c r="A3051">
        <v>3407</v>
      </c>
      <c r="B3051" s="9" t="s">
        <v>3406</v>
      </c>
      <c r="C3051" s="3" t="s">
        <v>7517</v>
      </c>
      <c r="D3051" s="5">
        <v>2000</v>
      </c>
      <c r="E3051" s="7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237"/>
        <v>107</v>
      </c>
      <c r="P3051">
        <f t="shared" si="238"/>
        <v>31.97</v>
      </c>
      <c r="Q3051" s="11" t="s">
        <v>8309</v>
      </c>
      <c r="R3051" s="15">
        <f t="shared" si="239"/>
        <v>41796.422326388885</v>
      </c>
      <c r="S3051" s="15">
        <f t="shared" si="240"/>
        <v>41826.422326388885</v>
      </c>
      <c r="U3051" t="str">
        <f t="shared" si="241"/>
        <v>plays</v>
      </c>
    </row>
    <row r="3052" spans="1:21" ht="60" x14ac:dyDescent="0.25">
      <c r="A3052">
        <v>647</v>
      </c>
      <c r="B3052" s="9" t="s">
        <v>648</v>
      </c>
      <c r="C3052" s="3" t="s">
        <v>4757</v>
      </c>
      <c r="D3052" s="5">
        <v>2000</v>
      </c>
      <c r="E3052" s="7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237"/>
        <v>107</v>
      </c>
      <c r="P3052">
        <f t="shared" si="238"/>
        <v>125.94</v>
      </c>
      <c r="Q3052" s="11" t="s">
        <v>8311</v>
      </c>
      <c r="R3052" s="15">
        <f t="shared" si="239"/>
        <v>42416.767928240741</v>
      </c>
      <c r="S3052" s="15">
        <f t="shared" si="240"/>
        <v>42446.726261574076</v>
      </c>
      <c r="U3052" t="str">
        <f t="shared" si="241"/>
        <v>wearables</v>
      </c>
    </row>
    <row r="3053" spans="1:21" ht="45" x14ac:dyDescent="0.25">
      <c r="A3053">
        <v>15</v>
      </c>
      <c r="B3053" s="9" t="s">
        <v>17</v>
      </c>
      <c r="C3053" s="3" t="s">
        <v>4126</v>
      </c>
      <c r="D3053" s="5">
        <v>2000</v>
      </c>
      <c r="E3053" s="7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237"/>
        <v>107</v>
      </c>
      <c r="P3053">
        <f t="shared" si="238"/>
        <v>21.76</v>
      </c>
      <c r="Q3053" s="11" t="s">
        <v>8308</v>
      </c>
      <c r="R3053" s="15">
        <f t="shared" si="239"/>
        <v>42256.391875000001</v>
      </c>
      <c r="S3053" s="15">
        <f t="shared" si="240"/>
        <v>42274.843055555553</v>
      </c>
      <c r="U3053" t="str">
        <f t="shared" si="241"/>
        <v>television</v>
      </c>
    </row>
    <row r="3054" spans="1:21" ht="60" x14ac:dyDescent="0.25">
      <c r="A3054">
        <v>1889</v>
      </c>
      <c r="B3054" s="9" t="s">
        <v>1890</v>
      </c>
      <c r="C3054" s="3" t="s">
        <v>5999</v>
      </c>
      <c r="D3054" s="5">
        <v>2000</v>
      </c>
      <c r="E3054" s="7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237"/>
        <v>107</v>
      </c>
      <c r="P3054">
        <f t="shared" si="238"/>
        <v>48.45</v>
      </c>
      <c r="Q3054" s="11" t="s">
        <v>8313</v>
      </c>
      <c r="R3054" s="15">
        <f t="shared" si="239"/>
        <v>41299.793356481481</v>
      </c>
      <c r="S3054" s="15">
        <f t="shared" si="240"/>
        <v>41344.751689814817</v>
      </c>
      <c r="U3054" t="str">
        <f t="shared" si="241"/>
        <v>indie rock</v>
      </c>
    </row>
    <row r="3055" spans="1:21" ht="60" x14ac:dyDescent="0.25">
      <c r="A3055">
        <v>2111</v>
      </c>
      <c r="B3055" s="9" t="s">
        <v>2112</v>
      </c>
      <c r="C3055" s="3" t="s">
        <v>6221</v>
      </c>
      <c r="D3055" s="5">
        <v>2000</v>
      </c>
      <c r="E3055" s="7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237"/>
        <v>107</v>
      </c>
      <c r="P3055">
        <f t="shared" si="238"/>
        <v>54.62</v>
      </c>
      <c r="Q3055" s="11" t="s">
        <v>8313</v>
      </c>
      <c r="R3055" s="15">
        <f t="shared" si="239"/>
        <v>40703.197048611109</v>
      </c>
      <c r="S3055" s="15">
        <f t="shared" si="240"/>
        <v>40770.041666666664</v>
      </c>
      <c r="U3055" t="str">
        <f t="shared" si="241"/>
        <v>indie rock</v>
      </c>
    </row>
    <row r="3056" spans="1:21" ht="60" x14ac:dyDescent="0.25">
      <c r="A3056">
        <v>3257</v>
      </c>
      <c r="B3056" s="9" t="s">
        <v>3257</v>
      </c>
      <c r="C3056" s="3" t="s">
        <v>7367</v>
      </c>
      <c r="D3056" s="5">
        <v>2000</v>
      </c>
      <c r="E3056" s="7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237"/>
        <v>106</v>
      </c>
      <c r="P3056">
        <f t="shared" si="238"/>
        <v>51.85</v>
      </c>
      <c r="Q3056" s="11" t="s">
        <v>8309</v>
      </c>
      <c r="R3056" s="15">
        <f t="shared" si="239"/>
        <v>42758.559629629628</v>
      </c>
      <c r="S3056" s="15">
        <f t="shared" si="240"/>
        <v>42788.559629629628</v>
      </c>
      <c r="U3056" t="str">
        <f t="shared" si="241"/>
        <v>plays</v>
      </c>
    </row>
    <row r="3057" spans="1:21" ht="60" x14ac:dyDescent="0.25">
      <c r="A3057">
        <v>3499</v>
      </c>
      <c r="B3057" s="9" t="s">
        <v>3498</v>
      </c>
      <c r="C3057" s="3" t="s">
        <v>7609</v>
      </c>
      <c r="D3057" s="5">
        <v>2000</v>
      </c>
      <c r="E3057" s="7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237"/>
        <v>106</v>
      </c>
      <c r="P3057">
        <f t="shared" si="238"/>
        <v>60.29</v>
      </c>
      <c r="Q3057" s="11" t="s">
        <v>8309</v>
      </c>
      <c r="R3057" s="15">
        <f t="shared" si="239"/>
        <v>42132.036168981482</v>
      </c>
      <c r="S3057" s="15">
        <f t="shared" si="240"/>
        <v>42186.290972222225</v>
      </c>
      <c r="U3057" t="str">
        <f t="shared" si="241"/>
        <v>plays</v>
      </c>
    </row>
    <row r="3058" spans="1:21" ht="30" x14ac:dyDescent="0.25">
      <c r="A3058">
        <v>2972</v>
      </c>
      <c r="B3058" s="9" t="s">
        <v>2972</v>
      </c>
      <c r="C3058" s="3" t="s">
        <v>7082</v>
      </c>
      <c r="D3058" s="5">
        <v>2000</v>
      </c>
      <c r="E3058" s="7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237"/>
        <v>105</v>
      </c>
      <c r="P3058">
        <f t="shared" si="238"/>
        <v>123.94</v>
      </c>
      <c r="Q3058" s="11" t="s">
        <v>8309</v>
      </c>
      <c r="R3058" s="15">
        <f t="shared" si="239"/>
        <v>42694.110185185185</v>
      </c>
      <c r="S3058" s="15">
        <f t="shared" si="240"/>
        <v>42709.041666666672</v>
      </c>
      <c r="U3058" t="str">
        <f t="shared" si="241"/>
        <v>plays</v>
      </c>
    </row>
    <row r="3059" spans="1:21" ht="60" x14ac:dyDescent="0.25">
      <c r="A3059">
        <v>3161</v>
      </c>
      <c r="B3059" s="9" t="s">
        <v>3161</v>
      </c>
      <c r="C3059" s="3" t="s">
        <v>7271</v>
      </c>
      <c r="D3059" s="5">
        <v>2000</v>
      </c>
      <c r="E3059" s="7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237"/>
        <v>105</v>
      </c>
      <c r="P3059">
        <f t="shared" si="238"/>
        <v>28.41</v>
      </c>
      <c r="Q3059" s="11" t="s">
        <v>8309</v>
      </c>
      <c r="R3059" s="15">
        <f t="shared" si="239"/>
        <v>41897.536134259259</v>
      </c>
      <c r="S3059" s="15">
        <f t="shared" si="240"/>
        <v>41927.536134259259</v>
      </c>
      <c r="U3059" t="str">
        <f t="shared" si="241"/>
        <v>plays</v>
      </c>
    </row>
    <row r="3060" spans="1:21" ht="60" x14ac:dyDescent="0.25">
      <c r="A3060">
        <v>1825</v>
      </c>
      <c r="B3060" s="9" t="s">
        <v>1826</v>
      </c>
      <c r="C3060" s="3" t="s">
        <v>5935</v>
      </c>
      <c r="D3060" s="5">
        <v>2000</v>
      </c>
      <c r="E3060" s="7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237"/>
        <v>105</v>
      </c>
      <c r="P3060">
        <f t="shared" si="238"/>
        <v>42.02</v>
      </c>
      <c r="Q3060" s="11" t="s">
        <v>8313</v>
      </c>
      <c r="R3060" s="15">
        <f t="shared" si="239"/>
        <v>41443.83452546296</v>
      </c>
      <c r="S3060" s="15">
        <f t="shared" si="240"/>
        <v>41466.83452546296</v>
      </c>
      <c r="U3060" t="str">
        <f t="shared" si="241"/>
        <v>rock</v>
      </c>
    </row>
    <row r="3061" spans="1:21" ht="75" x14ac:dyDescent="0.25">
      <c r="A3061">
        <v>2534</v>
      </c>
      <c r="B3061" s="9" t="s">
        <v>2534</v>
      </c>
      <c r="C3061" s="3" t="s">
        <v>6644</v>
      </c>
      <c r="D3061" s="5">
        <v>2000</v>
      </c>
      <c r="E3061" s="7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237"/>
        <v>105</v>
      </c>
      <c r="P3061">
        <f t="shared" si="238"/>
        <v>150</v>
      </c>
      <c r="Q3061" s="11" t="s">
        <v>8313</v>
      </c>
      <c r="R3061" s="15">
        <f t="shared" si="239"/>
        <v>40127.700370370374</v>
      </c>
      <c r="S3061" s="15">
        <f t="shared" si="240"/>
        <v>40179.25</v>
      </c>
      <c r="U3061" t="str">
        <f t="shared" si="241"/>
        <v>classical music</v>
      </c>
    </row>
    <row r="3062" spans="1:21" ht="60" x14ac:dyDescent="0.25">
      <c r="A3062">
        <v>3386</v>
      </c>
      <c r="B3062" s="9" t="s">
        <v>3385</v>
      </c>
      <c r="C3062" s="3" t="s">
        <v>7496</v>
      </c>
      <c r="D3062" s="5">
        <v>2000</v>
      </c>
      <c r="E3062" s="7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237"/>
        <v>105</v>
      </c>
      <c r="P3062">
        <f t="shared" si="238"/>
        <v>51.22</v>
      </c>
      <c r="Q3062" s="11" t="s">
        <v>8309</v>
      </c>
      <c r="R3062" s="15">
        <f t="shared" si="239"/>
        <v>41946.644745370373</v>
      </c>
      <c r="S3062" s="15">
        <f t="shared" si="240"/>
        <v>41976.644745370373</v>
      </c>
      <c r="U3062" t="str">
        <f t="shared" si="241"/>
        <v>plays</v>
      </c>
    </row>
    <row r="3063" spans="1:21" ht="60" x14ac:dyDescent="0.25">
      <c r="A3063">
        <v>3566</v>
      </c>
      <c r="B3063" s="9" t="s">
        <v>3565</v>
      </c>
      <c r="C3063" s="3" t="s">
        <v>7676</v>
      </c>
      <c r="D3063" s="5">
        <v>2000</v>
      </c>
      <c r="E3063" s="7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237"/>
        <v>105</v>
      </c>
      <c r="P3063">
        <f t="shared" si="238"/>
        <v>55.13</v>
      </c>
      <c r="Q3063" s="11" t="s">
        <v>8309</v>
      </c>
      <c r="R3063" s="15">
        <f t="shared" si="239"/>
        <v>41997.507905092592</v>
      </c>
      <c r="S3063" s="15">
        <f t="shared" si="240"/>
        <v>42027.507905092592</v>
      </c>
      <c r="U3063" t="str">
        <f t="shared" si="241"/>
        <v>plays</v>
      </c>
    </row>
    <row r="3064" spans="1:21" ht="60" x14ac:dyDescent="0.25">
      <c r="A3064">
        <v>1298</v>
      </c>
      <c r="B3064" s="9" t="s">
        <v>1299</v>
      </c>
      <c r="C3064" s="3" t="s">
        <v>5408</v>
      </c>
      <c r="D3064" s="5">
        <v>2000</v>
      </c>
      <c r="E3064" s="7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237"/>
        <v>105</v>
      </c>
      <c r="P3064">
        <f t="shared" si="238"/>
        <v>63.42</v>
      </c>
      <c r="Q3064" s="11" t="s">
        <v>8309</v>
      </c>
      <c r="R3064" s="15">
        <f t="shared" si="239"/>
        <v>42458.680925925932</v>
      </c>
      <c r="S3064" s="15">
        <f t="shared" si="240"/>
        <v>42488.680925925932</v>
      </c>
      <c r="U3064" t="str">
        <f t="shared" si="241"/>
        <v>plays</v>
      </c>
    </row>
    <row r="3065" spans="1:21" ht="45" x14ac:dyDescent="0.25">
      <c r="A3065">
        <v>3601</v>
      </c>
      <c r="B3065" s="9" t="s">
        <v>3600</v>
      </c>
      <c r="C3065" s="3" t="s">
        <v>7711</v>
      </c>
      <c r="D3065" s="5">
        <v>2000</v>
      </c>
      <c r="E3065" s="7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237"/>
        <v>104</v>
      </c>
      <c r="P3065">
        <f t="shared" si="238"/>
        <v>39.380000000000003</v>
      </c>
      <c r="Q3065" s="11" t="s">
        <v>8309</v>
      </c>
      <c r="R3065" s="15">
        <f t="shared" si="239"/>
        <v>41990.99863425926</v>
      </c>
      <c r="S3065" s="15">
        <f t="shared" si="240"/>
        <v>42020.99863425926</v>
      </c>
      <c r="U3065" t="str">
        <f t="shared" si="241"/>
        <v>plays</v>
      </c>
    </row>
    <row r="3066" spans="1:21" ht="45" x14ac:dyDescent="0.25">
      <c r="A3066">
        <v>1244</v>
      </c>
      <c r="B3066" s="9" t="s">
        <v>1245</v>
      </c>
      <c r="C3066" s="3" t="s">
        <v>5354</v>
      </c>
      <c r="D3066" s="5">
        <v>2000</v>
      </c>
      <c r="E3066" s="7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237"/>
        <v>104</v>
      </c>
      <c r="P3066">
        <f t="shared" si="238"/>
        <v>46.13</v>
      </c>
      <c r="Q3066" s="11" t="s">
        <v>8313</v>
      </c>
      <c r="R3066" s="15">
        <f t="shared" si="239"/>
        <v>41355.825497685182</v>
      </c>
      <c r="S3066" s="15">
        <f t="shared" si="240"/>
        <v>41386.875</v>
      </c>
      <c r="U3066" t="str">
        <f t="shared" si="241"/>
        <v>rock</v>
      </c>
    </row>
    <row r="3067" spans="1:21" ht="60" x14ac:dyDescent="0.25">
      <c r="A3067">
        <v>754</v>
      </c>
      <c r="B3067" s="9" t="s">
        <v>755</v>
      </c>
      <c r="C3067" s="3" t="s">
        <v>4864</v>
      </c>
      <c r="D3067" s="5">
        <v>2000</v>
      </c>
      <c r="E3067" s="7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237"/>
        <v>104</v>
      </c>
      <c r="P3067">
        <f t="shared" si="238"/>
        <v>42.35</v>
      </c>
      <c r="Q3067" s="11" t="s">
        <v>8310</v>
      </c>
      <c r="R3067" s="15">
        <f t="shared" si="239"/>
        <v>41249.749085648145</v>
      </c>
      <c r="S3067" s="15">
        <f t="shared" si="240"/>
        <v>41279.749085648145</v>
      </c>
      <c r="U3067" t="str">
        <f t="shared" si="241"/>
        <v>nonfiction</v>
      </c>
    </row>
    <row r="3068" spans="1:21" ht="60" x14ac:dyDescent="0.25">
      <c r="A3068">
        <v>3379</v>
      </c>
      <c r="B3068" s="9" t="s">
        <v>3378</v>
      </c>
      <c r="C3068" s="3" t="s">
        <v>7489</v>
      </c>
      <c r="D3068" s="5">
        <v>2000</v>
      </c>
      <c r="E3068" s="7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237"/>
        <v>104</v>
      </c>
      <c r="P3068">
        <f t="shared" si="238"/>
        <v>54.55</v>
      </c>
      <c r="Q3068" s="11" t="s">
        <v>8309</v>
      </c>
      <c r="R3068" s="15">
        <f t="shared" si="239"/>
        <v>42225.513888888891</v>
      </c>
      <c r="S3068" s="15">
        <f t="shared" si="240"/>
        <v>42242.958333333328</v>
      </c>
      <c r="U3068" t="str">
        <f t="shared" si="241"/>
        <v>plays</v>
      </c>
    </row>
    <row r="3069" spans="1:21" ht="60" x14ac:dyDescent="0.25">
      <c r="A3069">
        <v>2485</v>
      </c>
      <c r="B3069" s="9" t="s">
        <v>2485</v>
      </c>
      <c r="C3069" s="3" t="s">
        <v>6595</v>
      </c>
      <c r="D3069" s="5">
        <v>2000</v>
      </c>
      <c r="E3069" s="7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237"/>
        <v>103</v>
      </c>
      <c r="P3069">
        <f t="shared" si="238"/>
        <v>50.37</v>
      </c>
      <c r="Q3069" s="11" t="s">
        <v>8313</v>
      </c>
      <c r="R3069" s="15">
        <f t="shared" si="239"/>
        <v>40793.998599537037</v>
      </c>
      <c r="S3069" s="15">
        <f t="shared" si="240"/>
        <v>40828.998599537037</v>
      </c>
      <c r="U3069" t="str">
        <f t="shared" si="241"/>
        <v>indie rock</v>
      </c>
    </row>
    <row r="3070" spans="1:21" ht="45" x14ac:dyDescent="0.25">
      <c r="A3070">
        <v>3535</v>
      </c>
      <c r="B3070" s="9" t="s">
        <v>3534</v>
      </c>
      <c r="C3070" s="3" t="s">
        <v>7645</v>
      </c>
      <c r="D3070" s="5">
        <v>2000</v>
      </c>
      <c r="E3070" s="7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237"/>
        <v>103</v>
      </c>
      <c r="P3070">
        <f t="shared" si="238"/>
        <v>44.85</v>
      </c>
      <c r="Q3070" s="11" t="s">
        <v>8309</v>
      </c>
      <c r="R3070" s="15">
        <f t="shared" si="239"/>
        <v>42248.640162037031</v>
      </c>
      <c r="S3070" s="15">
        <f t="shared" si="240"/>
        <v>42279.75</v>
      </c>
      <c r="U3070" t="str">
        <f t="shared" si="241"/>
        <v>plays</v>
      </c>
    </row>
    <row r="3071" spans="1:21" ht="60" x14ac:dyDescent="0.25">
      <c r="A3071">
        <v>3280</v>
      </c>
      <c r="B3071" s="9" t="s">
        <v>3280</v>
      </c>
      <c r="C3071" s="3" t="s">
        <v>7390</v>
      </c>
      <c r="D3071" s="5">
        <v>2000</v>
      </c>
      <c r="E3071" s="7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237"/>
        <v>103</v>
      </c>
      <c r="P3071">
        <f t="shared" si="238"/>
        <v>68.67</v>
      </c>
      <c r="Q3071" s="11" t="s">
        <v>8309</v>
      </c>
      <c r="R3071" s="15">
        <f t="shared" si="239"/>
        <v>42121.756921296299</v>
      </c>
      <c r="S3071" s="15">
        <f t="shared" si="240"/>
        <v>42156.208333333328</v>
      </c>
      <c r="U3071" t="str">
        <f t="shared" si="241"/>
        <v>plays</v>
      </c>
    </row>
    <row r="3072" spans="1:21" ht="45" x14ac:dyDescent="0.25">
      <c r="A3072">
        <v>3465</v>
      </c>
      <c r="B3072" s="9" t="s">
        <v>3464</v>
      </c>
      <c r="C3072" s="3" t="s">
        <v>7575</v>
      </c>
      <c r="D3072" s="5">
        <v>2000</v>
      </c>
      <c r="E3072" s="7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237"/>
        <v>103</v>
      </c>
      <c r="P3072">
        <f t="shared" si="238"/>
        <v>57.22</v>
      </c>
      <c r="Q3072" s="11" t="s">
        <v>8309</v>
      </c>
      <c r="R3072" s="15">
        <f t="shared" si="239"/>
        <v>42200.625833333332</v>
      </c>
      <c r="S3072" s="15">
        <f t="shared" si="240"/>
        <v>42225.666666666672</v>
      </c>
      <c r="U3072" t="str">
        <f t="shared" si="241"/>
        <v>plays</v>
      </c>
    </row>
    <row r="3073" spans="1:21" ht="60" x14ac:dyDescent="0.25">
      <c r="A3073">
        <v>1301</v>
      </c>
      <c r="B3073" s="9" t="s">
        <v>1302</v>
      </c>
      <c r="C3073" s="3" t="s">
        <v>5411</v>
      </c>
      <c r="D3073" s="5">
        <v>2000</v>
      </c>
      <c r="E3073" s="7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237"/>
        <v>103</v>
      </c>
      <c r="P3073">
        <f t="shared" si="238"/>
        <v>70.86</v>
      </c>
      <c r="Q3073" s="11" t="s">
        <v>8309</v>
      </c>
      <c r="R3073" s="15">
        <f t="shared" si="239"/>
        <v>42195.749745370369</v>
      </c>
      <c r="S3073" s="15">
        <f t="shared" si="240"/>
        <v>42206.125</v>
      </c>
      <c r="U3073" t="str">
        <f t="shared" si="241"/>
        <v>plays</v>
      </c>
    </row>
    <row r="3074" spans="1:21" ht="60" x14ac:dyDescent="0.25">
      <c r="A3074">
        <v>3428</v>
      </c>
      <c r="B3074" s="9" t="s">
        <v>3427</v>
      </c>
      <c r="C3074" s="3" t="s">
        <v>7538</v>
      </c>
      <c r="D3074" s="5">
        <v>2000</v>
      </c>
      <c r="E3074" s="7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237"/>
        <v>103</v>
      </c>
      <c r="P3074">
        <f t="shared" si="238"/>
        <v>40.29</v>
      </c>
      <c r="Q3074" s="11" t="s">
        <v>8309</v>
      </c>
      <c r="R3074" s="15">
        <f t="shared" si="239"/>
        <v>42038.720451388886</v>
      </c>
      <c r="S3074" s="15">
        <f t="shared" si="240"/>
        <v>42063.708333333328</v>
      </c>
      <c r="U3074" t="str">
        <f t="shared" si="241"/>
        <v>plays</v>
      </c>
    </row>
    <row r="3075" spans="1:21" ht="45" x14ac:dyDescent="0.25">
      <c r="A3075">
        <v>535</v>
      </c>
      <c r="B3075" s="9" t="s">
        <v>536</v>
      </c>
      <c r="C3075" s="3" t="s">
        <v>4645</v>
      </c>
      <c r="D3075" s="5">
        <v>2000</v>
      </c>
      <c r="E3075" s="7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ref="O3075:O3138" si="242">ROUND(E3075/D3075*100,0)</f>
        <v>103</v>
      </c>
      <c r="P3075">
        <f t="shared" ref="P3075:P3138" si="243">IFERROR(ROUND(E3075/L3075,2),0)</f>
        <v>34.75</v>
      </c>
      <c r="Q3075" s="11" t="s">
        <v>8309</v>
      </c>
      <c r="R3075" s="15">
        <f t="shared" ref="R3075:R3138" si="244">(((J3075/60)/60)/24)+DATE(1970,1,1)</f>
        <v>42711.545196759253</v>
      </c>
      <c r="S3075" s="15">
        <f t="shared" ref="S3075:S3138" si="245">(((I3075/60)/60)/24)+DATE(1970,1,1)</f>
        <v>42741.545196759253</v>
      </c>
      <c r="U3075" t="str">
        <f t="shared" ref="U3075:U3138" si="246">RIGHT(N3075,LEN(N3075)-SEARCH("/",N3075))</f>
        <v>plays</v>
      </c>
    </row>
    <row r="3076" spans="1:21" ht="45" x14ac:dyDescent="0.25">
      <c r="A3076">
        <v>2788</v>
      </c>
      <c r="B3076" s="9" t="s">
        <v>2788</v>
      </c>
      <c r="C3076" s="3" t="s">
        <v>6898</v>
      </c>
      <c r="D3076" s="5">
        <v>2000</v>
      </c>
      <c r="E3076" s="7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242"/>
        <v>103</v>
      </c>
      <c r="P3076">
        <f t="shared" si="243"/>
        <v>102.5</v>
      </c>
      <c r="Q3076" s="11" t="s">
        <v>8309</v>
      </c>
      <c r="R3076" s="15">
        <f t="shared" si="244"/>
        <v>42550.701886574068</v>
      </c>
      <c r="S3076" s="15">
        <f t="shared" si="245"/>
        <v>42580.701886574068</v>
      </c>
      <c r="U3076" t="str">
        <f t="shared" si="246"/>
        <v>plays</v>
      </c>
    </row>
    <row r="3077" spans="1:21" ht="60" x14ac:dyDescent="0.25">
      <c r="A3077">
        <v>2791</v>
      </c>
      <c r="B3077" s="9" t="s">
        <v>2791</v>
      </c>
      <c r="C3077" s="3" t="s">
        <v>6901</v>
      </c>
      <c r="D3077" s="5">
        <v>2000</v>
      </c>
      <c r="E3077" s="7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242"/>
        <v>103</v>
      </c>
      <c r="P3077">
        <f t="shared" si="243"/>
        <v>73.209999999999994</v>
      </c>
      <c r="Q3077" s="11" t="s">
        <v>8309</v>
      </c>
      <c r="R3077" s="15">
        <f t="shared" si="244"/>
        <v>42591.899988425925</v>
      </c>
      <c r="S3077" s="15">
        <f t="shared" si="245"/>
        <v>42622.166666666672</v>
      </c>
      <c r="U3077" t="str">
        <f t="shared" si="246"/>
        <v>plays</v>
      </c>
    </row>
    <row r="3078" spans="1:21" ht="45" x14ac:dyDescent="0.25">
      <c r="A3078">
        <v>3678</v>
      </c>
      <c r="B3078" s="9" t="s">
        <v>3675</v>
      </c>
      <c r="C3078" s="3" t="s">
        <v>7788</v>
      </c>
      <c r="D3078" s="5">
        <v>2000</v>
      </c>
      <c r="E3078" s="7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242"/>
        <v>103</v>
      </c>
      <c r="P3078">
        <f t="shared" si="243"/>
        <v>66.13</v>
      </c>
      <c r="Q3078" s="11" t="s">
        <v>8309</v>
      </c>
      <c r="R3078" s="15">
        <f t="shared" si="244"/>
        <v>42120.531226851846</v>
      </c>
      <c r="S3078" s="15">
        <f t="shared" si="245"/>
        <v>42155.531226851846</v>
      </c>
      <c r="U3078" t="str">
        <f t="shared" si="246"/>
        <v>plays</v>
      </c>
    </row>
    <row r="3079" spans="1:21" ht="45" x14ac:dyDescent="0.25">
      <c r="A3079">
        <v>3225</v>
      </c>
      <c r="B3079" s="9" t="s">
        <v>3225</v>
      </c>
      <c r="C3079" s="3" t="s">
        <v>7335</v>
      </c>
      <c r="D3079" s="5">
        <v>2000</v>
      </c>
      <c r="E3079" s="7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242"/>
        <v>102</v>
      </c>
      <c r="P3079">
        <f t="shared" si="243"/>
        <v>52.49</v>
      </c>
      <c r="Q3079" s="11" t="s">
        <v>8309</v>
      </c>
      <c r="R3079" s="15">
        <f t="shared" si="244"/>
        <v>42503.559467592597</v>
      </c>
      <c r="S3079" s="15">
        <f t="shared" si="245"/>
        <v>42524.875</v>
      </c>
      <c r="U3079" t="str">
        <f t="shared" si="246"/>
        <v>plays</v>
      </c>
    </row>
    <row r="3080" spans="1:21" ht="30" x14ac:dyDescent="0.25">
      <c r="A3080">
        <v>3837</v>
      </c>
      <c r="B3080" s="9" t="s">
        <v>3834</v>
      </c>
      <c r="C3080" s="3" t="s">
        <v>7946</v>
      </c>
      <c r="D3080" s="5">
        <v>2000</v>
      </c>
      <c r="E3080" s="7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242"/>
        <v>102</v>
      </c>
      <c r="P3080">
        <f t="shared" si="243"/>
        <v>120.12</v>
      </c>
      <c r="Q3080" s="11" t="s">
        <v>8309</v>
      </c>
      <c r="R3080" s="15">
        <f t="shared" si="244"/>
        <v>42152.765717592592</v>
      </c>
      <c r="S3080" s="15">
        <f t="shared" si="245"/>
        <v>42188.765717592592</v>
      </c>
      <c r="U3080" t="str">
        <f t="shared" si="246"/>
        <v>plays</v>
      </c>
    </row>
    <row r="3081" spans="1:21" ht="60" x14ac:dyDescent="0.25">
      <c r="A3081">
        <v>3472</v>
      </c>
      <c r="B3081" s="9" t="s">
        <v>3471</v>
      </c>
      <c r="C3081" s="3" t="s">
        <v>7582</v>
      </c>
      <c r="D3081" s="5">
        <v>2000</v>
      </c>
      <c r="E3081" s="7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242"/>
        <v>102</v>
      </c>
      <c r="P3081">
        <f t="shared" si="243"/>
        <v>88.74</v>
      </c>
      <c r="Q3081" s="11" t="s">
        <v>8309</v>
      </c>
      <c r="R3081" s="15">
        <f t="shared" si="244"/>
        <v>41928.170497685183</v>
      </c>
      <c r="S3081" s="15">
        <f t="shared" si="245"/>
        <v>41949.249305555553</v>
      </c>
      <c r="U3081" t="str">
        <f t="shared" si="246"/>
        <v>plays</v>
      </c>
    </row>
    <row r="3082" spans="1:21" ht="30" x14ac:dyDescent="0.25">
      <c r="A3082">
        <v>1841</v>
      </c>
      <c r="B3082" s="9" t="s">
        <v>1842</v>
      </c>
      <c r="C3082" s="3" t="s">
        <v>5951</v>
      </c>
      <c r="D3082" s="5">
        <v>2000</v>
      </c>
      <c r="E3082" s="7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242"/>
        <v>102</v>
      </c>
      <c r="P3082">
        <f t="shared" si="243"/>
        <v>50.88</v>
      </c>
      <c r="Q3082" s="11" t="s">
        <v>8313</v>
      </c>
      <c r="R3082" s="15">
        <f t="shared" si="244"/>
        <v>41745.84542824074</v>
      </c>
      <c r="S3082" s="15">
        <f t="shared" si="245"/>
        <v>41779.207638888889</v>
      </c>
      <c r="U3082" t="str">
        <f t="shared" si="246"/>
        <v>rock</v>
      </c>
    </row>
    <row r="3083" spans="1:21" ht="60" x14ac:dyDescent="0.25">
      <c r="A3083">
        <v>3782</v>
      </c>
      <c r="B3083" s="9" t="s">
        <v>3779</v>
      </c>
      <c r="C3083" s="3" t="s">
        <v>7892</v>
      </c>
      <c r="D3083" s="5">
        <v>2000</v>
      </c>
      <c r="E3083" s="7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242"/>
        <v>102</v>
      </c>
      <c r="P3083">
        <f t="shared" si="243"/>
        <v>75.37</v>
      </c>
      <c r="Q3083" s="11" t="s">
        <v>8309</v>
      </c>
      <c r="R3083" s="15">
        <f t="shared" si="244"/>
        <v>42546.862233796302</v>
      </c>
      <c r="S3083" s="15">
        <f t="shared" si="245"/>
        <v>42575.958333333328</v>
      </c>
      <c r="U3083" t="str">
        <f t="shared" si="246"/>
        <v>musical</v>
      </c>
    </row>
    <row r="3084" spans="1:21" ht="60" x14ac:dyDescent="0.25">
      <c r="A3084">
        <v>1285</v>
      </c>
      <c r="B3084" s="9" t="s">
        <v>1286</v>
      </c>
      <c r="C3084" s="3" t="s">
        <v>5395</v>
      </c>
      <c r="D3084" s="5">
        <v>2000</v>
      </c>
      <c r="E3084" s="7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242"/>
        <v>102</v>
      </c>
      <c r="P3084">
        <f t="shared" si="243"/>
        <v>32.270000000000003</v>
      </c>
      <c r="Q3084" s="11" t="s">
        <v>8309</v>
      </c>
      <c r="R3084" s="15">
        <f t="shared" si="244"/>
        <v>42160.583043981482</v>
      </c>
      <c r="S3084" s="15">
        <f t="shared" si="245"/>
        <v>42175.583043981482</v>
      </c>
      <c r="U3084" t="str">
        <f t="shared" si="246"/>
        <v>plays</v>
      </c>
    </row>
    <row r="3085" spans="1:21" ht="45" x14ac:dyDescent="0.25">
      <c r="A3085">
        <v>407</v>
      </c>
      <c r="B3085" s="9" t="s">
        <v>408</v>
      </c>
      <c r="C3085" s="3" t="s">
        <v>4517</v>
      </c>
      <c r="D3085" s="5">
        <v>2000</v>
      </c>
      <c r="E3085" s="7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242"/>
        <v>102</v>
      </c>
      <c r="P3085">
        <f t="shared" si="243"/>
        <v>92.32</v>
      </c>
      <c r="Q3085" s="11" t="s">
        <v>8308</v>
      </c>
      <c r="R3085" s="15">
        <f t="shared" si="244"/>
        <v>40806.870949074073</v>
      </c>
      <c r="S3085" s="15">
        <f t="shared" si="245"/>
        <v>40866.912615740745</v>
      </c>
      <c r="U3085" t="str">
        <f t="shared" si="246"/>
        <v>documentary</v>
      </c>
    </row>
    <row r="3086" spans="1:21" ht="45" x14ac:dyDescent="0.25">
      <c r="A3086">
        <v>3713</v>
      </c>
      <c r="B3086" s="9" t="s">
        <v>3710</v>
      </c>
      <c r="C3086" s="3" t="s">
        <v>7823</v>
      </c>
      <c r="D3086" s="5">
        <v>2000</v>
      </c>
      <c r="E3086" s="7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242"/>
        <v>102</v>
      </c>
      <c r="P3086">
        <f t="shared" si="243"/>
        <v>106.84</v>
      </c>
      <c r="Q3086" s="11" t="s">
        <v>8309</v>
      </c>
      <c r="R3086" s="15">
        <f t="shared" si="244"/>
        <v>42505.738032407404</v>
      </c>
      <c r="S3086" s="15">
        <f t="shared" si="245"/>
        <v>42525.738032407404</v>
      </c>
      <c r="U3086" t="str">
        <f t="shared" si="246"/>
        <v>plays</v>
      </c>
    </row>
    <row r="3087" spans="1:21" ht="60" x14ac:dyDescent="0.25">
      <c r="A3087">
        <v>40</v>
      </c>
      <c r="B3087" s="9" t="s">
        <v>42</v>
      </c>
      <c r="C3087" s="3" t="s">
        <v>4151</v>
      </c>
      <c r="D3087" s="5">
        <v>2000</v>
      </c>
      <c r="E3087" s="7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242"/>
        <v>101</v>
      </c>
      <c r="P3087">
        <f t="shared" si="243"/>
        <v>126.69</v>
      </c>
      <c r="Q3087" s="11" t="s">
        <v>8308</v>
      </c>
      <c r="R3087" s="15">
        <f t="shared" si="244"/>
        <v>41789.21398148148</v>
      </c>
      <c r="S3087" s="15">
        <f t="shared" si="245"/>
        <v>41809.166666666664</v>
      </c>
      <c r="U3087" t="str">
        <f t="shared" si="246"/>
        <v>television</v>
      </c>
    </row>
    <row r="3088" spans="1:21" ht="45" x14ac:dyDescent="0.25">
      <c r="A3088">
        <v>3519</v>
      </c>
      <c r="B3088" s="9" t="s">
        <v>3518</v>
      </c>
      <c r="C3088" s="3" t="s">
        <v>7629</v>
      </c>
      <c r="D3088" s="5">
        <v>2000</v>
      </c>
      <c r="E3088" s="7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242"/>
        <v>101</v>
      </c>
      <c r="P3088">
        <f t="shared" si="243"/>
        <v>72.39</v>
      </c>
      <c r="Q3088" s="11" t="s">
        <v>8309</v>
      </c>
      <c r="R3088" s="15">
        <f t="shared" si="244"/>
        <v>42037.598958333328</v>
      </c>
      <c r="S3088" s="15">
        <f t="shared" si="245"/>
        <v>42067.598958333328</v>
      </c>
      <c r="U3088" t="str">
        <f t="shared" si="246"/>
        <v>plays</v>
      </c>
    </row>
    <row r="3089" spans="1:21" ht="45" x14ac:dyDescent="0.25">
      <c r="A3089">
        <v>1261</v>
      </c>
      <c r="B3089" s="9" t="s">
        <v>1262</v>
      </c>
      <c r="C3089" s="3" t="s">
        <v>5371</v>
      </c>
      <c r="D3089" s="5">
        <v>2000</v>
      </c>
      <c r="E3089" s="7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242"/>
        <v>101</v>
      </c>
      <c r="P3089">
        <f t="shared" si="243"/>
        <v>38.94</v>
      </c>
      <c r="Q3089" s="11" t="s">
        <v>8313</v>
      </c>
      <c r="R3089" s="15">
        <f t="shared" si="244"/>
        <v>41638.342905092592</v>
      </c>
      <c r="S3089" s="15">
        <f t="shared" si="245"/>
        <v>41668.342905092592</v>
      </c>
      <c r="U3089" t="str">
        <f t="shared" si="246"/>
        <v>rock</v>
      </c>
    </row>
    <row r="3090" spans="1:21" ht="60" x14ac:dyDescent="0.25">
      <c r="A3090">
        <v>1856</v>
      </c>
      <c r="B3090" s="9" t="s">
        <v>1857</v>
      </c>
      <c r="C3090" s="3" t="s">
        <v>5966</v>
      </c>
      <c r="D3090" s="5">
        <v>2000</v>
      </c>
      <c r="E3090" s="7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242"/>
        <v>101</v>
      </c>
      <c r="P3090">
        <f t="shared" si="243"/>
        <v>53.29</v>
      </c>
      <c r="Q3090" s="11" t="s">
        <v>8313</v>
      </c>
      <c r="R3090" s="15">
        <f t="shared" si="244"/>
        <v>41817.854999999996</v>
      </c>
      <c r="S3090" s="15">
        <f t="shared" si="245"/>
        <v>41838.854999999996</v>
      </c>
      <c r="U3090" t="str">
        <f t="shared" si="246"/>
        <v>rock</v>
      </c>
    </row>
    <row r="3091" spans="1:21" ht="60" x14ac:dyDescent="0.25">
      <c r="A3091">
        <v>3809</v>
      </c>
      <c r="B3091" s="9" t="s">
        <v>3806</v>
      </c>
      <c r="C3091" s="3" t="s">
        <v>7919</v>
      </c>
      <c r="D3091" s="5">
        <v>2000</v>
      </c>
      <c r="E3091" s="7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242"/>
        <v>101</v>
      </c>
      <c r="P3091">
        <f t="shared" si="243"/>
        <v>53.29</v>
      </c>
      <c r="Q3091" s="11" t="s">
        <v>8309</v>
      </c>
      <c r="R3091" s="15">
        <f t="shared" si="244"/>
        <v>41800.526701388888</v>
      </c>
      <c r="S3091" s="15">
        <f t="shared" si="245"/>
        <v>41850.958333333336</v>
      </c>
      <c r="U3091" t="str">
        <f t="shared" si="246"/>
        <v>plays</v>
      </c>
    </row>
    <row r="3092" spans="1:21" ht="60" x14ac:dyDescent="0.25">
      <c r="A3092">
        <v>3839</v>
      </c>
      <c r="B3092" s="9" t="s">
        <v>3836</v>
      </c>
      <c r="C3092" s="3" t="s">
        <v>7948</v>
      </c>
      <c r="D3092" s="5">
        <v>2000</v>
      </c>
      <c r="E3092" s="7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242"/>
        <v>101</v>
      </c>
      <c r="P3092">
        <f t="shared" si="243"/>
        <v>63.28</v>
      </c>
      <c r="Q3092" s="11" t="s">
        <v>8309</v>
      </c>
      <c r="R3092" s="15">
        <f t="shared" si="244"/>
        <v>42155.142638888887</v>
      </c>
      <c r="S3092" s="15">
        <f t="shared" si="245"/>
        <v>42215.142638888887</v>
      </c>
      <c r="U3092" t="str">
        <f t="shared" si="246"/>
        <v>plays</v>
      </c>
    </row>
    <row r="3093" spans="1:21" ht="60" x14ac:dyDescent="0.25">
      <c r="A3093">
        <v>1284</v>
      </c>
      <c r="B3093" s="9" t="s">
        <v>1285</v>
      </c>
      <c r="C3093" s="3" t="s">
        <v>5394</v>
      </c>
      <c r="D3093" s="5">
        <v>2000</v>
      </c>
      <c r="E3093" s="7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242"/>
        <v>101</v>
      </c>
      <c r="P3093">
        <f t="shared" si="243"/>
        <v>65.16</v>
      </c>
      <c r="Q3093" s="11" t="s">
        <v>8309</v>
      </c>
      <c r="R3093" s="15">
        <f t="shared" si="244"/>
        <v>42712.23474537037</v>
      </c>
      <c r="S3093" s="15">
        <f t="shared" si="245"/>
        <v>42735.707638888889</v>
      </c>
      <c r="U3093" t="str">
        <f t="shared" si="246"/>
        <v>plays</v>
      </c>
    </row>
    <row r="3094" spans="1:21" ht="30" x14ac:dyDescent="0.25">
      <c r="A3094">
        <v>1826</v>
      </c>
      <c r="B3094" s="9" t="s">
        <v>1827</v>
      </c>
      <c r="C3094" s="3" t="s">
        <v>5936</v>
      </c>
      <c r="D3094" s="5">
        <v>2000</v>
      </c>
      <c r="E3094" s="7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242"/>
        <v>101</v>
      </c>
      <c r="P3094">
        <f t="shared" si="243"/>
        <v>53.16</v>
      </c>
      <c r="Q3094" s="11" t="s">
        <v>8313</v>
      </c>
      <c r="R3094" s="15">
        <f t="shared" si="244"/>
        <v>41657.923807870371</v>
      </c>
      <c r="S3094" s="15">
        <f t="shared" si="245"/>
        <v>41687.923807870371</v>
      </c>
      <c r="U3094" t="str">
        <f t="shared" si="246"/>
        <v>rock</v>
      </c>
    </row>
    <row r="3095" spans="1:21" ht="60" x14ac:dyDescent="0.25">
      <c r="A3095">
        <v>3357</v>
      </c>
      <c r="B3095" s="9" t="s">
        <v>3356</v>
      </c>
      <c r="C3095" s="3" t="s">
        <v>7467</v>
      </c>
      <c r="D3095" s="5">
        <v>2000</v>
      </c>
      <c r="E3095" s="7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242"/>
        <v>101</v>
      </c>
      <c r="P3095">
        <f t="shared" si="243"/>
        <v>96.19</v>
      </c>
      <c r="Q3095" s="11" t="s">
        <v>8309</v>
      </c>
      <c r="R3095" s="15">
        <f t="shared" si="244"/>
        <v>41822.417939814812</v>
      </c>
      <c r="S3095" s="15">
        <f t="shared" si="245"/>
        <v>41852.417939814812</v>
      </c>
      <c r="U3095" t="str">
        <f t="shared" si="246"/>
        <v>plays</v>
      </c>
    </row>
    <row r="3096" spans="1:21" ht="60" x14ac:dyDescent="0.25">
      <c r="A3096">
        <v>3474</v>
      </c>
      <c r="B3096" s="9" t="s">
        <v>3473</v>
      </c>
      <c r="C3096" s="3" t="s">
        <v>7584</v>
      </c>
      <c r="D3096" s="5">
        <v>2000</v>
      </c>
      <c r="E3096" s="7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242"/>
        <v>101</v>
      </c>
      <c r="P3096">
        <f t="shared" si="243"/>
        <v>51.79</v>
      </c>
      <c r="Q3096" s="11" t="s">
        <v>8309</v>
      </c>
      <c r="R3096" s="15">
        <f t="shared" si="244"/>
        <v>42541.501516203702</v>
      </c>
      <c r="S3096" s="15">
        <f t="shared" si="245"/>
        <v>42571.501516203702</v>
      </c>
      <c r="U3096" t="str">
        <f t="shared" si="246"/>
        <v>plays</v>
      </c>
    </row>
    <row r="3097" spans="1:21" ht="60" x14ac:dyDescent="0.25">
      <c r="A3097">
        <v>3618</v>
      </c>
      <c r="B3097" s="9" t="s">
        <v>3616</v>
      </c>
      <c r="C3097" s="3" t="s">
        <v>7728</v>
      </c>
      <c r="D3097" s="5">
        <v>2000</v>
      </c>
      <c r="E3097" s="7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242"/>
        <v>101</v>
      </c>
      <c r="P3097">
        <f t="shared" si="243"/>
        <v>36.07</v>
      </c>
      <c r="Q3097" s="11" t="s">
        <v>8309</v>
      </c>
      <c r="R3097" s="15">
        <f t="shared" si="244"/>
        <v>42128.627893518518</v>
      </c>
      <c r="S3097" s="15">
        <f t="shared" si="245"/>
        <v>42158.627893518518</v>
      </c>
      <c r="U3097" t="str">
        <f t="shared" si="246"/>
        <v>plays</v>
      </c>
    </row>
    <row r="3098" spans="1:21" ht="60" x14ac:dyDescent="0.25">
      <c r="A3098">
        <v>1651</v>
      </c>
      <c r="B3098" s="9" t="s">
        <v>1652</v>
      </c>
      <c r="C3098" s="3" t="s">
        <v>5761</v>
      </c>
      <c r="D3098" s="5">
        <v>2000</v>
      </c>
      <c r="E3098" s="7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242"/>
        <v>101</v>
      </c>
      <c r="P3098">
        <f t="shared" si="243"/>
        <v>100.75</v>
      </c>
      <c r="Q3098" s="11" t="s">
        <v>8313</v>
      </c>
      <c r="R3098" s="15">
        <f t="shared" si="244"/>
        <v>40625.900694444441</v>
      </c>
      <c r="S3098" s="15">
        <f t="shared" si="245"/>
        <v>40659.290972222225</v>
      </c>
      <c r="U3098" t="str">
        <f t="shared" si="246"/>
        <v>pop</v>
      </c>
    </row>
    <row r="3099" spans="1:21" ht="45" x14ac:dyDescent="0.25">
      <c r="A3099">
        <v>2119</v>
      </c>
      <c r="B3099" s="9" t="s">
        <v>2120</v>
      </c>
      <c r="C3099" s="3" t="s">
        <v>6229</v>
      </c>
      <c r="D3099" s="5">
        <v>2000</v>
      </c>
      <c r="E3099" s="7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242"/>
        <v>101</v>
      </c>
      <c r="P3099">
        <f t="shared" si="243"/>
        <v>91.59</v>
      </c>
      <c r="Q3099" s="11" t="s">
        <v>8313</v>
      </c>
      <c r="R3099" s="15">
        <f t="shared" si="244"/>
        <v>41107.130150462966</v>
      </c>
      <c r="S3099" s="15">
        <f t="shared" si="245"/>
        <v>41137.130150462966</v>
      </c>
      <c r="U3099" t="str">
        <f t="shared" si="246"/>
        <v>indie rock</v>
      </c>
    </row>
    <row r="3100" spans="1:21" ht="45" x14ac:dyDescent="0.25">
      <c r="A3100">
        <v>3520</v>
      </c>
      <c r="B3100" s="9" t="s">
        <v>3519</v>
      </c>
      <c r="C3100" s="3" t="s">
        <v>7630</v>
      </c>
      <c r="D3100" s="5">
        <v>2000</v>
      </c>
      <c r="E3100" s="7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242"/>
        <v>101</v>
      </c>
      <c r="P3100">
        <f t="shared" si="243"/>
        <v>95.95</v>
      </c>
      <c r="Q3100" s="11" t="s">
        <v>8309</v>
      </c>
      <c r="R3100" s="15">
        <f t="shared" si="244"/>
        <v>42227.824212962965</v>
      </c>
      <c r="S3100" s="15">
        <f t="shared" si="245"/>
        <v>42253.57430555555</v>
      </c>
      <c r="U3100" t="str">
        <f t="shared" si="246"/>
        <v>plays</v>
      </c>
    </row>
    <row r="3101" spans="1:21" ht="45" x14ac:dyDescent="0.25">
      <c r="A3101">
        <v>3727</v>
      </c>
      <c r="B3101" s="9" t="s">
        <v>3724</v>
      </c>
      <c r="C3101" s="3" t="s">
        <v>7837</v>
      </c>
      <c r="D3101" s="5">
        <v>2000</v>
      </c>
      <c r="E3101" s="7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242"/>
        <v>101</v>
      </c>
      <c r="P3101">
        <f t="shared" si="243"/>
        <v>61.06</v>
      </c>
      <c r="Q3101" s="11" t="s">
        <v>8309</v>
      </c>
      <c r="R3101" s="15">
        <f t="shared" si="244"/>
        <v>42632.348310185189</v>
      </c>
      <c r="S3101" s="15">
        <f t="shared" si="245"/>
        <v>42663.204861111109</v>
      </c>
      <c r="U3101" t="str">
        <f t="shared" si="246"/>
        <v>plays</v>
      </c>
    </row>
    <row r="3102" spans="1:21" ht="30" x14ac:dyDescent="0.25">
      <c r="A3102">
        <v>1671</v>
      </c>
      <c r="B3102" s="9" t="s">
        <v>1672</v>
      </c>
      <c r="C3102" s="3" t="s">
        <v>5781</v>
      </c>
      <c r="D3102" s="5">
        <v>2000</v>
      </c>
      <c r="E3102" s="7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242"/>
        <v>101</v>
      </c>
      <c r="P3102">
        <f t="shared" si="243"/>
        <v>26.15</v>
      </c>
      <c r="Q3102" s="11" t="s">
        <v>8313</v>
      </c>
      <c r="R3102" s="15">
        <f t="shared" si="244"/>
        <v>42553.54414351852</v>
      </c>
      <c r="S3102" s="15">
        <f t="shared" si="245"/>
        <v>42583.54414351852</v>
      </c>
      <c r="U3102" t="str">
        <f t="shared" si="246"/>
        <v>pop</v>
      </c>
    </row>
    <row r="3103" spans="1:21" ht="45" x14ac:dyDescent="0.25">
      <c r="A3103">
        <v>1634</v>
      </c>
      <c r="B3103" s="9" t="s">
        <v>1635</v>
      </c>
      <c r="C3103" s="3" t="s">
        <v>5744</v>
      </c>
      <c r="D3103" s="5">
        <v>2000</v>
      </c>
      <c r="E3103" s="7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242"/>
        <v>101</v>
      </c>
      <c r="P3103">
        <f t="shared" si="243"/>
        <v>62.81</v>
      </c>
      <c r="Q3103" s="11" t="s">
        <v>8313</v>
      </c>
      <c r="R3103" s="15">
        <f t="shared" si="244"/>
        <v>40658.189826388887</v>
      </c>
      <c r="S3103" s="15">
        <f t="shared" si="245"/>
        <v>40696.249305555553</v>
      </c>
      <c r="U3103" t="str">
        <f t="shared" si="246"/>
        <v>rock</v>
      </c>
    </row>
    <row r="3104" spans="1:21" ht="60" x14ac:dyDescent="0.25">
      <c r="A3104">
        <v>3653</v>
      </c>
      <c r="B3104" s="9" t="s">
        <v>3650</v>
      </c>
      <c r="C3104" s="3" t="s">
        <v>7763</v>
      </c>
      <c r="D3104" s="5">
        <v>2000</v>
      </c>
      <c r="E3104" s="7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242"/>
        <v>101</v>
      </c>
      <c r="P3104">
        <f t="shared" si="243"/>
        <v>60.91</v>
      </c>
      <c r="Q3104" s="11" t="s">
        <v>8309</v>
      </c>
      <c r="R3104" s="15">
        <f t="shared" si="244"/>
        <v>42191.363506944443</v>
      </c>
      <c r="S3104" s="15">
        <f t="shared" si="245"/>
        <v>42221.363506944443</v>
      </c>
      <c r="U3104" t="str">
        <f t="shared" si="246"/>
        <v>plays</v>
      </c>
    </row>
    <row r="3105" spans="1:21" ht="30" x14ac:dyDescent="0.25">
      <c r="A3105">
        <v>2110</v>
      </c>
      <c r="B3105" s="9" t="s">
        <v>2111</v>
      </c>
      <c r="C3105" s="3" t="s">
        <v>6220</v>
      </c>
      <c r="D3105" s="5">
        <v>2000</v>
      </c>
      <c r="E3105" s="7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242"/>
        <v>100</v>
      </c>
      <c r="P3105">
        <f t="shared" si="243"/>
        <v>52.82</v>
      </c>
      <c r="Q3105" s="11" t="s">
        <v>8313</v>
      </c>
      <c r="R3105" s="15">
        <f t="shared" si="244"/>
        <v>41759.670937499999</v>
      </c>
      <c r="S3105" s="15">
        <f t="shared" si="245"/>
        <v>41787.207638888889</v>
      </c>
      <c r="U3105" t="str">
        <f t="shared" si="246"/>
        <v>indie rock</v>
      </c>
    </row>
    <row r="3106" spans="1:21" ht="45" x14ac:dyDescent="0.25">
      <c r="A3106">
        <v>748</v>
      </c>
      <c r="B3106" s="9" t="s">
        <v>749</v>
      </c>
      <c r="C3106" s="3" t="s">
        <v>4858</v>
      </c>
      <c r="D3106" s="5">
        <v>2000</v>
      </c>
      <c r="E3106" s="7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242"/>
        <v>100</v>
      </c>
      <c r="P3106">
        <f t="shared" si="243"/>
        <v>45.57</v>
      </c>
      <c r="Q3106" s="11" t="s">
        <v>8310</v>
      </c>
      <c r="R3106" s="15">
        <f t="shared" si="244"/>
        <v>41831.846828703703</v>
      </c>
      <c r="S3106" s="15">
        <f t="shared" si="245"/>
        <v>41861.846828703703</v>
      </c>
      <c r="U3106" t="str">
        <f t="shared" si="246"/>
        <v>nonfiction</v>
      </c>
    </row>
    <row r="3107" spans="1:21" ht="60" x14ac:dyDescent="0.25">
      <c r="A3107">
        <v>3373</v>
      </c>
      <c r="B3107" s="9" t="s">
        <v>3372</v>
      </c>
      <c r="C3107" s="3" t="s">
        <v>7483</v>
      </c>
      <c r="D3107" s="5">
        <v>2000</v>
      </c>
      <c r="E3107" s="7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242"/>
        <v>100</v>
      </c>
      <c r="P3107">
        <f t="shared" si="243"/>
        <v>66.83</v>
      </c>
      <c r="Q3107" s="11" t="s">
        <v>8309</v>
      </c>
      <c r="R3107" s="15">
        <f t="shared" si="244"/>
        <v>42179.854629629626</v>
      </c>
      <c r="S3107" s="15">
        <f t="shared" si="245"/>
        <v>42203.666666666672</v>
      </c>
      <c r="U3107" t="str">
        <f t="shared" si="246"/>
        <v>plays</v>
      </c>
    </row>
    <row r="3108" spans="1:21" ht="45" x14ac:dyDescent="0.25">
      <c r="A3108">
        <v>3775</v>
      </c>
      <c r="B3108" s="9" t="s">
        <v>3772</v>
      </c>
      <c r="C3108" s="3" t="s">
        <v>7885</v>
      </c>
      <c r="D3108" s="5">
        <v>2000</v>
      </c>
      <c r="E3108" s="7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242"/>
        <v>100</v>
      </c>
      <c r="P3108">
        <f t="shared" si="243"/>
        <v>143.21</v>
      </c>
      <c r="Q3108" s="11" t="s">
        <v>8309</v>
      </c>
      <c r="R3108" s="15">
        <f t="shared" si="244"/>
        <v>42075.942627314813</v>
      </c>
      <c r="S3108" s="15">
        <f t="shared" si="245"/>
        <v>42103.166666666672</v>
      </c>
      <c r="U3108" t="str">
        <f t="shared" si="246"/>
        <v>musical</v>
      </c>
    </row>
    <row r="3109" spans="1:21" ht="45" x14ac:dyDescent="0.25">
      <c r="A3109">
        <v>20</v>
      </c>
      <c r="B3109" s="9" t="s">
        <v>22</v>
      </c>
      <c r="C3109" s="3" t="s">
        <v>4131</v>
      </c>
      <c r="D3109" s="5">
        <v>2000</v>
      </c>
      <c r="E3109" s="7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242"/>
        <v>100</v>
      </c>
      <c r="P3109">
        <f t="shared" si="243"/>
        <v>80.16</v>
      </c>
      <c r="Q3109" s="11" t="s">
        <v>8308</v>
      </c>
      <c r="R3109" s="15">
        <f t="shared" si="244"/>
        <v>42200.758240740746</v>
      </c>
      <c r="S3109" s="15">
        <f t="shared" si="245"/>
        <v>42260.758240740746</v>
      </c>
      <c r="U3109" t="str">
        <f t="shared" si="246"/>
        <v>television</v>
      </c>
    </row>
    <row r="3110" spans="1:21" ht="60" x14ac:dyDescent="0.25">
      <c r="A3110">
        <v>533</v>
      </c>
      <c r="B3110" s="9" t="s">
        <v>534</v>
      </c>
      <c r="C3110" s="3" t="s">
        <v>4643</v>
      </c>
      <c r="D3110" s="5">
        <v>2000</v>
      </c>
      <c r="E3110" s="7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242"/>
        <v>100</v>
      </c>
      <c r="P3110">
        <f t="shared" si="243"/>
        <v>117.88</v>
      </c>
      <c r="Q3110" s="11" t="s">
        <v>8309</v>
      </c>
      <c r="R3110" s="15">
        <f t="shared" si="244"/>
        <v>42482.43478009259</v>
      </c>
      <c r="S3110" s="15">
        <f t="shared" si="245"/>
        <v>42506.43478009259</v>
      </c>
      <c r="U3110" t="str">
        <f t="shared" si="246"/>
        <v>plays</v>
      </c>
    </row>
    <row r="3111" spans="1:21" ht="60" x14ac:dyDescent="0.25">
      <c r="A3111">
        <v>3216</v>
      </c>
      <c r="B3111" s="9" t="s">
        <v>3216</v>
      </c>
      <c r="C3111" s="3" t="s">
        <v>7326</v>
      </c>
      <c r="D3111" s="5">
        <v>2000</v>
      </c>
      <c r="E3111" s="7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242"/>
        <v>100</v>
      </c>
      <c r="P3111">
        <f t="shared" si="243"/>
        <v>57.17</v>
      </c>
      <c r="Q3111" s="11" t="s">
        <v>8309</v>
      </c>
      <c r="R3111" s="15">
        <f t="shared" si="244"/>
        <v>42165.462627314817</v>
      </c>
      <c r="S3111" s="15">
        <f t="shared" si="245"/>
        <v>42196.604166666672</v>
      </c>
      <c r="U3111" t="str">
        <f t="shared" si="246"/>
        <v>plays</v>
      </c>
    </row>
    <row r="3112" spans="1:21" ht="45" x14ac:dyDescent="0.25">
      <c r="A3112">
        <v>1603</v>
      </c>
      <c r="B3112" s="9" t="s">
        <v>1604</v>
      </c>
      <c r="C3112" s="3" t="s">
        <v>5713</v>
      </c>
      <c r="D3112" s="5">
        <v>2000</v>
      </c>
      <c r="E3112" s="7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242"/>
        <v>100</v>
      </c>
      <c r="P3112">
        <f t="shared" si="243"/>
        <v>66.69</v>
      </c>
      <c r="Q3112" s="11" t="s">
        <v>8313</v>
      </c>
      <c r="R3112" s="15">
        <f t="shared" si="244"/>
        <v>40876.169664351852</v>
      </c>
      <c r="S3112" s="15">
        <f t="shared" si="245"/>
        <v>40936.169664351852</v>
      </c>
      <c r="U3112" t="str">
        <f t="shared" si="246"/>
        <v>rock</v>
      </c>
    </row>
    <row r="3113" spans="1:21" ht="60" x14ac:dyDescent="0.25">
      <c r="A3113">
        <v>41</v>
      </c>
      <c r="B3113" s="9" t="s">
        <v>43</v>
      </c>
      <c r="C3113" s="3" t="s">
        <v>4152</v>
      </c>
      <c r="D3113" s="5">
        <v>2000</v>
      </c>
      <c r="E3113" s="7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242"/>
        <v>100</v>
      </c>
      <c r="P3113">
        <f t="shared" si="243"/>
        <v>105.26</v>
      </c>
      <c r="Q3113" s="11" t="s">
        <v>8308</v>
      </c>
      <c r="R3113" s="15">
        <f t="shared" si="244"/>
        <v>41887.568912037037</v>
      </c>
      <c r="S3113" s="15">
        <f t="shared" si="245"/>
        <v>41917.568912037037</v>
      </c>
      <c r="U3113" t="str">
        <f t="shared" si="246"/>
        <v>television</v>
      </c>
    </row>
    <row r="3114" spans="1:21" ht="60" x14ac:dyDescent="0.25">
      <c r="A3114">
        <v>44</v>
      </c>
      <c r="B3114" s="9" t="s">
        <v>46</v>
      </c>
      <c r="C3114" s="3" t="s">
        <v>4155</v>
      </c>
      <c r="D3114" s="5">
        <v>2000</v>
      </c>
      <c r="E3114" s="7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242"/>
        <v>100</v>
      </c>
      <c r="P3114">
        <f t="shared" si="243"/>
        <v>133.33000000000001</v>
      </c>
      <c r="Q3114" s="11" t="s">
        <v>8308</v>
      </c>
      <c r="R3114" s="15">
        <f t="shared" si="244"/>
        <v>41874.098807870374</v>
      </c>
      <c r="S3114" s="15">
        <f t="shared" si="245"/>
        <v>41919.098807870374</v>
      </c>
      <c r="U3114" t="str">
        <f t="shared" si="246"/>
        <v>television</v>
      </c>
    </row>
    <row r="3115" spans="1:21" ht="45" x14ac:dyDescent="0.25">
      <c r="A3115">
        <v>2207</v>
      </c>
      <c r="B3115" s="9" t="s">
        <v>2208</v>
      </c>
      <c r="C3115" s="3" t="s">
        <v>6317</v>
      </c>
      <c r="D3115" s="5">
        <v>2000</v>
      </c>
      <c r="E3115" s="7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242"/>
        <v>100</v>
      </c>
      <c r="P3115">
        <f t="shared" si="243"/>
        <v>285.70999999999998</v>
      </c>
      <c r="Q3115" s="11" t="s">
        <v>8313</v>
      </c>
      <c r="R3115" s="15">
        <f t="shared" si="244"/>
        <v>41564.194131944445</v>
      </c>
      <c r="S3115" s="15">
        <f t="shared" si="245"/>
        <v>41594.235798611109</v>
      </c>
      <c r="U3115" t="str">
        <f t="shared" si="246"/>
        <v>electronic music</v>
      </c>
    </row>
    <row r="3116" spans="1:21" ht="45" x14ac:dyDescent="0.25">
      <c r="A3116">
        <v>2473</v>
      </c>
      <c r="B3116" s="9" t="s">
        <v>2474</v>
      </c>
      <c r="C3116" s="3" t="s">
        <v>6583</v>
      </c>
      <c r="D3116" s="5">
        <v>2000</v>
      </c>
      <c r="E3116" s="7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242"/>
        <v>100</v>
      </c>
      <c r="P3116">
        <f t="shared" si="243"/>
        <v>42.55</v>
      </c>
      <c r="Q3116" s="11" t="s">
        <v>8313</v>
      </c>
      <c r="R3116" s="15">
        <f t="shared" si="244"/>
        <v>41193.748483796298</v>
      </c>
      <c r="S3116" s="15">
        <f t="shared" si="245"/>
        <v>41223.790150462963</v>
      </c>
      <c r="U3116" t="str">
        <f t="shared" si="246"/>
        <v>indie rock</v>
      </c>
    </row>
    <row r="3117" spans="1:21" ht="60" x14ac:dyDescent="0.25">
      <c r="A3117">
        <v>2480</v>
      </c>
      <c r="B3117" s="9" t="s">
        <v>2480</v>
      </c>
      <c r="C3117" s="3" t="s">
        <v>6590</v>
      </c>
      <c r="D3117" s="5">
        <v>2000</v>
      </c>
      <c r="E3117" s="7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242"/>
        <v>100</v>
      </c>
      <c r="P3117">
        <f t="shared" si="243"/>
        <v>250</v>
      </c>
      <c r="Q3117" s="11" t="s">
        <v>8313</v>
      </c>
      <c r="R3117" s="15">
        <f t="shared" si="244"/>
        <v>42227.936157407406</v>
      </c>
      <c r="S3117" s="15">
        <f t="shared" si="245"/>
        <v>42287.936157407406</v>
      </c>
      <c r="U3117" t="str">
        <f t="shared" si="246"/>
        <v>indie rock</v>
      </c>
    </row>
    <row r="3118" spans="1:21" ht="60" x14ac:dyDescent="0.25">
      <c r="A3118">
        <v>3385</v>
      </c>
      <c r="B3118" s="9" t="s">
        <v>3384</v>
      </c>
      <c r="C3118" s="3" t="s">
        <v>7495</v>
      </c>
      <c r="D3118" s="5">
        <v>2000</v>
      </c>
      <c r="E3118" s="7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242"/>
        <v>100</v>
      </c>
      <c r="P3118">
        <f t="shared" si="243"/>
        <v>133.33000000000001</v>
      </c>
      <c r="Q3118" s="11" t="s">
        <v>8309</v>
      </c>
      <c r="R3118" s="15">
        <f t="shared" si="244"/>
        <v>41953.8675</v>
      </c>
      <c r="S3118" s="15">
        <f t="shared" si="245"/>
        <v>41983.8675</v>
      </c>
      <c r="U3118" t="str">
        <f t="shared" si="246"/>
        <v>plays</v>
      </c>
    </row>
    <row r="3119" spans="1:21" ht="45" x14ac:dyDescent="0.25">
      <c r="A3119">
        <v>3403</v>
      </c>
      <c r="B3119" s="9" t="s">
        <v>3402</v>
      </c>
      <c r="C3119" s="3" t="s">
        <v>7513</v>
      </c>
      <c r="D3119" s="5">
        <v>2000</v>
      </c>
      <c r="E3119" s="7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242"/>
        <v>100</v>
      </c>
      <c r="P3119">
        <f t="shared" si="243"/>
        <v>117.65</v>
      </c>
      <c r="Q3119" s="11" t="s">
        <v>8309</v>
      </c>
      <c r="R3119" s="15">
        <f t="shared" si="244"/>
        <v>42150.462083333332</v>
      </c>
      <c r="S3119" s="15">
        <f t="shared" si="245"/>
        <v>42180.462083333332</v>
      </c>
      <c r="U3119" t="str">
        <f t="shared" si="246"/>
        <v>plays</v>
      </c>
    </row>
    <row r="3120" spans="1:21" ht="45" x14ac:dyDescent="0.25">
      <c r="A3120">
        <v>3431</v>
      </c>
      <c r="B3120" s="9" t="s">
        <v>3430</v>
      </c>
      <c r="C3120" s="3" t="s">
        <v>7541</v>
      </c>
      <c r="D3120" s="5">
        <v>2000</v>
      </c>
      <c r="E3120" s="7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242"/>
        <v>100</v>
      </c>
      <c r="P3120">
        <f t="shared" si="243"/>
        <v>95.24</v>
      </c>
      <c r="Q3120" s="11" t="s">
        <v>8309</v>
      </c>
      <c r="R3120" s="15">
        <f t="shared" si="244"/>
        <v>41839.730937500004</v>
      </c>
      <c r="S3120" s="15">
        <f t="shared" si="245"/>
        <v>41869.730937500004</v>
      </c>
      <c r="U3120" t="str">
        <f t="shared" si="246"/>
        <v>plays</v>
      </c>
    </row>
    <row r="3121" spans="1:21" ht="45" x14ac:dyDescent="0.25">
      <c r="A3121">
        <v>3445</v>
      </c>
      <c r="B3121" s="9" t="s">
        <v>3444</v>
      </c>
      <c r="C3121" s="3" t="s">
        <v>7555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242"/>
        <v>100</v>
      </c>
      <c r="P3121">
        <f t="shared" si="243"/>
        <v>64.52</v>
      </c>
      <c r="Q3121" s="11" t="s">
        <v>8309</v>
      </c>
      <c r="R3121" s="15">
        <f t="shared" si="244"/>
        <v>42272.530509259261</v>
      </c>
      <c r="S3121" s="15">
        <f t="shared" si="245"/>
        <v>42300.530509259261</v>
      </c>
      <c r="U3121" t="str">
        <f t="shared" si="246"/>
        <v>plays</v>
      </c>
    </row>
    <row r="3122" spans="1:21" ht="60" x14ac:dyDescent="0.25">
      <c r="A3122">
        <v>3627</v>
      </c>
      <c r="B3122" s="9" t="s">
        <v>3625</v>
      </c>
      <c r="C3122" s="3" t="s">
        <v>7737</v>
      </c>
      <c r="D3122" s="5">
        <v>2000</v>
      </c>
      <c r="E3122" s="7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242"/>
        <v>100</v>
      </c>
      <c r="P3122">
        <f t="shared" si="243"/>
        <v>68.97</v>
      </c>
      <c r="Q3122" s="11" t="s">
        <v>8309</v>
      </c>
      <c r="R3122" s="15">
        <f t="shared" si="244"/>
        <v>42460.741747685184</v>
      </c>
      <c r="S3122" s="15">
        <f t="shared" si="245"/>
        <v>42511.165972222225</v>
      </c>
      <c r="U3122" t="str">
        <f t="shared" si="246"/>
        <v>plays</v>
      </c>
    </row>
    <row r="3123" spans="1:21" ht="60" x14ac:dyDescent="0.25">
      <c r="A3123">
        <v>3770</v>
      </c>
      <c r="B3123" s="9" t="s">
        <v>3767</v>
      </c>
      <c r="C3123" s="3" t="s">
        <v>7880</v>
      </c>
      <c r="D3123" s="5">
        <v>2000</v>
      </c>
      <c r="E3123" s="7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242"/>
        <v>100</v>
      </c>
      <c r="P3123">
        <f t="shared" si="243"/>
        <v>100</v>
      </c>
      <c r="Q3123" s="11" t="s">
        <v>8309</v>
      </c>
      <c r="R3123" s="15">
        <f t="shared" si="244"/>
        <v>42138.930671296301</v>
      </c>
      <c r="S3123" s="15">
        <f t="shared" si="245"/>
        <v>42168.930671296301</v>
      </c>
      <c r="U3123" t="str">
        <f t="shared" si="246"/>
        <v>musical</v>
      </c>
    </row>
    <row r="3124" spans="1:21" ht="60" x14ac:dyDescent="0.25">
      <c r="A3124">
        <v>1585</v>
      </c>
      <c r="B3124" s="9" t="s">
        <v>1586</v>
      </c>
      <c r="C3124" s="3" t="s">
        <v>5695</v>
      </c>
      <c r="D3124" s="5">
        <v>2000</v>
      </c>
      <c r="E3124" s="7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242"/>
        <v>79</v>
      </c>
      <c r="P3124">
        <f t="shared" si="243"/>
        <v>131.66999999999999</v>
      </c>
      <c r="Q3124" s="11" t="s">
        <v>8314</v>
      </c>
      <c r="R3124" s="15">
        <f t="shared" si="244"/>
        <v>42707.895462962959</v>
      </c>
      <c r="S3124" s="15">
        <f t="shared" si="245"/>
        <v>42729.458333333328</v>
      </c>
      <c r="U3124" t="str">
        <f t="shared" si="246"/>
        <v>places</v>
      </c>
    </row>
    <row r="3125" spans="1:21" ht="60" x14ac:dyDescent="0.25">
      <c r="A3125">
        <v>877</v>
      </c>
      <c r="B3125" s="9" t="s">
        <v>878</v>
      </c>
      <c r="C3125" s="3" t="s">
        <v>4987</v>
      </c>
      <c r="D3125" s="5">
        <v>2000</v>
      </c>
      <c r="E3125" s="7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242"/>
        <v>68</v>
      </c>
      <c r="P3125">
        <f t="shared" si="243"/>
        <v>46.59</v>
      </c>
      <c r="Q3125" s="11" t="s">
        <v>8313</v>
      </c>
      <c r="R3125" s="15">
        <f t="shared" si="244"/>
        <v>41597.788888888892</v>
      </c>
      <c r="S3125" s="15">
        <f t="shared" si="245"/>
        <v>41627.788888888892</v>
      </c>
      <c r="U3125" t="str">
        <f t="shared" si="246"/>
        <v>jazz</v>
      </c>
    </row>
    <row r="3126" spans="1:21" ht="45" x14ac:dyDescent="0.25">
      <c r="A3126">
        <v>1704</v>
      </c>
      <c r="B3126" s="9" t="s">
        <v>1705</v>
      </c>
      <c r="C3126" s="3" t="s">
        <v>5814</v>
      </c>
      <c r="D3126" s="5">
        <v>2000</v>
      </c>
      <c r="E3126" s="7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242"/>
        <v>65</v>
      </c>
      <c r="P3126">
        <f t="shared" si="243"/>
        <v>118.36</v>
      </c>
      <c r="Q3126" s="11" t="s">
        <v>8313</v>
      </c>
      <c r="R3126" s="15">
        <f t="shared" si="244"/>
        <v>42021.139733796299</v>
      </c>
      <c r="S3126" s="15">
        <f t="shared" si="245"/>
        <v>42051.139733796299</v>
      </c>
      <c r="U3126" t="str">
        <f t="shared" si="246"/>
        <v>faith</v>
      </c>
    </row>
    <row r="3127" spans="1:21" ht="45" x14ac:dyDescent="0.25">
      <c r="A3127">
        <v>4094</v>
      </c>
      <c r="B3127" s="9" t="s">
        <v>4090</v>
      </c>
      <c r="C3127" s="3" t="s">
        <v>8197</v>
      </c>
      <c r="D3127" s="5">
        <v>2000</v>
      </c>
      <c r="E3127" s="7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242"/>
        <v>37</v>
      </c>
      <c r="P3127">
        <f t="shared" si="243"/>
        <v>91.25</v>
      </c>
      <c r="Q3127" s="11" t="s">
        <v>8309</v>
      </c>
      <c r="R3127" s="15">
        <f t="shared" si="244"/>
        <v>41890.086805555555</v>
      </c>
      <c r="S3127" s="15">
        <f t="shared" si="245"/>
        <v>41934.207638888889</v>
      </c>
      <c r="U3127" t="str">
        <f t="shared" si="246"/>
        <v>plays</v>
      </c>
    </row>
    <row r="3128" spans="1:21" ht="60" x14ac:dyDescent="0.25">
      <c r="A3128">
        <v>3958</v>
      </c>
      <c r="B3128" s="9" t="s">
        <v>3955</v>
      </c>
      <c r="C3128" s="3" t="s">
        <v>8065</v>
      </c>
      <c r="D3128" s="5">
        <v>2000</v>
      </c>
      <c r="E3128" s="7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242"/>
        <v>32</v>
      </c>
      <c r="P3128">
        <f t="shared" si="243"/>
        <v>40.06</v>
      </c>
      <c r="Q3128" s="11" t="s">
        <v>8309</v>
      </c>
      <c r="R3128" s="15">
        <f t="shared" si="244"/>
        <v>41816.950370370374</v>
      </c>
      <c r="S3128" s="15">
        <f t="shared" si="245"/>
        <v>41853.583333333336</v>
      </c>
      <c r="U3128" t="str">
        <f t="shared" si="246"/>
        <v>plays</v>
      </c>
    </row>
    <row r="3129" spans="1:21" ht="60" x14ac:dyDescent="0.25">
      <c r="A3129">
        <v>3985</v>
      </c>
      <c r="B3129" s="9" t="s">
        <v>3981</v>
      </c>
      <c r="C3129" s="3" t="s">
        <v>8091</v>
      </c>
      <c r="D3129" s="5">
        <v>2000</v>
      </c>
      <c r="E3129" s="7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242"/>
        <v>32</v>
      </c>
      <c r="P3129">
        <f t="shared" si="243"/>
        <v>33.74</v>
      </c>
      <c r="Q3129" s="11" t="s">
        <v>8309</v>
      </c>
      <c r="R3129" s="15">
        <f t="shared" si="244"/>
        <v>42399.707407407404</v>
      </c>
      <c r="S3129" s="15">
        <f t="shared" si="245"/>
        <v>42420.878472222219</v>
      </c>
      <c r="U3129" t="str">
        <f t="shared" si="246"/>
        <v>plays</v>
      </c>
    </row>
    <row r="3130" spans="1:21" ht="60" x14ac:dyDescent="0.25">
      <c r="A3130">
        <v>4075</v>
      </c>
      <c r="B3130" s="9" t="s">
        <v>4071</v>
      </c>
      <c r="C3130" s="3" t="s">
        <v>8178</v>
      </c>
      <c r="D3130" s="5">
        <v>2000</v>
      </c>
      <c r="E3130" s="7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242"/>
        <v>29</v>
      </c>
      <c r="P3130">
        <f t="shared" si="243"/>
        <v>44.31</v>
      </c>
      <c r="Q3130" s="11" t="s">
        <v>8309</v>
      </c>
      <c r="R3130" s="15">
        <f t="shared" si="244"/>
        <v>41779.045937499999</v>
      </c>
      <c r="S3130" s="15">
        <f t="shared" si="245"/>
        <v>41820.727777777778</v>
      </c>
      <c r="U3130" t="str">
        <f t="shared" si="246"/>
        <v>plays</v>
      </c>
    </row>
    <row r="3131" spans="1:21" ht="45" x14ac:dyDescent="0.25">
      <c r="A3131">
        <v>4028</v>
      </c>
      <c r="B3131" s="9" t="s">
        <v>4024</v>
      </c>
      <c r="C3131" s="3" t="s">
        <v>8133</v>
      </c>
      <c r="D3131" s="5">
        <v>2000</v>
      </c>
      <c r="E3131" s="7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242"/>
        <v>28</v>
      </c>
      <c r="P3131">
        <f t="shared" si="243"/>
        <v>51</v>
      </c>
      <c r="Q3131" s="11" t="s">
        <v>8309</v>
      </c>
      <c r="R3131" s="15">
        <f t="shared" si="244"/>
        <v>41765.938657407409</v>
      </c>
      <c r="S3131" s="15">
        <f t="shared" si="245"/>
        <v>41795.938657407409</v>
      </c>
      <c r="U3131" t="str">
        <f t="shared" si="246"/>
        <v>plays</v>
      </c>
    </row>
    <row r="3132" spans="1:21" ht="60" x14ac:dyDescent="0.25">
      <c r="A3132">
        <v>685</v>
      </c>
      <c r="B3132" s="9" t="s">
        <v>686</v>
      </c>
      <c r="C3132" s="3" t="s">
        <v>4795</v>
      </c>
      <c r="D3132" s="5">
        <v>2000</v>
      </c>
      <c r="E3132" s="7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242"/>
        <v>28</v>
      </c>
      <c r="P3132">
        <f t="shared" si="243"/>
        <v>55.3</v>
      </c>
      <c r="Q3132" s="11" t="s">
        <v>8311</v>
      </c>
      <c r="R3132" s="15">
        <f t="shared" si="244"/>
        <v>41971.866574074069</v>
      </c>
      <c r="S3132" s="15">
        <f t="shared" si="245"/>
        <v>42016.866574074069</v>
      </c>
      <c r="U3132" t="str">
        <f t="shared" si="246"/>
        <v>wearables</v>
      </c>
    </row>
    <row r="3133" spans="1:21" ht="60" x14ac:dyDescent="0.25">
      <c r="A3133">
        <v>3888</v>
      </c>
      <c r="B3133" s="9" t="s">
        <v>3885</v>
      </c>
      <c r="C3133" s="3" t="s">
        <v>7996</v>
      </c>
      <c r="D3133" s="5">
        <v>2000</v>
      </c>
      <c r="E3133" s="7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242"/>
        <v>27</v>
      </c>
      <c r="P3133">
        <f t="shared" si="243"/>
        <v>38.71</v>
      </c>
      <c r="Q3133" s="11" t="s">
        <v>8309</v>
      </c>
      <c r="R3133" s="15">
        <f t="shared" si="244"/>
        <v>42762.545810185184</v>
      </c>
      <c r="S3133" s="15">
        <f t="shared" si="245"/>
        <v>42792.545810185184</v>
      </c>
      <c r="U3133" t="str">
        <f t="shared" si="246"/>
        <v>plays</v>
      </c>
    </row>
    <row r="3134" spans="1:21" ht="45" x14ac:dyDescent="0.25">
      <c r="A3134">
        <v>2917</v>
      </c>
      <c r="B3134" s="9" t="s">
        <v>2917</v>
      </c>
      <c r="C3134" s="3" t="s">
        <v>7027</v>
      </c>
      <c r="D3134" s="5">
        <v>2000</v>
      </c>
      <c r="E3134" s="7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242"/>
        <v>22</v>
      </c>
      <c r="P3134">
        <f t="shared" si="243"/>
        <v>48.56</v>
      </c>
      <c r="Q3134" s="11" t="s">
        <v>8309</v>
      </c>
      <c r="R3134" s="15">
        <f t="shared" si="244"/>
        <v>42245.234340277777</v>
      </c>
      <c r="S3134" s="15">
        <f t="shared" si="245"/>
        <v>42263.234340277777</v>
      </c>
      <c r="U3134" t="str">
        <f t="shared" si="246"/>
        <v>plays</v>
      </c>
    </row>
    <row r="3135" spans="1:21" ht="60" x14ac:dyDescent="0.25">
      <c r="A3135">
        <v>4064</v>
      </c>
      <c r="B3135" s="9" t="s">
        <v>4060</v>
      </c>
      <c r="C3135" s="3" t="s">
        <v>8168</v>
      </c>
      <c r="D3135" s="5">
        <v>2000</v>
      </c>
      <c r="E3135" s="7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242"/>
        <v>19</v>
      </c>
      <c r="P3135">
        <f t="shared" si="243"/>
        <v>64.17</v>
      </c>
      <c r="Q3135" s="11" t="s">
        <v>8309</v>
      </c>
      <c r="R3135" s="15">
        <f t="shared" si="244"/>
        <v>42093.588263888887</v>
      </c>
      <c r="S3135" s="15">
        <f t="shared" si="245"/>
        <v>42123.588263888887</v>
      </c>
      <c r="U3135" t="str">
        <f t="shared" si="246"/>
        <v>plays</v>
      </c>
    </row>
    <row r="3136" spans="1:21" ht="45" x14ac:dyDescent="0.25">
      <c r="A3136">
        <v>2753</v>
      </c>
      <c r="B3136" s="9" t="s">
        <v>2753</v>
      </c>
      <c r="C3136" s="3" t="s">
        <v>6863</v>
      </c>
      <c r="D3136" s="5">
        <v>2000</v>
      </c>
      <c r="E3136" s="7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242"/>
        <v>19</v>
      </c>
      <c r="P3136">
        <f t="shared" si="243"/>
        <v>47.5</v>
      </c>
      <c r="Q3136" s="11" t="s">
        <v>8310</v>
      </c>
      <c r="R3136" s="15">
        <f t="shared" si="244"/>
        <v>41117.900729166664</v>
      </c>
      <c r="S3136" s="15">
        <f t="shared" si="245"/>
        <v>41147.900729166664</v>
      </c>
      <c r="U3136" t="str">
        <f t="shared" si="246"/>
        <v>children's books</v>
      </c>
    </row>
    <row r="3137" spans="1:21" ht="60" x14ac:dyDescent="0.25">
      <c r="A3137">
        <v>3740</v>
      </c>
      <c r="B3137" s="9" t="s">
        <v>3737</v>
      </c>
      <c r="C3137" s="3" t="s">
        <v>7850</v>
      </c>
      <c r="D3137" s="5">
        <v>2000</v>
      </c>
      <c r="E3137" s="7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242"/>
        <v>18</v>
      </c>
      <c r="P3137">
        <f t="shared" si="243"/>
        <v>25.57</v>
      </c>
      <c r="Q3137" s="11" t="s">
        <v>8309</v>
      </c>
      <c r="R3137" s="15">
        <f t="shared" si="244"/>
        <v>41833.089756944442</v>
      </c>
      <c r="S3137" s="15">
        <f t="shared" si="245"/>
        <v>41863.079143518517</v>
      </c>
      <c r="U3137" t="str">
        <f t="shared" si="246"/>
        <v>plays</v>
      </c>
    </row>
    <row r="3138" spans="1:21" ht="60" x14ac:dyDescent="0.25">
      <c r="A3138">
        <v>3965</v>
      </c>
      <c r="B3138" s="9" t="s">
        <v>3962</v>
      </c>
      <c r="C3138" s="3" t="s">
        <v>8072</v>
      </c>
      <c r="D3138" s="5">
        <v>2000</v>
      </c>
      <c r="E3138" s="7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242"/>
        <v>14</v>
      </c>
      <c r="P3138">
        <f t="shared" si="243"/>
        <v>71.25</v>
      </c>
      <c r="Q3138" s="11" t="s">
        <v>8309</v>
      </c>
      <c r="R3138" s="15">
        <f t="shared" si="244"/>
        <v>42414.235879629632</v>
      </c>
      <c r="S3138" s="15">
        <f t="shared" si="245"/>
        <v>42474.194212962961</v>
      </c>
      <c r="U3138" t="str">
        <f t="shared" si="246"/>
        <v>plays</v>
      </c>
    </row>
    <row r="3139" spans="1:21" ht="60" x14ac:dyDescent="0.25">
      <c r="A3139">
        <v>3099</v>
      </c>
      <c r="B3139" s="9" t="s">
        <v>3099</v>
      </c>
      <c r="C3139" s="3" t="s">
        <v>7209</v>
      </c>
      <c r="D3139" s="5">
        <v>2000</v>
      </c>
      <c r="E3139" s="7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ref="O3139:O3202" si="247">ROUND(E3139/D3139*100,0)</f>
        <v>14</v>
      </c>
      <c r="P3139">
        <f t="shared" ref="P3139:P3202" si="248">IFERROR(ROUND(E3139/L3139,2),0)</f>
        <v>55.6</v>
      </c>
      <c r="Q3139" s="11" t="s">
        <v>8309</v>
      </c>
      <c r="R3139" s="15">
        <f t="shared" ref="R3139:R3202" si="249">(((J3139/60)/60)/24)+DATE(1970,1,1)</f>
        <v>42382.189710648148</v>
      </c>
      <c r="S3139" s="15">
        <f t="shared" ref="S3139:S3202" si="250">(((I3139/60)/60)/24)+DATE(1970,1,1)</f>
        <v>42412.189710648148</v>
      </c>
      <c r="U3139" t="str">
        <f t="shared" ref="U3139:U3202" si="251">RIGHT(N3139,LEN(N3139)-SEARCH("/",N3139))</f>
        <v>spaces</v>
      </c>
    </row>
    <row r="3140" spans="1:21" ht="45" x14ac:dyDescent="0.25">
      <c r="A3140">
        <v>3867</v>
      </c>
      <c r="B3140" s="9" t="s">
        <v>3864</v>
      </c>
      <c r="C3140" s="3" t="s">
        <v>7976</v>
      </c>
      <c r="D3140" s="5">
        <v>2000</v>
      </c>
      <c r="E3140" s="7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247"/>
        <v>13</v>
      </c>
      <c r="P3140">
        <f t="shared" si="248"/>
        <v>50.2</v>
      </c>
      <c r="Q3140" s="11" t="s">
        <v>8309</v>
      </c>
      <c r="R3140" s="15">
        <f t="shared" si="249"/>
        <v>42509.814108796301</v>
      </c>
      <c r="S3140" s="15">
        <f t="shared" si="250"/>
        <v>42539.814108796301</v>
      </c>
      <c r="U3140" t="str">
        <f t="shared" si="251"/>
        <v>plays</v>
      </c>
    </row>
    <row r="3141" spans="1:21" ht="60" x14ac:dyDescent="0.25">
      <c r="A3141">
        <v>2129</v>
      </c>
      <c r="B3141" s="9" t="s">
        <v>2130</v>
      </c>
      <c r="C3141" s="3" t="s">
        <v>6239</v>
      </c>
      <c r="D3141" s="5">
        <v>2000</v>
      </c>
      <c r="E3141" s="7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247"/>
        <v>12</v>
      </c>
      <c r="P3141">
        <f t="shared" si="248"/>
        <v>19.670000000000002</v>
      </c>
      <c r="Q3141" s="11" t="s">
        <v>8312</v>
      </c>
      <c r="R3141" s="15">
        <f t="shared" si="249"/>
        <v>42409.024305555555</v>
      </c>
      <c r="S3141" s="15">
        <f t="shared" si="250"/>
        <v>42439.024305555555</v>
      </c>
      <c r="U3141" t="str">
        <f t="shared" si="251"/>
        <v>video games</v>
      </c>
    </row>
    <row r="3142" spans="1:21" ht="60" x14ac:dyDescent="0.25">
      <c r="A3142">
        <v>2758</v>
      </c>
      <c r="B3142" s="9" t="s">
        <v>2758</v>
      </c>
      <c r="C3142" s="3" t="s">
        <v>6868</v>
      </c>
      <c r="D3142" s="5">
        <v>2000</v>
      </c>
      <c r="E3142" s="7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247"/>
        <v>12</v>
      </c>
      <c r="P3142">
        <f t="shared" si="248"/>
        <v>39</v>
      </c>
      <c r="Q3142" s="11" t="s">
        <v>8310</v>
      </c>
      <c r="R3142" s="15">
        <f t="shared" si="249"/>
        <v>42639.441932870366</v>
      </c>
      <c r="S3142" s="15">
        <f t="shared" si="250"/>
        <v>42653.441932870366</v>
      </c>
      <c r="U3142" t="str">
        <f t="shared" si="251"/>
        <v>children's books</v>
      </c>
    </row>
    <row r="3143" spans="1:21" ht="60" x14ac:dyDescent="0.25">
      <c r="A3143">
        <v>2143</v>
      </c>
      <c r="B3143" s="9" t="s">
        <v>2144</v>
      </c>
      <c r="C3143" s="3" t="s">
        <v>6253</v>
      </c>
      <c r="D3143" s="5">
        <v>2000</v>
      </c>
      <c r="E3143" s="7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247"/>
        <v>11</v>
      </c>
      <c r="P3143">
        <f t="shared" si="248"/>
        <v>45</v>
      </c>
      <c r="Q3143" s="11" t="s">
        <v>8312</v>
      </c>
      <c r="R3143" s="15">
        <f t="shared" si="249"/>
        <v>40332.886712962965</v>
      </c>
      <c r="S3143" s="15">
        <f t="shared" si="250"/>
        <v>40380.791666666664</v>
      </c>
      <c r="U3143" t="str">
        <f t="shared" si="251"/>
        <v>video games</v>
      </c>
    </row>
    <row r="3144" spans="1:21" ht="45" x14ac:dyDescent="0.25">
      <c r="A3144">
        <v>4088</v>
      </c>
      <c r="B3144" s="9" t="s">
        <v>4084</v>
      </c>
      <c r="C3144" s="3" t="s">
        <v>8191</v>
      </c>
      <c r="D3144" s="5">
        <v>2000</v>
      </c>
      <c r="E3144" s="7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11</v>
      </c>
      <c r="P3144">
        <f t="shared" si="248"/>
        <v>72</v>
      </c>
      <c r="Q3144" s="11" t="s">
        <v>8309</v>
      </c>
      <c r="R3144" s="15">
        <f t="shared" si="249"/>
        <v>41990.612546296295</v>
      </c>
      <c r="S3144" s="15">
        <f t="shared" si="250"/>
        <v>42020.434722222228</v>
      </c>
      <c r="U3144" t="str">
        <f t="shared" si="251"/>
        <v>plays</v>
      </c>
    </row>
    <row r="3145" spans="1:21" ht="60" x14ac:dyDescent="0.25">
      <c r="A3145">
        <v>3978</v>
      </c>
      <c r="B3145" s="9" t="s">
        <v>3975</v>
      </c>
      <c r="C3145" s="3" t="s">
        <v>8085</v>
      </c>
      <c r="D3145" s="5">
        <v>2000</v>
      </c>
      <c r="E3145" s="7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247"/>
        <v>11</v>
      </c>
      <c r="P3145">
        <f t="shared" si="248"/>
        <v>26.75</v>
      </c>
      <c r="Q3145" s="11" t="s">
        <v>8309</v>
      </c>
      <c r="R3145" s="15">
        <f t="shared" si="249"/>
        <v>41975.642974537041</v>
      </c>
      <c r="S3145" s="15">
        <f t="shared" si="250"/>
        <v>42035.642974537041</v>
      </c>
      <c r="U3145" t="str">
        <f t="shared" si="251"/>
        <v>plays</v>
      </c>
    </row>
    <row r="3146" spans="1:21" ht="45" x14ac:dyDescent="0.25">
      <c r="A3146">
        <v>4003</v>
      </c>
      <c r="B3146" s="9" t="s">
        <v>3999</v>
      </c>
      <c r="C3146" s="3" t="s">
        <v>8071</v>
      </c>
      <c r="D3146" s="5">
        <v>2000</v>
      </c>
      <c r="E3146" s="7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247"/>
        <v>10</v>
      </c>
      <c r="P3146">
        <f t="shared" si="248"/>
        <v>100.5</v>
      </c>
      <c r="Q3146" s="11" t="s">
        <v>8309</v>
      </c>
      <c r="R3146" s="15">
        <f t="shared" si="249"/>
        <v>42020.587349537032</v>
      </c>
      <c r="S3146" s="15">
        <f t="shared" si="250"/>
        <v>42050.587349537032</v>
      </c>
      <c r="U3146" t="str">
        <f t="shared" si="251"/>
        <v>plays</v>
      </c>
    </row>
    <row r="3147" spans="1:21" ht="45" x14ac:dyDescent="0.25">
      <c r="A3147">
        <v>893</v>
      </c>
      <c r="B3147" s="9" t="s">
        <v>894</v>
      </c>
      <c r="C3147" s="3" t="s">
        <v>5003</v>
      </c>
      <c r="D3147" s="5">
        <v>2000</v>
      </c>
      <c r="E3147" s="7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247"/>
        <v>10</v>
      </c>
      <c r="P3147">
        <f t="shared" si="248"/>
        <v>40</v>
      </c>
      <c r="Q3147" s="11" t="s">
        <v>8313</v>
      </c>
      <c r="R3147" s="15">
        <f t="shared" si="249"/>
        <v>42065.897719907407</v>
      </c>
      <c r="S3147" s="15">
        <f t="shared" si="250"/>
        <v>42095.856053240743</v>
      </c>
      <c r="U3147" t="str">
        <f t="shared" si="251"/>
        <v>indie rock</v>
      </c>
    </row>
    <row r="3148" spans="1:21" ht="60" x14ac:dyDescent="0.25">
      <c r="A3148">
        <v>1716</v>
      </c>
      <c r="B3148" s="9" t="s">
        <v>1717</v>
      </c>
      <c r="C3148" s="3" t="s">
        <v>5826</v>
      </c>
      <c r="D3148" s="5">
        <v>2000</v>
      </c>
      <c r="E3148" s="7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247"/>
        <v>8</v>
      </c>
      <c r="P3148">
        <f t="shared" si="248"/>
        <v>50</v>
      </c>
      <c r="Q3148" s="11" t="s">
        <v>8313</v>
      </c>
      <c r="R3148" s="15">
        <f t="shared" si="249"/>
        <v>42673.577534722222</v>
      </c>
      <c r="S3148" s="15">
        <f t="shared" si="250"/>
        <v>42713.619201388887</v>
      </c>
      <c r="U3148" t="str">
        <f t="shared" si="251"/>
        <v>faith</v>
      </c>
    </row>
    <row r="3149" spans="1:21" ht="30" x14ac:dyDescent="0.25">
      <c r="A3149">
        <v>1991</v>
      </c>
      <c r="B3149" s="9" t="s">
        <v>1992</v>
      </c>
      <c r="C3149" s="3" t="s">
        <v>6101</v>
      </c>
      <c r="D3149" s="5">
        <v>2000</v>
      </c>
      <c r="E3149" s="7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247"/>
        <v>7</v>
      </c>
      <c r="P3149">
        <f t="shared" si="248"/>
        <v>46.67</v>
      </c>
      <c r="Q3149" s="11" t="s">
        <v>8314</v>
      </c>
      <c r="R3149" s="15">
        <f t="shared" si="249"/>
        <v>42167.89335648148</v>
      </c>
      <c r="S3149" s="15">
        <f t="shared" si="250"/>
        <v>42188.89335648148</v>
      </c>
      <c r="U3149" t="str">
        <f t="shared" si="251"/>
        <v>people</v>
      </c>
    </row>
    <row r="3150" spans="1:21" ht="45" x14ac:dyDescent="0.25">
      <c r="A3150">
        <v>931</v>
      </c>
      <c r="B3150" s="9" t="s">
        <v>932</v>
      </c>
      <c r="C3150" s="3" t="s">
        <v>5041</v>
      </c>
      <c r="D3150" s="5">
        <v>2000</v>
      </c>
      <c r="E3150" s="7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247"/>
        <v>7</v>
      </c>
      <c r="P3150">
        <f t="shared" si="248"/>
        <v>18.71</v>
      </c>
      <c r="Q3150" s="11" t="s">
        <v>8313</v>
      </c>
      <c r="R3150" s="15">
        <f t="shared" si="249"/>
        <v>41680.359976851854</v>
      </c>
      <c r="S3150" s="15">
        <f t="shared" si="250"/>
        <v>41714.916666666664</v>
      </c>
      <c r="U3150" t="str">
        <f t="shared" si="251"/>
        <v>jazz</v>
      </c>
    </row>
    <row r="3151" spans="1:21" ht="45" x14ac:dyDescent="0.25">
      <c r="A3151">
        <v>3964</v>
      </c>
      <c r="B3151" s="9" t="s">
        <v>3961</v>
      </c>
      <c r="C3151" s="3" t="s">
        <v>8071</v>
      </c>
      <c r="D3151" s="5">
        <v>2000</v>
      </c>
      <c r="E3151" s="7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247"/>
        <v>6</v>
      </c>
      <c r="P3151">
        <f t="shared" si="248"/>
        <v>42</v>
      </c>
      <c r="Q3151" s="11" t="s">
        <v>8309</v>
      </c>
      <c r="R3151" s="15">
        <f t="shared" si="249"/>
        <v>42053.722060185188</v>
      </c>
      <c r="S3151" s="15">
        <f t="shared" si="250"/>
        <v>42113.680393518516</v>
      </c>
      <c r="U3151" t="str">
        <f t="shared" si="251"/>
        <v>plays</v>
      </c>
    </row>
    <row r="3152" spans="1:21" ht="60" x14ac:dyDescent="0.25">
      <c r="A3152">
        <v>933</v>
      </c>
      <c r="B3152" s="9" t="s">
        <v>934</v>
      </c>
      <c r="C3152" s="3" t="s">
        <v>5043</v>
      </c>
      <c r="D3152" s="5">
        <v>2000</v>
      </c>
      <c r="E3152" s="7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247"/>
        <v>6</v>
      </c>
      <c r="P3152">
        <f t="shared" si="248"/>
        <v>60</v>
      </c>
      <c r="Q3152" s="11" t="s">
        <v>8313</v>
      </c>
      <c r="R3152" s="15">
        <f t="shared" si="249"/>
        <v>41711.169085648151</v>
      </c>
      <c r="S3152" s="15">
        <f t="shared" si="250"/>
        <v>41771.169085648151</v>
      </c>
      <c r="U3152" t="str">
        <f t="shared" si="251"/>
        <v>jazz</v>
      </c>
    </row>
    <row r="3153" spans="1:21" ht="60" x14ac:dyDescent="0.25">
      <c r="A3153">
        <v>1413</v>
      </c>
      <c r="B3153" s="9" t="s">
        <v>1414</v>
      </c>
      <c r="C3153" s="3" t="s">
        <v>5523</v>
      </c>
      <c r="D3153" s="5">
        <v>2000</v>
      </c>
      <c r="E3153" s="7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247"/>
        <v>5</v>
      </c>
      <c r="P3153">
        <f t="shared" si="248"/>
        <v>100</v>
      </c>
      <c r="Q3153" s="11" t="s">
        <v>8310</v>
      </c>
      <c r="R3153" s="15">
        <f t="shared" si="249"/>
        <v>42360.437152777777</v>
      </c>
      <c r="S3153" s="15">
        <f t="shared" si="250"/>
        <v>42420.437152777777</v>
      </c>
      <c r="U3153" t="str">
        <f t="shared" si="251"/>
        <v>translations</v>
      </c>
    </row>
    <row r="3154" spans="1:21" x14ac:dyDescent="0.25">
      <c r="A3154">
        <v>3861</v>
      </c>
      <c r="B3154" s="9" t="s">
        <v>3858</v>
      </c>
      <c r="C3154" s="3" t="s">
        <v>7970</v>
      </c>
      <c r="D3154" s="5">
        <v>2000</v>
      </c>
      <c r="E3154" s="7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247"/>
        <v>5</v>
      </c>
      <c r="P3154">
        <f t="shared" si="248"/>
        <v>100</v>
      </c>
      <c r="Q3154" s="11" t="s">
        <v>8309</v>
      </c>
      <c r="R3154" s="15">
        <f t="shared" si="249"/>
        <v>41914.590011574073</v>
      </c>
      <c r="S3154" s="15">
        <f t="shared" si="250"/>
        <v>41955.907638888893</v>
      </c>
      <c r="U3154" t="str">
        <f t="shared" si="251"/>
        <v>plays</v>
      </c>
    </row>
    <row r="3155" spans="1:21" ht="45" x14ac:dyDescent="0.25">
      <c r="A3155">
        <v>863</v>
      </c>
      <c r="B3155" s="9" t="s">
        <v>864</v>
      </c>
      <c r="C3155" s="3" t="s">
        <v>4973</v>
      </c>
      <c r="D3155" s="5">
        <v>2000</v>
      </c>
      <c r="E3155" s="7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247"/>
        <v>5</v>
      </c>
      <c r="P3155">
        <f t="shared" si="248"/>
        <v>18</v>
      </c>
      <c r="Q3155" s="11" t="s">
        <v>8313</v>
      </c>
      <c r="R3155" s="15">
        <f t="shared" si="249"/>
        <v>40921.117662037039</v>
      </c>
      <c r="S3155" s="15">
        <f t="shared" si="250"/>
        <v>40951.117662037039</v>
      </c>
      <c r="U3155" t="str">
        <f t="shared" si="251"/>
        <v>jazz</v>
      </c>
    </row>
    <row r="3156" spans="1:21" ht="60" x14ac:dyDescent="0.25">
      <c r="A3156">
        <v>617</v>
      </c>
      <c r="B3156" s="9" t="s">
        <v>618</v>
      </c>
      <c r="C3156" s="3" t="s">
        <v>4727</v>
      </c>
      <c r="D3156" s="5">
        <v>2000</v>
      </c>
      <c r="E3156" s="7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247"/>
        <v>3</v>
      </c>
      <c r="P3156">
        <f t="shared" si="248"/>
        <v>20</v>
      </c>
      <c r="Q3156" s="11" t="s">
        <v>8311</v>
      </c>
      <c r="R3156" s="15">
        <f t="shared" si="249"/>
        <v>42087.343090277776</v>
      </c>
      <c r="S3156" s="15">
        <f t="shared" si="250"/>
        <v>42132.343090277776</v>
      </c>
      <c r="U3156" t="str">
        <f t="shared" si="251"/>
        <v>web</v>
      </c>
    </row>
    <row r="3157" spans="1:21" ht="60" x14ac:dyDescent="0.25">
      <c r="A3157">
        <v>449</v>
      </c>
      <c r="B3157" s="9" t="s">
        <v>450</v>
      </c>
      <c r="C3157" s="3" t="s">
        <v>4559</v>
      </c>
      <c r="D3157" s="5">
        <v>2000</v>
      </c>
      <c r="E3157" s="7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247"/>
        <v>2</v>
      </c>
      <c r="P3157">
        <f t="shared" si="248"/>
        <v>9</v>
      </c>
      <c r="Q3157" s="11" t="s">
        <v>8308</v>
      </c>
      <c r="R3157" s="15">
        <f t="shared" si="249"/>
        <v>41534.568113425928</v>
      </c>
      <c r="S3157" s="15">
        <f t="shared" si="250"/>
        <v>41564.568113425928</v>
      </c>
      <c r="U3157" t="str">
        <f t="shared" si="251"/>
        <v>animation</v>
      </c>
    </row>
    <row r="3158" spans="1:21" ht="60" x14ac:dyDescent="0.25">
      <c r="A3158">
        <v>4107</v>
      </c>
      <c r="B3158" s="9" t="s">
        <v>4103</v>
      </c>
      <c r="C3158" s="3" t="s">
        <v>8210</v>
      </c>
      <c r="D3158" s="5">
        <v>2000</v>
      </c>
      <c r="E3158" s="7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247"/>
        <v>2</v>
      </c>
      <c r="P3158">
        <f t="shared" si="248"/>
        <v>10.25</v>
      </c>
      <c r="Q3158" s="11" t="s">
        <v>8309</v>
      </c>
      <c r="R3158" s="15">
        <f t="shared" si="249"/>
        <v>41883.916678240741</v>
      </c>
      <c r="S3158" s="15">
        <f t="shared" si="250"/>
        <v>41906.916678240741</v>
      </c>
      <c r="U3158" t="str">
        <f t="shared" si="251"/>
        <v>plays</v>
      </c>
    </row>
    <row r="3159" spans="1:21" ht="45" x14ac:dyDescent="0.25">
      <c r="A3159">
        <v>2859</v>
      </c>
      <c r="B3159" s="9" t="s">
        <v>2859</v>
      </c>
      <c r="C3159" s="3" t="s">
        <v>6969</v>
      </c>
      <c r="D3159" s="5">
        <v>2000</v>
      </c>
      <c r="E3159" s="7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247"/>
        <v>2</v>
      </c>
      <c r="P3159">
        <f t="shared" si="248"/>
        <v>35</v>
      </c>
      <c r="Q3159" s="11" t="s">
        <v>8309</v>
      </c>
      <c r="R3159" s="15">
        <f t="shared" si="249"/>
        <v>42233.362314814818</v>
      </c>
      <c r="S3159" s="15">
        <f t="shared" si="250"/>
        <v>42293.362314814818</v>
      </c>
      <c r="U3159" t="str">
        <f t="shared" si="251"/>
        <v>plays</v>
      </c>
    </row>
    <row r="3160" spans="1:21" ht="60" x14ac:dyDescent="0.25">
      <c r="A3160">
        <v>3887</v>
      </c>
      <c r="B3160" s="9" t="s">
        <v>3884</v>
      </c>
      <c r="C3160" s="3" t="s">
        <v>7995</v>
      </c>
      <c r="D3160" s="5">
        <v>2000</v>
      </c>
      <c r="E3160" s="7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247"/>
        <v>2</v>
      </c>
      <c r="P3160">
        <f t="shared" si="248"/>
        <v>17.5</v>
      </c>
      <c r="Q3160" s="11" t="s">
        <v>8309</v>
      </c>
      <c r="R3160" s="15">
        <f t="shared" si="249"/>
        <v>42079.857974537037</v>
      </c>
      <c r="S3160" s="15">
        <f t="shared" si="250"/>
        <v>42125.916666666672</v>
      </c>
      <c r="U3160" t="str">
        <f t="shared" si="251"/>
        <v>musical</v>
      </c>
    </row>
    <row r="3161" spans="1:21" ht="60" x14ac:dyDescent="0.25">
      <c r="A3161">
        <v>4013</v>
      </c>
      <c r="B3161" s="9" t="s">
        <v>4009</v>
      </c>
      <c r="C3161" s="3" t="s">
        <v>8118</v>
      </c>
      <c r="D3161" s="5">
        <v>2000</v>
      </c>
      <c r="E3161" s="7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247"/>
        <v>1</v>
      </c>
      <c r="P3161">
        <f t="shared" si="248"/>
        <v>13</v>
      </c>
      <c r="Q3161" s="11" t="s">
        <v>8309</v>
      </c>
      <c r="R3161" s="15">
        <f t="shared" si="249"/>
        <v>42021.301192129627</v>
      </c>
      <c r="S3161" s="15">
        <f t="shared" si="250"/>
        <v>42051.301192129627</v>
      </c>
      <c r="U3161" t="str">
        <f t="shared" si="251"/>
        <v>plays</v>
      </c>
    </row>
    <row r="3162" spans="1:21" ht="60" x14ac:dyDescent="0.25">
      <c r="A3162">
        <v>3201</v>
      </c>
      <c r="B3162" s="9" t="s">
        <v>3201</v>
      </c>
      <c r="C3162" s="3" t="s">
        <v>7311</v>
      </c>
      <c r="D3162" s="5">
        <v>2000</v>
      </c>
      <c r="E3162" s="7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247"/>
        <v>1</v>
      </c>
      <c r="P3162">
        <f t="shared" si="248"/>
        <v>12.5</v>
      </c>
      <c r="Q3162" s="11" t="s">
        <v>8309</v>
      </c>
      <c r="R3162" s="15">
        <f t="shared" si="249"/>
        <v>41861.767094907409</v>
      </c>
      <c r="S3162" s="15">
        <f t="shared" si="250"/>
        <v>41882.767094907409</v>
      </c>
      <c r="U3162" t="str">
        <f t="shared" si="251"/>
        <v>musical</v>
      </c>
    </row>
    <row r="3163" spans="1:21" ht="60" x14ac:dyDescent="0.25">
      <c r="A3163">
        <v>1092</v>
      </c>
      <c r="B3163" s="9" t="s">
        <v>1093</v>
      </c>
      <c r="C3163" s="3" t="s">
        <v>5202</v>
      </c>
      <c r="D3163" s="5">
        <v>2000</v>
      </c>
      <c r="E3163" s="7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247"/>
        <v>1</v>
      </c>
      <c r="P3163">
        <f t="shared" si="248"/>
        <v>3</v>
      </c>
      <c r="Q3163" s="11" t="s">
        <v>8312</v>
      </c>
      <c r="R3163" s="15">
        <f t="shared" si="249"/>
        <v>41250.025902777779</v>
      </c>
      <c r="S3163" s="15">
        <f t="shared" si="250"/>
        <v>41280.025902777779</v>
      </c>
      <c r="U3163" t="str">
        <f t="shared" si="251"/>
        <v>video games</v>
      </c>
    </row>
    <row r="3164" spans="1:21" ht="60" x14ac:dyDescent="0.25">
      <c r="A3164">
        <v>2890</v>
      </c>
      <c r="B3164" s="9" t="s">
        <v>2890</v>
      </c>
      <c r="C3164" s="3" t="s">
        <v>7000</v>
      </c>
      <c r="D3164" s="5">
        <v>2000</v>
      </c>
      <c r="E3164" s="7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247"/>
        <v>1</v>
      </c>
      <c r="P3164">
        <f t="shared" si="248"/>
        <v>7</v>
      </c>
      <c r="Q3164" s="11" t="s">
        <v>8309</v>
      </c>
      <c r="R3164" s="15">
        <f t="shared" si="249"/>
        <v>41831.742962962962</v>
      </c>
      <c r="S3164" s="15">
        <f t="shared" si="250"/>
        <v>41860.125</v>
      </c>
      <c r="U3164" t="str">
        <f t="shared" si="251"/>
        <v>plays</v>
      </c>
    </row>
    <row r="3165" spans="1:21" ht="45" x14ac:dyDescent="0.25">
      <c r="A3165">
        <v>884</v>
      </c>
      <c r="B3165" s="9" t="s">
        <v>885</v>
      </c>
      <c r="C3165" s="3" t="s">
        <v>4994</v>
      </c>
      <c r="D3165" s="5">
        <v>2000</v>
      </c>
      <c r="E3165" s="7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247"/>
        <v>1</v>
      </c>
      <c r="P3165">
        <f t="shared" si="248"/>
        <v>10</v>
      </c>
      <c r="Q3165" s="11" t="s">
        <v>8313</v>
      </c>
      <c r="R3165" s="15">
        <f t="shared" si="249"/>
        <v>40981.802615740737</v>
      </c>
      <c r="S3165" s="15">
        <f t="shared" si="250"/>
        <v>41041.104861111111</v>
      </c>
      <c r="U3165" t="str">
        <f t="shared" si="251"/>
        <v>indie rock</v>
      </c>
    </row>
    <row r="3166" spans="1:21" ht="30" x14ac:dyDescent="0.25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7"/>
        <v>1</v>
      </c>
      <c r="P3166">
        <f t="shared" si="248"/>
        <v>5.5</v>
      </c>
      <c r="Q3166" s="11" t="s">
        <v>8309</v>
      </c>
      <c r="R3166" s="15">
        <f t="shared" si="249"/>
        <v>42402.947002314817</v>
      </c>
      <c r="S3166" s="15">
        <f t="shared" si="250"/>
        <v>42452.145138888889</v>
      </c>
      <c r="U3166" t="str">
        <f t="shared" si="251"/>
        <v>plays</v>
      </c>
    </row>
    <row r="3167" spans="1:21" ht="45" x14ac:dyDescent="0.25">
      <c r="A3167">
        <v>1126</v>
      </c>
      <c r="B3167" s="9" t="s">
        <v>1127</v>
      </c>
      <c r="C3167" s="3" t="s">
        <v>5236</v>
      </c>
      <c r="D3167" s="5">
        <v>2000</v>
      </c>
      <c r="E3167" s="7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247"/>
        <v>1</v>
      </c>
      <c r="P3167">
        <f t="shared" si="248"/>
        <v>5</v>
      </c>
      <c r="Q3167" s="11" t="s">
        <v>8312</v>
      </c>
      <c r="R3167" s="15">
        <f t="shared" si="249"/>
        <v>42535.327476851846</v>
      </c>
      <c r="S3167" s="15">
        <f t="shared" si="250"/>
        <v>42565.327476851846</v>
      </c>
      <c r="U3167" t="str">
        <f t="shared" si="251"/>
        <v>mobile games</v>
      </c>
    </row>
    <row r="3168" spans="1:21" ht="60" x14ac:dyDescent="0.25">
      <c r="A3168">
        <v>1499</v>
      </c>
      <c r="B3168" s="9" t="s">
        <v>1500</v>
      </c>
      <c r="C3168" s="3" t="s">
        <v>5609</v>
      </c>
      <c r="D3168" s="5">
        <v>2000</v>
      </c>
      <c r="E3168" s="7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247"/>
        <v>0</v>
      </c>
      <c r="P3168">
        <f t="shared" si="248"/>
        <v>5</v>
      </c>
      <c r="Q3168" s="11" t="s">
        <v>8310</v>
      </c>
      <c r="R3168" s="15">
        <f t="shared" si="249"/>
        <v>42527.007326388892</v>
      </c>
      <c r="S3168" s="15">
        <f t="shared" si="250"/>
        <v>42587.007326388892</v>
      </c>
      <c r="U3168" t="str">
        <f t="shared" si="251"/>
        <v>fiction</v>
      </c>
    </row>
    <row r="3169" spans="1:21" ht="60" x14ac:dyDescent="0.25">
      <c r="A3169">
        <v>3945</v>
      </c>
      <c r="B3169" s="9" t="s">
        <v>3942</v>
      </c>
      <c r="C3169" s="3" t="s">
        <v>8053</v>
      </c>
      <c r="D3169" s="5">
        <v>2000</v>
      </c>
      <c r="E3169" s="7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247"/>
        <v>0</v>
      </c>
      <c r="P3169">
        <f t="shared" si="248"/>
        <v>5</v>
      </c>
      <c r="Q3169" s="11" t="s">
        <v>8309</v>
      </c>
      <c r="R3169" s="15">
        <f t="shared" si="249"/>
        <v>42109.801712962959</v>
      </c>
      <c r="S3169" s="15">
        <f t="shared" si="250"/>
        <v>42139.801712962959</v>
      </c>
      <c r="U3169" t="str">
        <f t="shared" si="251"/>
        <v>plays</v>
      </c>
    </row>
    <row r="3170" spans="1:21" ht="45" x14ac:dyDescent="0.25">
      <c r="A3170">
        <v>3994</v>
      </c>
      <c r="B3170" s="9" t="s">
        <v>3990</v>
      </c>
      <c r="C3170" s="3" t="s">
        <v>8100</v>
      </c>
      <c r="D3170" s="5">
        <v>2000</v>
      </c>
      <c r="E3170" s="7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247"/>
        <v>0</v>
      </c>
      <c r="P3170">
        <f t="shared" si="248"/>
        <v>5</v>
      </c>
      <c r="Q3170" s="11" t="s">
        <v>8309</v>
      </c>
      <c r="R3170" s="15">
        <f t="shared" si="249"/>
        <v>41809.389930555553</v>
      </c>
      <c r="S3170" s="15">
        <f t="shared" si="250"/>
        <v>41839.389930555553</v>
      </c>
      <c r="U3170" t="str">
        <f t="shared" si="251"/>
        <v>plays</v>
      </c>
    </row>
    <row r="3171" spans="1:21" ht="45" x14ac:dyDescent="0.25">
      <c r="A3171">
        <v>4007</v>
      </c>
      <c r="B3171" s="9" t="s">
        <v>4003</v>
      </c>
      <c r="C3171" s="3" t="s">
        <v>8112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247"/>
        <v>0</v>
      </c>
      <c r="P3171">
        <f t="shared" si="248"/>
        <v>5</v>
      </c>
      <c r="Q3171" s="11" t="s">
        <v>8309</v>
      </c>
      <c r="R3171" s="15">
        <f t="shared" si="249"/>
        <v>41848.772928240738</v>
      </c>
      <c r="S3171" s="15">
        <f t="shared" si="250"/>
        <v>41877.686111111114</v>
      </c>
      <c r="U3171" t="str">
        <f t="shared" si="251"/>
        <v>plays</v>
      </c>
    </row>
    <row r="3172" spans="1:21" ht="45" x14ac:dyDescent="0.25">
      <c r="A3172">
        <v>636</v>
      </c>
      <c r="B3172" s="9" t="s">
        <v>637</v>
      </c>
      <c r="C3172" s="3" t="s">
        <v>4746</v>
      </c>
      <c r="D3172" s="5">
        <v>2000</v>
      </c>
      <c r="E3172" s="7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247"/>
        <v>0</v>
      </c>
      <c r="P3172">
        <f t="shared" si="248"/>
        <v>4</v>
      </c>
      <c r="Q3172" s="11" t="s">
        <v>8311</v>
      </c>
      <c r="R3172" s="15">
        <f t="shared" si="249"/>
        <v>42131.455439814818</v>
      </c>
      <c r="S3172" s="15">
        <f t="shared" si="250"/>
        <v>42161.44930555555</v>
      </c>
      <c r="U3172" t="str">
        <f t="shared" si="251"/>
        <v>web</v>
      </c>
    </row>
    <row r="3173" spans="1:21" ht="60" x14ac:dyDescent="0.25">
      <c r="A3173">
        <v>2946</v>
      </c>
      <c r="B3173" s="9" t="s">
        <v>2946</v>
      </c>
      <c r="C3173" s="3" t="s">
        <v>7056</v>
      </c>
      <c r="D3173" s="5">
        <v>2000</v>
      </c>
      <c r="E3173" s="7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247"/>
        <v>0</v>
      </c>
      <c r="P3173">
        <f t="shared" si="248"/>
        <v>1</v>
      </c>
      <c r="Q3173" s="11" t="s">
        <v>8309</v>
      </c>
      <c r="R3173" s="15">
        <f t="shared" si="249"/>
        <v>42567.531157407408</v>
      </c>
      <c r="S3173" s="15">
        <f t="shared" si="250"/>
        <v>42597.531157407408</v>
      </c>
      <c r="U3173" t="str">
        <f t="shared" si="251"/>
        <v>spaces</v>
      </c>
    </row>
    <row r="3174" spans="1:21" ht="45" x14ac:dyDescent="0.25">
      <c r="A3174">
        <v>1047</v>
      </c>
      <c r="B3174" s="9" t="s">
        <v>1048</v>
      </c>
      <c r="C3174" s="3" t="s">
        <v>5157</v>
      </c>
      <c r="D3174" s="5">
        <v>2000</v>
      </c>
      <c r="E3174" s="7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247"/>
        <v>0</v>
      </c>
      <c r="P3174">
        <f t="shared" si="248"/>
        <v>1</v>
      </c>
      <c r="Q3174" s="11" t="s">
        <v>8316</v>
      </c>
      <c r="R3174" s="15">
        <f t="shared" si="249"/>
        <v>41918.818460648145</v>
      </c>
      <c r="S3174" s="15">
        <f t="shared" si="250"/>
        <v>41948.860127314816</v>
      </c>
      <c r="U3174" t="str">
        <f t="shared" si="251"/>
        <v>audio</v>
      </c>
    </row>
    <row r="3175" spans="1:21" ht="60" x14ac:dyDescent="0.25">
      <c r="A3175">
        <v>1986</v>
      </c>
      <c r="B3175" s="9" t="s">
        <v>1987</v>
      </c>
      <c r="C3175" s="3" t="s">
        <v>6096</v>
      </c>
      <c r="D3175" s="5">
        <v>2000</v>
      </c>
      <c r="E3175" s="7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247"/>
        <v>0</v>
      </c>
      <c r="P3175">
        <f t="shared" si="248"/>
        <v>1</v>
      </c>
      <c r="Q3175" s="11" t="s">
        <v>8314</v>
      </c>
      <c r="R3175" s="15">
        <f t="shared" si="249"/>
        <v>42413.433831018512</v>
      </c>
      <c r="S3175" s="15">
        <f t="shared" si="250"/>
        <v>42443.392164351855</v>
      </c>
      <c r="U3175" t="str">
        <f t="shared" si="251"/>
        <v>people</v>
      </c>
    </row>
    <row r="3176" spans="1:21" ht="60" x14ac:dyDescent="0.25">
      <c r="A3176">
        <v>475</v>
      </c>
      <c r="B3176" s="9" t="s">
        <v>476</v>
      </c>
      <c r="C3176" s="3" t="s">
        <v>4585</v>
      </c>
      <c r="D3176" s="5">
        <v>2000</v>
      </c>
      <c r="E3176" s="7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247"/>
        <v>0</v>
      </c>
      <c r="P3176">
        <f t="shared" si="248"/>
        <v>0</v>
      </c>
      <c r="Q3176" s="11" t="s">
        <v>8308</v>
      </c>
      <c r="R3176" s="15">
        <f t="shared" si="249"/>
        <v>42100.086145833338</v>
      </c>
      <c r="S3176" s="15">
        <f t="shared" si="250"/>
        <v>42130.086145833338</v>
      </c>
      <c r="U3176" t="str">
        <f t="shared" si="251"/>
        <v>animation</v>
      </c>
    </row>
    <row r="3177" spans="1:21" ht="60" x14ac:dyDescent="0.25">
      <c r="A3177">
        <v>1227</v>
      </c>
      <c r="B3177" s="9" t="s">
        <v>1228</v>
      </c>
      <c r="C3177" s="3" t="s">
        <v>5337</v>
      </c>
      <c r="D3177" s="5">
        <v>2000</v>
      </c>
      <c r="E3177" s="7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247"/>
        <v>0</v>
      </c>
      <c r="P3177">
        <f t="shared" si="248"/>
        <v>0</v>
      </c>
      <c r="Q3177" s="11" t="s">
        <v>8313</v>
      </c>
      <c r="R3177" s="15">
        <f t="shared" si="249"/>
        <v>41827.919166666667</v>
      </c>
      <c r="S3177" s="15">
        <f t="shared" si="250"/>
        <v>41858.291666666664</v>
      </c>
      <c r="U3177" t="str">
        <f t="shared" si="251"/>
        <v>world music</v>
      </c>
    </row>
    <row r="3178" spans="1:21" x14ac:dyDescent="0.25">
      <c r="A3178">
        <v>1484</v>
      </c>
      <c r="B3178" s="9" t="s">
        <v>1485</v>
      </c>
      <c r="C3178" s="3" t="s">
        <v>5594</v>
      </c>
      <c r="D3178" s="5">
        <v>2000</v>
      </c>
      <c r="E3178" s="7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247"/>
        <v>0</v>
      </c>
      <c r="P3178">
        <f t="shared" si="248"/>
        <v>0</v>
      </c>
      <c r="Q3178" s="11" t="s">
        <v>8310</v>
      </c>
      <c r="R3178" s="15">
        <f t="shared" si="249"/>
        <v>41053.200960648144</v>
      </c>
      <c r="S3178" s="15">
        <f t="shared" si="250"/>
        <v>41111.618750000001</v>
      </c>
      <c r="U3178" t="str">
        <f t="shared" si="251"/>
        <v>fiction</v>
      </c>
    </row>
    <row r="3179" spans="1:21" ht="30" x14ac:dyDescent="0.25">
      <c r="A3179">
        <v>1495</v>
      </c>
      <c r="B3179" s="9" t="s">
        <v>1496</v>
      </c>
      <c r="C3179" s="3" t="s">
        <v>5605</v>
      </c>
      <c r="D3179" s="5">
        <v>2000</v>
      </c>
      <c r="E3179" s="7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247"/>
        <v>0</v>
      </c>
      <c r="P3179">
        <f t="shared" si="248"/>
        <v>0</v>
      </c>
      <c r="Q3179" s="11" t="s">
        <v>8310</v>
      </c>
      <c r="R3179" s="15">
        <f t="shared" si="249"/>
        <v>40752.789710648147</v>
      </c>
      <c r="S3179" s="15">
        <f t="shared" si="250"/>
        <v>40782.789710648147</v>
      </c>
      <c r="U3179" t="str">
        <f t="shared" si="251"/>
        <v>fiction</v>
      </c>
    </row>
    <row r="3180" spans="1:21" ht="45" x14ac:dyDescent="0.25">
      <c r="A3180">
        <v>1705</v>
      </c>
      <c r="B3180" s="9" t="s">
        <v>1706</v>
      </c>
      <c r="C3180" s="3" t="s">
        <v>5815</v>
      </c>
      <c r="D3180" s="5">
        <v>2000</v>
      </c>
      <c r="E3180" s="7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247"/>
        <v>0</v>
      </c>
      <c r="P3180">
        <f t="shared" si="248"/>
        <v>0</v>
      </c>
      <c r="Q3180" s="11" t="s">
        <v>8313</v>
      </c>
      <c r="R3180" s="15">
        <f t="shared" si="249"/>
        <v>42245.016736111109</v>
      </c>
      <c r="S3180" s="15">
        <f t="shared" si="250"/>
        <v>42256.666666666672</v>
      </c>
      <c r="U3180" t="str">
        <f t="shared" si="251"/>
        <v>faith</v>
      </c>
    </row>
    <row r="3181" spans="1:21" ht="60" x14ac:dyDescent="0.25">
      <c r="A3181">
        <v>1993</v>
      </c>
      <c r="B3181" s="9" t="s">
        <v>1994</v>
      </c>
      <c r="C3181" s="3" t="s">
        <v>6103</v>
      </c>
      <c r="D3181" s="5">
        <v>2000</v>
      </c>
      <c r="E3181" s="7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247"/>
        <v>0</v>
      </c>
      <c r="P3181">
        <f t="shared" si="248"/>
        <v>0</v>
      </c>
      <c r="Q3181" s="11" t="s">
        <v>8314</v>
      </c>
      <c r="R3181" s="15">
        <f t="shared" si="249"/>
        <v>42329.58839120371</v>
      </c>
      <c r="S3181" s="15">
        <f t="shared" si="250"/>
        <v>42359.58839120371</v>
      </c>
      <c r="U3181" t="str">
        <f t="shared" si="251"/>
        <v>people</v>
      </c>
    </row>
    <row r="3182" spans="1:21" ht="60" x14ac:dyDescent="0.25">
      <c r="A3182">
        <v>2149</v>
      </c>
      <c r="B3182" s="9" t="s">
        <v>2150</v>
      </c>
      <c r="C3182" s="3" t="s">
        <v>6259</v>
      </c>
      <c r="D3182" s="5">
        <v>2000</v>
      </c>
      <c r="E3182" s="7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247"/>
        <v>0</v>
      </c>
      <c r="P3182">
        <f t="shared" si="248"/>
        <v>0</v>
      </c>
      <c r="Q3182" s="11" t="s">
        <v>8312</v>
      </c>
      <c r="R3182" s="15">
        <f t="shared" si="249"/>
        <v>40355.024953703702</v>
      </c>
      <c r="S3182" s="15">
        <f t="shared" si="250"/>
        <v>40390</v>
      </c>
      <c r="U3182" t="str">
        <f t="shared" si="251"/>
        <v>video games</v>
      </c>
    </row>
    <row r="3183" spans="1:21" ht="45" x14ac:dyDescent="0.25">
      <c r="A3183">
        <v>2352</v>
      </c>
      <c r="B3183" s="9" t="s">
        <v>2353</v>
      </c>
      <c r="C3183" s="3" t="s">
        <v>6462</v>
      </c>
      <c r="D3183" s="5">
        <v>2000</v>
      </c>
      <c r="E3183" s="7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247"/>
        <v>0</v>
      </c>
      <c r="P3183">
        <f t="shared" si="248"/>
        <v>0</v>
      </c>
      <c r="Q3183" s="11" t="s">
        <v>8311</v>
      </c>
      <c r="R3183" s="15">
        <f t="shared" si="249"/>
        <v>42101.633703703701</v>
      </c>
      <c r="S3183" s="15">
        <f t="shared" si="250"/>
        <v>42161.633703703701</v>
      </c>
      <c r="U3183" t="str">
        <f t="shared" si="251"/>
        <v>web</v>
      </c>
    </row>
    <row r="3184" spans="1:21" ht="60" x14ac:dyDescent="0.25">
      <c r="A3184">
        <v>2371</v>
      </c>
      <c r="B3184" s="9" t="s">
        <v>2372</v>
      </c>
      <c r="C3184" s="3" t="s">
        <v>6481</v>
      </c>
      <c r="D3184" s="5">
        <v>2000</v>
      </c>
      <c r="E3184" s="7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247"/>
        <v>0</v>
      </c>
      <c r="P3184">
        <f t="shared" si="248"/>
        <v>0</v>
      </c>
      <c r="Q3184" s="11" t="s">
        <v>8311</v>
      </c>
      <c r="R3184" s="15">
        <f t="shared" si="249"/>
        <v>42150.777731481481</v>
      </c>
      <c r="S3184" s="15">
        <f t="shared" si="250"/>
        <v>42180.777731481481</v>
      </c>
      <c r="U3184" t="str">
        <f t="shared" si="251"/>
        <v>web</v>
      </c>
    </row>
    <row r="3185" spans="1:21" ht="60" x14ac:dyDescent="0.25">
      <c r="A3185">
        <v>2847</v>
      </c>
      <c r="B3185" s="9" t="s">
        <v>2847</v>
      </c>
      <c r="C3185" s="3" t="s">
        <v>6957</v>
      </c>
      <c r="D3185" s="5">
        <v>2000</v>
      </c>
      <c r="E3185" s="7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247"/>
        <v>0</v>
      </c>
      <c r="P3185">
        <f t="shared" si="248"/>
        <v>0</v>
      </c>
      <c r="Q3185" s="11" t="s">
        <v>8309</v>
      </c>
      <c r="R3185" s="15">
        <f t="shared" si="249"/>
        <v>42453.806307870371</v>
      </c>
      <c r="S3185" s="15">
        <f t="shared" si="250"/>
        <v>42513.806307870371</v>
      </c>
      <c r="U3185" t="str">
        <f t="shared" si="251"/>
        <v>plays</v>
      </c>
    </row>
    <row r="3186" spans="1:21" ht="60" x14ac:dyDescent="0.25">
      <c r="A3186">
        <v>3916</v>
      </c>
      <c r="B3186" s="9" t="s">
        <v>3913</v>
      </c>
      <c r="C3186" s="3" t="s">
        <v>8024</v>
      </c>
      <c r="D3186" s="5">
        <v>2000</v>
      </c>
      <c r="E3186" s="7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247"/>
        <v>0</v>
      </c>
      <c r="P3186">
        <f t="shared" si="248"/>
        <v>0</v>
      </c>
      <c r="Q3186" s="11" t="s">
        <v>8309</v>
      </c>
      <c r="R3186" s="15">
        <f t="shared" si="249"/>
        <v>42494.471666666665</v>
      </c>
      <c r="S3186" s="15">
        <f t="shared" si="250"/>
        <v>42524.471666666665</v>
      </c>
      <c r="U3186" t="str">
        <f t="shared" si="251"/>
        <v>plays</v>
      </c>
    </row>
    <row r="3187" spans="1:21" ht="45" x14ac:dyDescent="0.25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7"/>
        <v>0</v>
      </c>
      <c r="P3187">
        <f t="shared" si="248"/>
        <v>0</v>
      </c>
      <c r="Q3187" s="11" t="s">
        <v>8310</v>
      </c>
      <c r="R3187" s="15">
        <f t="shared" si="249"/>
        <v>41078.899826388886</v>
      </c>
      <c r="S3187" s="15">
        <f t="shared" si="250"/>
        <v>41090.833333333336</v>
      </c>
      <c r="U3187" t="str">
        <f t="shared" si="251"/>
        <v>children's books</v>
      </c>
    </row>
    <row r="3188" spans="1:21" ht="45" x14ac:dyDescent="0.25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7"/>
        <v>107</v>
      </c>
      <c r="P3188">
        <f t="shared" si="248"/>
        <v>27.94</v>
      </c>
      <c r="Q3188" s="11" t="s">
        <v>8313</v>
      </c>
      <c r="R3188" s="15">
        <f t="shared" si="249"/>
        <v>41004.802465277775</v>
      </c>
      <c r="S3188" s="15">
        <f t="shared" si="250"/>
        <v>41034.802407407406</v>
      </c>
      <c r="U3188" t="str">
        <f t="shared" si="251"/>
        <v>indie rock</v>
      </c>
    </row>
    <row r="3189" spans="1:21" ht="60" x14ac:dyDescent="0.25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7"/>
        <v>153</v>
      </c>
      <c r="P3189">
        <f t="shared" si="248"/>
        <v>143.1</v>
      </c>
      <c r="Q3189" s="11" t="s">
        <v>8309</v>
      </c>
      <c r="R3189" s="15">
        <f t="shared" si="249"/>
        <v>42429.991724537031</v>
      </c>
      <c r="S3189" s="15">
        <f t="shared" si="250"/>
        <v>42459.950057870374</v>
      </c>
      <c r="U3189" t="str">
        <f t="shared" si="251"/>
        <v>plays</v>
      </c>
    </row>
    <row r="3190" spans="1:21" ht="45" x14ac:dyDescent="0.25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7"/>
        <v>4</v>
      </c>
      <c r="P3190">
        <f t="shared" si="248"/>
        <v>25</v>
      </c>
      <c r="Q3190" s="11" t="s">
        <v>8309</v>
      </c>
      <c r="R3190" s="15">
        <f t="shared" si="249"/>
        <v>41851.700925925928</v>
      </c>
      <c r="S3190" s="15">
        <f t="shared" si="250"/>
        <v>41891.700925925928</v>
      </c>
      <c r="U3190" t="str">
        <f t="shared" si="251"/>
        <v>plays</v>
      </c>
    </row>
    <row r="3191" spans="1:21" ht="45" x14ac:dyDescent="0.25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7"/>
        <v>144</v>
      </c>
      <c r="P3191">
        <f t="shared" si="248"/>
        <v>66.709999999999994</v>
      </c>
      <c r="Q3191" s="11" t="s">
        <v>8310</v>
      </c>
      <c r="R3191" s="15">
        <f t="shared" si="249"/>
        <v>40909.649201388893</v>
      </c>
      <c r="S3191" s="15">
        <f t="shared" si="250"/>
        <v>40937.649201388893</v>
      </c>
      <c r="U3191" t="str">
        <f t="shared" si="251"/>
        <v>nonfiction</v>
      </c>
    </row>
    <row r="3192" spans="1:21" ht="60" x14ac:dyDescent="0.25">
      <c r="A3192">
        <v>3176</v>
      </c>
      <c r="B3192" s="9" t="s">
        <v>3176</v>
      </c>
      <c r="C3192" s="3" t="s">
        <v>7286</v>
      </c>
      <c r="D3192" s="5">
        <v>1900</v>
      </c>
      <c r="E3192" s="7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7"/>
        <v>115</v>
      </c>
      <c r="P3192">
        <f t="shared" si="248"/>
        <v>39.67</v>
      </c>
      <c r="Q3192" s="11" t="s">
        <v>8309</v>
      </c>
      <c r="R3192" s="15">
        <f t="shared" si="249"/>
        <v>41477.930914351848</v>
      </c>
      <c r="S3192" s="15">
        <f t="shared" si="250"/>
        <v>41504.625</v>
      </c>
      <c r="U3192" t="str">
        <f t="shared" si="251"/>
        <v>plays</v>
      </c>
    </row>
    <row r="3193" spans="1:21" ht="60" x14ac:dyDescent="0.25">
      <c r="A3193">
        <v>1786</v>
      </c>
      <c r="B3193" s="9" t="s">
        <v>1787</v>
      </c>
      <c r="C3193" s="3" t="s">
        <v>5896</v>
      </c>
      <c r="D3193" s="5">
        <v>1900</v>
      </c>
      <c r="E3193" s="7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247"/>
        <v>48</v>
      </c>
      <c r="P3193">
        <f t="shared" si="248"/>
        <v>31.21</v>
      </c>
      <c r="Q3193" s="11" t="s">
        <v>8314</v>
      </c>
      <c r="R3193" s="15">
        <f t="shared" si="249"/>
        <v>41958.550659722227</v>
      </c>
      <c r="S3193" s="15">
        <f t="shared" si="250"/>
        <v>41988.550659722227</v>
      </c>
      <c r="U3193" t="str">
        <f t="shared" si="251"/>
        <v>photobooks</v>
      </c>
    </row>
    <row r="3194" spans="1:21" ht="60" x14ac:dyDescent="0.25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7"/>
        <v>11</v>
      </c>
      <c r="P3194">
        <f t="shared" si="248"/>
        <v>51.25</v>
      </c>
      <c r="Q3194" s="11" t="s">
        <v>8310</v>
      </c>
      <c r="R3194" s="15">
        <f t="shared" si="249"/>
        <v>40399.065868055557</v>
      </c>
      <c r="S3194" s="15">
        <f t="shared" si="250"/>
        <v>40423.083333333336</v>
      </c>
      <c r="U3194" t="str">
        <f t="shared" si="251"/>
        <v>art books</v>
      </c>
    </row>
    <row r="3195" spans="1:21" ht="45" x14ac:dyDescent="0.25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7"/>
        <v>8</v>
      </c>
      <c r="P3195">
        <f t="shared" si="248"/>
        <v>20.71</v>
      </c>
      <c r="Q3195" s="11" t="s">
        <v>8309</v>
      </c>
      <c r="R3195" s="15">
        <f t="shared" si="249"/>
        <v>41755.476724537039</v>
      </c>
      <c r="S3195" s="15">
        <f t="shared" si="250"/>
        <v>41778.476724537039</v>
      </c>
      <c r="U3195" t="str">
        <f t="shared" si="251"/>
        <v>plays</v>
      </c>
    </row>
    <row r="3196" spans="1:21" ht="60" x14ac:dyDescent="0.25">
      <c r="A3196">
        <v>2183</v>
      </c>
      <c r="B3196" s="9" t="s">
        <v>2184</v>
      </c>
      <c r="C3196" s="3" t="s">
        <v>6293</v>
      </c>
      <c r="D3196" s="5">
        <v>1800</v>
      </c>
      <c r="E3196" s="7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247"/>
        <v>489</v>
      </c>
      <c r="P3196">
        <f t="shared" si="248"/>
        <v>31.57</v>
      </c>
      <c r="Q3196" s="11" t="s">
        <v>8312</v>
      </c>
      <c r="R3196" s="15">
        <f t="shared" si="249"/>
        <v>42745.365474537044</v>
      </c>
      <c r="S3196" s="15">
        <f t="shared" si="250"/>
        <v>42775.208333333328</v>
      </c>
      <c r="U3196" t="str">
        <f t="shared" si="251"/>
        <v>tabletop games</v>
      </c>
    </row>
    <row r="3197" spans="1:21" ht="45" x14ac:dyDescent="0.25">
      <c r="A3197">
        <v>3328</v>
      </c>
      <c r="B3197" s="9" t="s">
        <v>3328</v>
      </c>
      <c r="C3197" s="3" t="s">
        <v>7438</v>
      </c>
      <c r="D3197" s="5">
        <v>1800</v>
      </c>
      <c r="E3197" s="7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247"/>
        <v>146</v>
      </c>
      <c r="P3197">
        <f t="shared" si="248"/>
        <v>292.77999999999997</v>
      </c>
      <c r="Q3197" s="11" t="s">
        <v>8309</v>
      </c>
      <c r="R3197" s="15">
        <f t="shared" si="249"/>
        <v>41822.57503472222</v>
      </c>
      <c r="S3197" s="15">
        <f t="shared" si="250"/>
        <v>41825.041666666664</v>
      </c>
      <c r="U3197" t="str">
        <f t="shared" si="251"/>
        <v>plays</v>
      </c>
    </row>
    <row r="3198" spans="1:21" ht="30" x14ac:dyDescent="0.25">
      <c r="A3198">
        <v>3148</v>
      </c>
      <c r="B3198" s="9" t="s">
        <v>3148</v>
      </c>
      <c r="C3198" s="3" t="s">
        <v>7258</v>
      </c>
      <c r="D3198" s="5">
        <v>1800</v>
      </c>
      <c r="E3198" s="7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247"/>
        <v>131</v>
      </c>
      <c r="P3198">
        <f t="shared" si="248"/>
        <v>41.42</v>
      </c>
      <c r="Q3198" s="11" t="s">
        <v>8309</v>
      </c>
      <c r="R3198" s="15">
        <f t="shared" si="249"/>
        <v>41891.665324074071</v>
      </c>
      <c r="S3198" s="15">
        <f t="shared" si="250"/>
        <v>41913.166666666664</v>
      </c>
      <c r="U3198" t="str">
        <f t="shared" si="251"/>
        <v>plays</v>
      </c>
    </row>
    <row r="3199" spans="1:21" ht="60" x14ac:dyDescent="0.25">
      <c r="A3199">
        <v>2927</v>
      </c>
      <c r="B3199" s="9" t="s">
        <v>2927</v>
      </c>
      <c r="C3199" s="3" t="s">
        <v>7037</v>
      </c>
      <c r="D3199" s="5">
        <v>1800</v>
      </c>
      <c r="E3199" s="7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247"/>
        <v>131</v>
      </c>
      <c r="P3199">
        <f t="shared" si="248"/>
        <v>112.14</v>
      </c>
      <c r="Q3199" s="11" t="s">
        <v>8309</v>
      </c>
      <c r="R3199" s="15">
        <f t="shared" si="249"/>
        <v>41806.669317129628</v>
      </c>
      <c r="S3199" s="15">
        <f t="shared" si="250"/>
        <v>41835.208333333336</v>
      </c>
      <c r="U3199" t="str">
        <f t="shared" si="251"/>
        <v>musical</v>
      </c>
    </row>
    <row r="3200" spans="1:21" ht="45" x14ac:dyDescent="0.25">
      <c r="A3200">
        <v>71</v>
      </c>
      <c r="B3200" s="9" t="s">
        <v>73</v>
      </c>
      <c r="C3200" s="3" t="s">
        <v>4182</v>
      </c>
      <c r="D3200" s="5">
        <v>1800</v>
      </c>
      <c r="E3200" s="7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247"/>
        <v>124</v>
      </c>
      <c r="P3200">
        <f t="shared" si="248"/>
        <v>69.72</v>
      </c>
      <c r="Q3200" s="11" t="s">
        <v>8308</v>
      </c>
      <c r="R3200" s="15">
        <f t="shared" si="249"/>
        <v>40997.271493055552</v>
      </c>
      <c r="S3200" s="15">
        <f t="shared" si="250"/>
        <v>41057.271493055552</v>
      </c>
      <c r="U3200" t="str">
        <f t="shared" si="251"/>
        <v>shorts</v>
      </c>
    </row>
    <row r="3201" spans="1:21" ht="60" x14ac:dyDescent="0.25">
      <c r="A3201">
        <v>3303</v>
      </c>
      <c r="B3201" s="9" t="s">
        <v>3303</v>
      </c>
      <c r="C3201" s="3" t="s">
        <v>7413</v>
      </c>
      <c r="D3201" s="5">
        <v>1800</v>
      </c>
      <c r="E3201" s="7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247"/>
        <v>116</v>
      </c>
      <c r="P3201">
        <f t="shared" si="248"/>
        <v>59.6</v>
      </c>
      <c r="Q3201" s="11" t="s">
        <v>8309</v>
      </c>
      <c r="R3201" s="15">
        <f t="shared" si="249"/>
        <v>42056.65143518518</v>
      </c>
      <c r="S3201" s="15">
        <f t="shared" si="250"/>
        <v>42091.609768518523</v>
      </c>
      <c r="U3201" t="str">
        <f t="shared" si="251"/>
        <v>plays</v>
      </c>
    </row>
    <row r="3202" spans="1:21" ht="45" x14ac:dyDescent="0.25">
      <c r="A3202">
        <v>3477</v>
      </c>
      <c r="B3202" s="9" t="s">
        <v>3476</v>
      </c>
      <c r="C3202" s="3" t="s">
        <v>7587</v>
      </c>
      <c r="D3202" s="5">
        <v>1800</v>
      </c>
      <c r="E3202" s="7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247"/>
        <v>115</v>
      </c>
      <c r="P3202">
        <f t="shared" si="248"/>
        <v>53.23</v>
      </c>
      <c r="Q3202" s="11" t="s">
        <v>8309</v>
      </c>
      <c r="R3202" s="15">
        <f t="shared" si="249"/>
        <v>42128.736608796295</v>
      </c>
      <c r="S3202" s="15">
        <f t="shared" si="250"/>
        <v>42141.125</v>
      </c>
      <c r="U3202" t="str">
        <f t="shared" si="251"/>
        <v>plays</v>
      </c>
    </row>
    <row r="3203" spans="1:21" ht="45" x14ac:dyDescent="0.25">
      <c r="A3203">
        <v>830</v>
      </c>
      <c r="B3203" s="9" t="s">
        <v>831</v>
      </c>
      <c r="C3203" s="3" t="s">
        <v>4940</v>
      </c>
      <c r="D3203" s="5">
        <v>1800</v>
      </c>
      <c r="E3203" s="7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ref="O3203:O3266" si="252">ROUND(E3203/D3203*100,0)</f>
        <v>108</v>
      </c>
      <c r="P3203">
        <f t="shared" ref="P3203:P3266" si="253">IFERROR(ROUND(E3203/L3203,2),0)</f>
        <v>60.66</v>
      </c>
      <c r="Q3203" s="11" t="s">
        <v>8313</v>
      </c>
      <c r="R3203" s="15">
        <f t="shared" ref="R3203:R3266" si="254">(((J3203/60)/60)/24)+DATE(1970,1,1)</f>
        <v>41325.525752314818</v>
      </c>
      <c r="S3203" s="15">
        <f t="shared" ref="S3203:S3266" si="255">(((I3203/60)/60)/24)+DATE(1970,1,1)</f>
        <v>41355.484085648146</v>
      </c>
      <c r="U3203" t="str">
        <f t="shared" ref="U3203:U3266" si="256">RIGHT(N3203,LEN(N3203)-SEARCH("/",N3203))</f>
        <v>rock</v>
      </c>
    </row>
    <row r="3204" spans="1:21" ht="60" x14ac:dyDescent="0.25">
      <c r="A3204">
        <v>3270</v>
      </c>
      <c r="B3204" s="9" t="s">
        <v>3270</v>
      </c>
      <c r="C3204" s="3" t="s">
        <v>7380</v>
      </c>
      <c r="D3204" s="5">
        <v>1800</v>
      </c>
      <c r="E3204" s="7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52"/>
        <v>102</v>
      </c>
      <c r="P3204">
        <f t="shared" si="253"/>
        <v>61</v>
      </c>
      <c r="Q3204" s="11" t="s">
        <v>8309</v>
      </c>
      <c r="R3204" s="15">
        <f t="shared" si="254"/>
        <v>42167.533159722225</v>
      </c>
      <c r="S3204" s="15">
        <f t="shared" si="255"/>
        <v>42197.533159722225</v>
      </c>
      <c r="U3204" t="str">
        <f t="shared" si="256"/>
        <v>plays</v>
      </c>
    </row>
    <row r="3205" spans="1:21" ht="60" x14ac:dyDescent="0.25">
      <c r="A3205">
        <v>3275</v>
      </c>
      <c r="B3205" s="9" t="s">
        <v>3275</v>
      </c>
      <c r="C3205" s="3" t="s">
        <v>7385</v>
      </c>
      <c r="D3205" s="5">
        <v>1800</v>
      </c>
      <c r="E3205" s="7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52"/>
        <v>100</v>
      </c>
      <c r="P3205">
        <f t="shared" si="253"/>
        <v>150.41999999999999</v>
      </c>
      <c r="Q3205" s="11" t="s">
        <v>8309</v>
      </c>
      <c r="R3205" s="15">
        <f t="shared" si="254"/>
        <v>42017.88045138889</v>
      </c>
      <c r="S3205" s="15">
        <f t="shared" si="255"/>
        <v>42044.1875</v>
      </c>
      <c r="U3205" t="str">
        <f t="shared" si="256"/>
        <v>plays</v>
      </c>
    </row>
    <row r="3206" spans="1:21" ht="60" x14ac:dyDescent="0.25">
      <c r="A3206">
        <v>1639</v>
      </c>
      <c r="B3206" s="9" t="s">
        <v>1640</v>
      </c>
      <c r="C3206" s="3" t="s">
        <v>5749</v>
      </c>
      <c r="D3206" s="5">
        <v>1800</v>
      </c>
      <c r="E3206" s="7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52"/>
        <v>100</v>
      </c>
      <c r="P3206">
        <f t="shared" si="253"/>
        <v>94.74</v>
      </c>
      <c r="Q3206" s="11" t="s">
        <v>8313</v>
      </c>
      <c r="R3206" s="15">
        <f t="shared" si="254"/>
        <v>40941.652372685188</v>
      </c>
      <c r="S3206" s="15">
        <f t="shared" si="255"/>
        <v>40971.652372685188</v>
      </c>
      <c r="U3206" t="str">
        <f t="shared" si="256"/>
        <v>rock</v>
      </c>
    </row>
    <row r="3207" spans="1:21" ht="60" x14ac:dyDescent="0.25">
      <c r="A3207">
        <v>2911</v>
      </c>
      <c r="B3207" s="9" t="s">
        <v>2911</v>
      </c>
      <c r="C3207" s="3" t="s">
        <v>7021</v>
      </c>
      <c r="D3207" s="5">
        <v>1800</v>
      </c>
      <c r="E3207" s="7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52"/>
        <v>37</v>
      </c>
      <c r="P3207">
        <f t="shared" si="253"/>
        <v>46.93</v>
      </c>
      <c r="Q3207" s="11" t="s">
        <v>8309</v>
      </c>
      <c r="R3207" s="15">
        <f t="shared" si="254"/>
        <v>42142.768819444449</v>
      </c>
      <c r="S3207" s="15">
        <f t="shared" si="255"/>
        <v>42182.768819444449</v>
      </c>
      <c r="U3207" t="str">
        <f t="shared" si="256"/>
        <v>plays</v>
      </c>
    </row>
    <row r="3208" spans="1:21" ht="45" x14ac:dyDescent="0.25">
      <c r="A3208">
        <v>3355</v>
      </c>
      <c r="B3208" s="9" t="s">
        <v>3354</v>
      </c>
      <c r="C3208" s="3" t="s">
        <v>7465</v>
      </c>
      <c r="D3208" s="5">
        <v>1750</v>
      </c>
      <c r="E3208" s="7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52"/>
        <v>126</v>
      </c>
      <c r="P3208">
        <f t="shared" si="253"/>
        <v>147.33000000000001</v>
      </c>
      <c r="Q3208" s="11" t="s">
        <v>8309</v>
      </c>
      <c r="R3208" s="15">
        <f t="shared" si="254"/>
        <v>42489.619525462964</v>
      </c>
      <c r="S3208" s="15">
        <f t="shared" si="255"/>
        <v>42500.470138888893</v>
      </c>
      <c r="U3208" t="str">
        <f t="shared" si="256"/>
        <v>plays</v>
      </c>
    </row>
    <row r="3209" spans="1:21" ht="60" x14ac:dyDescent="0.25">
      <c r="A3209">
        <v>3383</v>
      </c>
      <c r="B3209" s="9" t="s">
        <v>3382</v>
      </c>
      <c r="C3209" s="3" t="s">
        <v>7493</v>
      </c>
      <c r="D3209" s="5">
        <v>1750</v>
      </c>
      <c r="E3209" s="7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52"/>
        <v>112</v>
      </c>
      <c r="P3209">
        <f t="shared" si="253"/>
        <v>65.17</v>
      </c>
      <c r="Q3209" s="11" t="s">
        <v>8309</v>
      </c>
      <c r="R3209" s="15">
        <f t="shared" si="254"/>
        <v>42524.782638888893</v>
      </c>
      <c r="S3209" s="15">
        <f t="shared" si="255"/>
        <v>42544.782638888893</v>
      </c>
      <c r="U3209" t="str">
        <f t="shared" si="256"/>
        <v>plays</v>
      </c>
    </row>
    <row r="3210" spans="1:21" ht="60" x14ac:dyDescent="0.25">
      <c r="A3210">
        <v>3030</v>
      </c>
      <c r="B3210" s="9" t="s">
        <v>3030</v>
      </c>
      <c r="C3210" s="3" t="s">
        <v>7140</v>
      </c>
      <c r="D3210" s="5">
        <v>1750</v>
      </c>
      <c r="E3210" s="7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52"/>
        <v>107</v>
      </c>
      <c r="P3210">
        <f t="shared" si="253"/>
        <v>45.54</v>
      </c>
      <c r="Q3210" s="11" t="s">
        <v>8309</v>
      </c>
      <c r="R3210" s="15">
        <f t="shared" si="254"/>
        <v>42233.747349537036</v>
      </c>
      <c r="S3210" s="15">
        <f t="shared" si="255"/>
        <v>42263.747349537036</v>
      </c>
      <c r="U3210" t="str">
        <f t="shared" si="256"/>
        <v>spaces</v>
      </c>
    </row>
    <row r="3211" spans="1:21" ht="30" x14ac:dyDescent="0.25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2"/>
        <v>101</v>
      </c>
      <c r="P3211">
        <f t="shared" si="253"/>
        <v>35.520000000000003</v>
      </c>
      <c r="Q3211" s="11" t="s">
        <v>8311</v>
      </c>
      <c r="R3211" s="15">
        <f t="shared" si="254"/>
        <v>41617.912662037037</v>
      </c>
      <c r="S3211" s="15">
        <f t="shared" si="255"/>
        <v>41631.912662037037</v>
      </c>
      <c r="U3211" t="str">
        <f t="shared" si="256"/>
        <v>space exploration</v>
      </c>
    </row>
    <row r="3212" spans="1:21" ht="60" x14ac:dyDescent="0.25">
      <c r="A3212">
        <v>3955</v>
      </c>
      <c r="B3212" s="9" t="s">
        <v>3952</v>
      </c>
      <c r="C3212" s="3" t="s">
        <v>8062</v>
      </c>
      <c r="D3212" s="5">
        <v>1750</v>
      </c>
      <c r="E3212" s="7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52"/>
        <v>24</v>
      </c>
      <c r="P3212">
        <f t="shared" si="253"/>
        <v>53.13</v>
      </c>
      <c r="Q3212" s="11" t="s">
        <v>8309</v>
      </c>
      <c r="R3212" s="15">
        <f t="shared" si="254"/>
        <v>42306.848854166667</v>
      </c>
      <c r="S3212" s="15">
        <f t="shared" si="255"/>
        <v>42336.890520833331</v>
      </c>
      <c r="U3212" t="str">
        <f t="shared" si="256"/>
        <v>plays</v>
      </c>
    </row>
    <row r="3213" spans="1:21" ht="45" x14ac:dyDescent="0.25">
      <c r="A3213">
        <v>1709</v>
      </c>
      <c r="B3213" s="9" t="s">
        <v>1710</v>
      </c>
      <c r="C3213" s="3" t="s">
        <v>5819</v>
      </c>
      <c r="D3213" s="5">
        <v>1750</v>
      </c>
      <c r="E3213" s="7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52"/>
        <v>5</v>
      </c>
      <c r="P3213">
        <f t="shared" si="253"/>
        <v>21.25</v>
      </c>
      <c r="Q3213" s="11" t="s">
        <v>8313</v>
      </c>
      <c r="R3213" s="15">
        <f t="shared" si="254"/>
        <v>41841.56381944444</v>
      </c>
      <c r="S3213" s="15">
        <f t="shared" si="255"/>
        <v>41882.818749999999</v>
      </c>
      <c r="U3213" t="str">
        <f t="shared" si="256"/>
        <v>faith</v>
      </c>
    </row>
    <row r="3214" spans="1:21" ht="60" x14ac:dyDescent="0.25">
      <c r="A3214">
        <v>1454</v>
      </c>
      <c r="B3214" s="9" t="s">
        <v>1455</v>
      </c>
      <c r="C3214" s="3" t="s">
        <v>5564</v>
      </c>
      <c r="D3214" s="5">
        <v>1750</v>
      </c>
      <c r="E3214" s="7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52"/>
        <v>1</v>
      </c>
      <c r="P3214">
        <f t="shared" si="253"/>
        <v>15</v>
      </c>
      <c r="Q3214" s="11" t="s">
        <v>8310</v>
      </c>
      <c r="R3214" s="15">
        <f t="shared" si="254"/>
        <v>42463.866666666669</v>
      </c>
      <c r="S3214" s="15">
        <f t="shared" si="255"/>
        <v>42484.915972222225</v>
      </c>
      <c r="U3214" t="str">
        <f t="shared" si="256"/>
        <v>translations</v>
      </c>
    </row>
    <row r="3215" spans="1:21" ht="45" x14ac:dyDescent="0.25">
      <c r="A3215">
        <v>1580</v>
      </c>
      <c r="B3215" s="9" t="s">
        <v>1581</v>
      </c>
      <c r="C3215" s="3" t="s">
        <v>5690</v>
      </c>
      <c r="D3215" s="5">
        <v>1750</v>
      </c>
      <c r="E3215" s="7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52"/>
        <v>0</v>
      </c>
      <c r="P3215">
        <f t="shared" si="253"/>
        <v>0</v>
      </c>
      <c r="Q3215" s="11" t="s">
        <v>8310</v>
      </c>
      <c r="R3215" s="15">
        <f t="shared" si="254"/>
        <v>40990.050069444449</v>
      </c>
      <c r="S3215" s="15">
        <f t="shared" si="255"/>
        <v>41050.050069444449</v>
      </c>
      <c r="U3215" t="str">
        <f t="shared" si="256"/>
        <v>art books</v>
      </c>
    </row>
    <row r="3216" spans="1:21" ht="45" x14ac:dyDescent="0.25">
      <c r="A3216">
        <v>1672</v>
      </c>
      <c r="B3216" s="9" t="s">
        <v>1673</v>
      </c>
      <c r="C3216" s="3" t="s">
        <v>5782</v>
      </c>
      <c r="D3216" s="5">
        <v>1700</v>
      </c>
      <c r="E3216" s="7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52"/>
        <v>113</v>
      </c>
      <c r="P3216">
        <f t="shared" si="253"/>
        <v>39.18</v>
      </c>
      <c r="Q3216" s="11" t="s">
        <v>8313</v>
      </c>
      <c r="R3216" s="15">
        <f t="shared" si="254"/>
        <v>41034.656597222223</v>
      </c>
      <c r="S3216" s="15">
        <f t="shared" si="255"/>
        <v>41064.656597222223</v>
      </c>
      <c r="U3216" t="str">
        <f t="shared" si="256"/>
        <v>pop</v>
      </c>
    </row>
    <row r="3217" spans="1:21" ht="60" x14ac:dyDescent="0.25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2"/>
        <v>110</v>
      </c>
      <c r="P3217">
        <f t="shared" si="253"/>
        <v>35.96</v>
      </c>
      <c r="Q3217" s="11" t="s">
        <v>8309</v>
      </c>
      <c r="R3217" s="15">
        <f t="shared" si="254"/>
        <v>42256.764212962968</v>
      </c>
      <c r="S3217" s="15">
        <f t="shared" si="255"/>
        <v>42283.957638888889</v>
      </c>
      <c r="U3217" t="str">
        <f t="shared" si="256"/>
        <v>plays</v>
      </c>
    </row>
    <row r="3218" spans="1:21" ht="45" x14ac:dyDescent="0.25">
      <c r="A3218">
        <v>789</v>
      </c>
      <c r="B3218" s="9" t="s">
        <v>790</v>
      </c>
      <c r="C3218" s="3" t="s">
        <v>4899</v>
      </c>
      <c r="D3218" s="5">
        <v>1700</v>
      </c>
      <c r="E3218" s="7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2"/>
        <v>109</v>
      </c>
      <c r="P3218">
        <f t="shared" si="253"/>
        <v>132.86000000000001</v>
      </c>
      <c r="Q3218" s="11" t="s">
        <v>8313</v>
      </c>
      <c r="R3218" s="15">
        <f t="shared" si="254"/>
        <v>41277.186111111114</v>
      </c>
      <c r="S3218" s="15">
        <f t="shared" si="255"/>
        <v>41295.332638888889</v>
      </c>
      <c r="U3218" t="str">
        <f t="shared" si="256"/>
        <v>rock</v>
      </c>
    </row>
    <row r="3219" spans="1:21" ht="45" x14ac:dyDescent="0.25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2"/>
        <v>100</v>
      </c>
      <c r="P3219">
        <f t="shared" si="253"/>
        <v>37.78</v>
      </c>
      <c r="Q3219" s="11" t="s">
        <v>8309</v>
      </c>
      <c r="R3219" s="15">
        <f t="shared" si="254"/>
        <v>41894.91375</v>
      </c>
      <c r="S3219" s="15">
        <f t="shared" si="255"/>
        <v>41938.029861111114</v>
      </c>
      <c r="U3219" t="str">
        <f t="shared" si="256"/>
        <v>plays</v>
      </c>
    </row>
    <row r="3220" spans="1:21" ht="60" x14ac:dyDescent="0.25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2"/>
        <v>24</v>
      </c>
      <c r="P3220">
        <f t="shared" si="253"/>
        <v>41</v>
      </c>
      <c r="Q3220" s="11" t="s">
        <v>8309</v>
      </c>
      <c r="R3220" s="15">
        <f t="shared" si="254"/>
        <v>42770.290590277778</v>
      </c>
      <c r="S3220" s="15">
        <f t="shared" si="255"/>
        <v>42800.290590277778</v>
      </c>
      <c r="U3220" t="str">
        <f t="shared" si="256"/>
        <v>plays</v>
      </c>
    </row>
    <row r="3221" spans="1:21" ht="45" x14ac:dyDescent="0.25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2"/>
        <v>0</v>
      </c>
      <c r="P3221">
        <f t="shared" si="253"/>
        <v>0</v>
      </c>
      <c r="Q3221" s="11" t="s">
        <v>8311</v>
      </c>
      <c r="R3221" s="15">
        <f t="shared" si="254"/>
        <v>41836.595520833333</v>
      </c>
      <c r="S3221" s="15">
        <f t="shared" si="255"/>
        <v>41866.595520833333</v>
      </c>
      <c r="U3221" t="str">
        <f t="shared" si="256"/>
        <v>wearables</v>
      </c>
    </row>
    <row r="3222" spans="1:21" ht="60" x14ac:dyDescent="0.25">
      <c r="A3222">
        <v>3498</v>
      </c>
      <c r="B3222" s="9" t="s">
        <v>3497</v>
      </c>
      <c r="C3222" s="3" t="s">
        <v>7608</v>
      </c>
      <c r="D3222" s="5">
        <v>1650</v>
      </c>
      <c r="E3222" s="7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52"/>
        <v>102</v>
      </c>
      <c r="P3222">
        <f t="shared" si="253"/>
        <v>40.24</v>
      </c>
      <c r="Q3222" s="11" t="s">
        <v>8309</v>
      </c>
      <c r="R3222" s="15">
        <f t="shared" si="254"/>
        <v>42459.15861111111</v>
      </c>
      <c r="S3222" s="15">
        <f t="shared" si="255"/>
        <v>42518.905555555553</v>
      </c>
      <c r="U3222" t="str">
        <f t="shared" si="256"/>
        <v>plays</v>
      </c>
    </row>
    <row r="3223" spans="1:21" ht="45" x14ac:dyDescent="0.25">
      <c r="A3223">
        <v>3528</v>
      </c>
      <c r="B3223" s="9" t="s">
        <v>3527</v>
      </c>
      <c r="C3223" s="3" t="s">
        <v>7638</v>
      </c>
      <c r="D3223" s="5">
        <v>1650</v>
      </c>
      <c r="E3223" s="7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52"/>
        <v>101</v>
      </c>
      <c r="P3223">
        <f t="shared" si="253"/>
        <v>45.11</v>
      </c>
      <c r="Q3223" s="11" t="s">
        <v>8309</v>
      </c>
      <c r="R3223" s="15">
        <f t="shared" si="254"/>
        <v>42733.50136574074</v>
      </c>
      <c r="S3223" s="15">
        <f t="shared" si="255"/>
        <v>42753.50136574074</v>
      </c>
      <c r="U3223" t="str">
        <f t="shared" si="256"/>
        <v>plays</v>
      </c>
    </row>
    <row r="3224" spans="1:21" ht="60" x14ac:dyDescent="0.25">
      <c r="A3224">
        <v>3485</v>
      </c>
      <c r="B3224" s="9" t="s">
        <v>3484</v>
      </c>
      <c r="C3224" s="3" t="s">
        <v>7595</v>
      </c>
      <c r="D3224" s="5">
        <v>1650</v>
      </c>
      <c r="E3224" s="7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52"/>
        <v>101</v>
      </c>
      <c r="P3224">
        <f t="shared" si="253"/>
        <v>55.33</v>
      </c>
      <c r="Q3224" s="11" t="s">
        <v>8309</v>
      </c>
      <c r="R3224" s="15">
        <f t="shared" si="254"/>
        <v>42372.693055555559</v>
      </c>
      <c r="S3224" s="15">
        <f t="shared" si="255"/>
        <v>42402.693055555559</v>
      </c>
      <c r="U3224" t="str">
        <f t="shared" si="256"/>
        <v>plays</v>
      </c>
    </row>
    <row r="3225" spans="1:21" ht="45" x14ac:dyDescent="0.25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2"/>
        <v>4</v>
      </c>
      <c r="P3225">
        <f t="shared" si="253"/>
        <v>23</v>
      </c>
      <c r="Q3225" s="11" t="s">
        <v>8309</v>
      </c>
      <c r="R3225" s="15">
        <f t="shared" si="254"/>
        <v>42401.672372685185</v>
      </c>
      <c r="S3225" s="15">
        <f t="shared" si="255"/>
        <v>42431.672372685185</v>
      </c>
      <c r="U3225" t="str">
        <f t="shared" si="256"/>
        <v>plays</v>
      </c>
    </row>
    <row r="3226" spans="1:21" ht="60" x14ac:dyDescent="0.25">
      <c r="A3226">
        <v>1479</v>
      </c>
      <c r="B3226" s="9" t="s">
        <v>1480</v>
      </c>
      <c r="C3226" s="3" t="s">
        <v>5589</v>
      </c>
      <c r="D3226" s="5">
        <v>1600</v>
      </c>
      <c r="E3226" s="7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52"/>
        <v>137</v>
      </c>
      <c r="P3226">
        <f t="shared" si="253"/>
        <v>30.96</v>
      </c>
      <c r="Q3226" s="11" t="s">
        <v>8310</v>
      </c>
      <c r="R3226" s="15">
        <f t="shared" si="254"/>
        <v>41754.745243055557</v>
      </c>
      <c r="S3226" s="15">
        <f t="shared" si="255"/>
        <v>41769.165972222225</v>
      </c>
      <c r="U3226" t="str">
        <f t="shared" si="256"/>
        <v>radio &amp; podcasts</v>
      </c>
    </row>
    <row r="3227" spans="1:21" ht="60" x14ac:dyDescent="0.25">
      <c r="A3227">
        <v>824</v>
      </c>
      <c r="B3227" s="9" t="s">
        <v>825</v>
      </c>
      <c r="C3227" s="3" t="s">
        <v>4934</v>
      </c>
      <c r="D3227" s="5">
        <v>1600</v>
      </c>
      <c r="E3227" s="7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52"/>
        <v>134</v>
      </c>
      <c r="P3227">
        <f t="shared" si="253"/>
        <v>39.82</v>
      </c>
      <c r="Q3227" s="11" t="s">
        <v>8313</v>
      </c>
      <c r="R3227" s="15">
        <f t="shared" si="254"/>
        <v>40250.242106481484</v>
      </c>
      <c r="S3227" s="15">
        <f t="shared" si="255"/>
        <v>40286.290972222225</v>
      </c>
      <c r="U3227" t="str">
        <f t="shared" si="256"/>
        <v>rock</v>
      </c>
    </row>
    <row r="3228" spans="1:21" ht="60" x14ac:dyDescent="0.25">
      <c r="A3228">
        <v>3594</v>
      </c>
      <c r="B3228" s="9" t="s">
        <v>3593</v>
      </c>
      <c r="C3228" s="3" t="s">
        <v>7704</v>
      </c>
      <c r="D3228" s="5">
        <v>1600</v>
      </c>
      <c r="E3228" s="7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52"/>
        <v>126</v>
      </c>
      <c r="P3228">
        <f t="shared" si="253"/>
        <v>55.97</v>
      </c>
      <c r="Q3228" s="11" t="s">
        <v>8309</v>
      </c>
      <c r="R3228" s="15">
        <f t="shared" si="254"/>
        <v>42592.066921296297</v>
      </c>
      <c r="S3228" s="15">
        <f t="shared" si="255"/>
        <v>42617.066921296297</v>
      </c>
      <c r="U3228" t="str">
        <f t="shared" si="256"/>
        <v>plays</v>
      </c>
    </row>
    <row r="3229" spans="1:21" ht="45" x14ac:dyDescent="0.25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2"/>
        <v>103</v>
      </c>
      <c r="P3229">
        <f t="shared" si="253"/>
        <v>23.87</v>
      </c>
      <c r="Q3229" s="11" t="s">
        <v>8309</v>
      </c>
      <c r="R3229" s="15">
        <f t="shared" si="254"/>
        <v>42675.694236111114</v>
      </c>
      <c r="S3229" s="15">
        <f t="shared" si="255"/>
        <v>42705.735902777778</v>
      </c>
      <c r="U3229" t="str">
        <f t="shared" si="256"/>
        <v>plays</v>
      </c>
    </row>
    <row r="3230" spans="1:21" ht="60" x14ac:dyDescent="0.25">
      <c r="A3230">
        <v>4091</v>
      </c>
      <c r="B3230" s="9" t="s">
        <v>4087</v>
      </c>
      <c r="C3230" s="3" t="s">
        <v>8194</v>
      </c>
      <c r="D3230" s="5">
        <v>1600</v>
      </c>
      <c r="E3230" s="7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52"/>
        <v>13</v>
      </c>
      <c r="P3230">
        <f t="shared" si="253"/>
        <v>25.5</v>
      </c>
      <c r="Q3230" s="11" t="s">
        <v>8309</v>
      </c>
      <c r="R3230" s="15">
        <f t="shared" si="254"/>
        <v>41990.506377314814</v>
      </c>
      <c r="S3230" s="15">
        <f t="shared" si="255"/>
        <v>42020.506377314814</v>
      </c>
      <c r="U3230" t="str">
        <f t="shared" si="256"/>
        <v>plays</v>
      </c>
    </row>
    <row r="3231" spans="1:21" ht="60" x14ac:dyDescent="0.25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2"/>
        <v>11</v>
      </c>
      <c r="P3231">
        <f t="shared" si="253"/>
        <v>42.5</v>
      </c>
      <c r="Q3231" s="11" t="s">
        <v>8309</v>
      </c>
      <c r="R3231" s="15">
        <f t="shared" si="254"/>
        <v>41793.191875000004</v>
      </c>
      <c r="S3231" s="15">
        <f t="shared" si="255"/>
        <v>41807.191875000004</v>
      </c>
      <c r="U3231" t="str">
        <f t="shared" si="256"/>
        <v>plays</v>
      </c>
    </row>
    <row r="3232" spans="1:21" ht="60" x14ac:dyDescent="0.25">
      <c r="A3232">
        <v>1985</v>
      </c>
      <c r="B3232" s="9" t="s">
        <v>1986</v>
      </c>
      <c r="C3232" s="3" t="s">
        <v>6095</v>
      </c>
      <c r="D3232" s="5">
        <v>1600</v>
      </c>
      <c r="E3232" s="7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52"/>
        <v>3</v>
      </c>
      <c r="P3232">
        <f t="shared" si="253"/>
        <v>12.75</v>
      </c>
      <c r="Q3232" s="11" t="s">
        <v>8314</v>
      </c>
      <c r="R3232" s="15">
        <f t="shared" si="254"/>
        <v>42555.698738425926</v>
      </c>
      <c r="S3232" s="15">
        <f t="shared" si="255"/>
        <v>42584.958333333328</v>
      </c>
      <c r="U3232" t="str">
        <f t="shared" si="256"/>
        <v>people</v>
      </c>
    </row>
    <row r="3233" spans="1:21" ht="60" x14ac:dyDescent="0.25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2"/>
        <v>117</v>
      </c>
      <c r="P3233">
        <f t="shared" si="253"/>
        <v>44.85</v>
      </c>
      <c r="Q3233" s="11" t="s">
        <v>8311</v>
      </c>
      <c r="R3233" s="15">
        <f t="shared" si="254"/>
        <v>40761.604421296295</v>
      </c>
      <c r="S3233" s="15">
        <f t="shared" si="255"/>
        <v>40805.604421296295</v>
      </c>
      <c r="U3233" t="str">
        <f t="shared" si="256"/>
        <v>hardware</v>
      </c>
    </row>
    <row r="3234" spans="1:21" ht="45" x14ac:dyDescent="0.25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2"/>
        <v>103</v>
      </c>
      <c r="P3234">
        <f t="shared" si="253"/>
        <v>43.62</v>
      </c>
      <c r="Q3234" s="11" t="s">
        <v>8313</v>
      </c>
      <c r="R3234" s="15">
        <f t="shared" si="254"/>
        <v>41390.757754629631</v>
      </c>
      <c r="S3234" s="15">
        <f t="shared" si="255"/>
        <v>41425.708333333336</v>
      </c>
      <c r="U3234" t="str">
        <f t="shared" si="256"/>
        <v>classical music</v>
      </c>
    </row>
    <row r="3235" spans="1:21" ht="60" x14ac:dyDescent="0.25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2"/>
        <v>109</v>
      </c>
      <c r="P3235">
        <f t="shared" si="253"/>
        <v>34.409999999999997</v>
      </c>
      <c r="Q3235" s="11" t="s">
        <v>8309</v>
      </c>
      <c r="R3235" s="15">
        <f t="shared" si="254"/>
        <v>42511.741944444439</v>
      </c>
      <c r="S3235" s="15">
        <f t="shared" si="255"/>
        <v>42523.916666666672</v>
      </c>
      <c r="U3235" t="str">
        <f t="shared" si="256"/>
        <v>plays</v>
      </c>
    </row>
    <row r="3236" spans="1:21" ht="60" x14ac:dyDescent="0.25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2"/>
        <v>206</v>
      </c>
      <c r="P3236">
        <f t="shared" si="253"/>
        <v>106.2</v>
      </c>
      <c r="Q3236" s="11" t="s">
        <v>8313</v>
      </c>
      <c r="R3236" s="15">
        <f t="shared" si="254"/>
        <v>42127.069548611107</v>
      </c>
      <c r="S3236" s="15">
        <f t="shared" si="255"/>
        <v>42157.032638888893</v>
      </c>
      <c r="U3236" t="str">
        <f t="shared" si="256"/>
        <v>electronic music</v>
      </c>
    </row>
    <row r="3237" spans="1:21" ht="60" x14ac:dyDescent="0.25">
      <c r="A3237">
        <v>1344</v>
      </c>
      <c r="B3237" s="9" t="s">
        <v>1345</v>
      </c>
      <c r="C3237" s="3" t="s">
        <v>5454</v>
      </c>
      <c r="D3237" s="5">
        <v>1500</v>
      </c>
      <c r="E3237" s="7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52"/>
        <v>378</v>
      </c>
      <c r="P3237">
        <f t="shared" si="253"/>
        <v>40.76</v>
      </c>
      <c r="Q3237" s="11" t="s">
        <v>8310</v>
      </c>
      <c r="R3237" s="15">
        <f t="shared" si="254"/>
        <v>42522.789803240739</v>
      </c>
      <c r="S3237" s="15">
        <f t="shared" si="255"/>
        <v>42551.789803240739</v>
      </c>
      <c r="U3237" t="str">
        <f t="shared" si="256"/>
        <v>nonfiction</v>
      </c>
    </row>
    <row r="3238" spans="1:21" ht="45" x14ac:dyDescent="0.25">
      <c r="A3238">
        <v>2266</v>
      </c>
      <c r="B3238" s="9" t="s">
        <v>2267</v>
      </c>
      <c r="C3238" s="3" t="s">
        <v>6376</v>
      </c>
      <c r="D3238" s="5">
        <v>1500</v>
      </c>
      <c r="E3238" s="7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52"/>
        <v>320</v>
      </c>
      <c r="P3238">
        <f t="shared" si="253"/>
        <v>24.76</v>
      </c>
      <c r="Q3238" s="11" t="s">
        <v>8312</v>
      </c>
      <c r="R3238" s="15">
        <f t="shared" si="254"/>
        <v>42469.874907407408</v>
      </c>
      <c r="S3238" s="15">
        <f t="shared" si="255"/>
        <v>42487.083333333328</v>
      </c>
      <c r="U3238" t="str">
        <f t="shared" si="256"/>
        <v>tabletop games</v>
      </c>
    </row>
    <row r="3239" spans="1:21" ht="45" x14ac:dyDescent="0.25">
      <c r="A3239">
        <v>108</v>
      </c>
      <c r="B3239" s="9" t="s">
        <v>110</v>
      </c>
      <c r="C3239" s="3" t="s">
        <v>4219</v>
      </c>
      <c r="D3239" s="5">
        <v>1500</v>
      </c>
      <c r="E3239" s="7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52"/>
        <v>247</v>
      </c>
      <c r="P3239">
        <f t="shared" si="253"/>
        <v>78.72</v>
      </c>
      <c r="Q3239" s="11" t="s">
        <v>8308</v>
      </c>
      <c r="R3239" s="15">
        <f t="shared" si="254"/>
        <v>41365.613078703704</v>
      </c>
      <c r="S3239" s="15">
        <f t="shared" si="255"/>
        <v>41425.613078703704</v>
      </c>
      <c r="U3239" t="str">
        <f t="shared" si="256"/>
        <v>shorts</v>
      </c>
    </row>
    <row r="3240" spans="1:21" ht="45" x14ac:dyDescent="0.25">
      <c r="A3240">
        <v>831</v>
      </c>
      <c r="B3240" s="9" t="s">
        <v>832</v>
      </c>
      <c r="C3240" s="3" t="s">
        <v>4941</v>
      </c>
      <c r="D3240" s="5">
        <v>1500</v>
      </c>
      <c r="E3240" s="7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52"/>
        <v>233</v>
      </c>
      <c r="P3240">
        <f t="shared" si="253"/>
        <v>175</v>
      </c>
      <c r="Q3240" s="11" t="s">
        <v>8313</v>
      </c>
      <c r="R3240" s="15">
        <f t="shared" si="254"/>
        <v>40996.646921296298</v>
      </c>
      <c r="S3240" s="15">
        <f t="shared" si="255"/>
        <v>41026.646921296298</v>
      </c>
      <c r="U3240" t="str">
        <f t="shared" si="256"/>
        <v>rock</v>
      </c>
    </row>
    <row r="3241" spans="1:21" ht="45" x14ac:dyDescent="0.25">
      <c r="A3241">
        <v>2115</v>
      </c>
      <c r="B3241" s="9" t="s">
        <v>2116</v>
      </c>
      <c r="C3241" s="3" t="s">
        <v>6225</v>
      </c>
      <c r="D3241" s="5">
        <v>1500</v>
      </c>
      <c r="E3241" s="7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52"/>
        <v>226</v>
      </c>
      <c r="P3241">
        <f t="shared" si="253"/>
        <v>94.03</v>
      </c>
      <c r="Q3241" s="11" t="s">
        <v>8313</v>
      </c>
      <c r="R3241" s="15">
        <f t="shared" si="254"/>
        <v>40564.081030092595</v>
      </c>
      <c r="S3241" s="15">
        <f t="shared" si="255"/>
        <v>40594.081030092595</v>
      </c>
      <c r="U3241" t="str">
        <f t="shared" si="256"/>
        <v>indie rock</v>
      </c>
    </row>
    <row r="3242" spans="1:21" ht="60" x14ac:dyDescent="0.25">
      <c r="A3242">
        <v>1926</v>
      </c>
      <c r="B3242" s="9" t="s">
        <v>1927</v>
      </c>
      <c r="C3242" s="3" t="s">
        <v>6036</v>
      </c>
      <c r="D3242" s="5">
        <v>1500</v>
      </c>
      <c r="E3242" s="7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52"/>
        <v>195</v>
      </c>
      <c r="P3242">
        <f t="shared" si="253"/>
        <v>27.39</v>
      </c>
      <c r="Q3242" s="11" t="s">
        <v>8313</v>
      </c>
      <c r="R3242" s="15">
        <f t="shared" si="254"/>
        <v>40456.954351851848</v>
      </c>
      <c r="S3242" s="15">
        <f t="shared" si="255"/>
        <v>40484.018055555556</v>
      </c>
      <c r="U3242" t="str">
        <f t="shared" si="256"/>
        <v>indie rock</v>
      </c>
    </row>
    <row r="3243" spans="1:21" ht="60" x14ac:dyDescent="0.25">
      <c r="A3243">
        <v>2020</v>
      </c>
      <c r="B3243" s="9" t="s">
        <v>2021</v>
      </c>
      <c r="C3243" s="3" t="s">
        <v>6130</v>
      </c>
      <c r="D3243" s="5">
        <v>1500</v>
      </c>
      <c r="E3243" s="7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52"/>
        <v>192</v>
      </c>
      <c r="P3243">
        <f t="shared" si="253"/>
        <v>23.65</v>
      </c>
      <c r="Q3243" s="11" t="s">
        <v>8311</v>
      </c>
      <c r="R3243" s="15">
        <f t="shared" si="254"/>
        <v>41737.097499999996</v>
      </c>
      <c r="S3243" s="15">
        <f t="shared" si="255"/>
        <v>41773.961111111108</v>
      </c>
      <c r="U3243" t="str">
        <f t="shared" si="256"/>
        <v>hardware</v>
      </c>
    </row>
    <row r="3244" spans="1:21" ht="60" x14ac:dyDescent="0.25">
      <c r="A3244">
        <v>1374</v>
      </c>
      <c r="B3244" s="9" t="s">
        <v>1375</v>
      </c>
      <c r="C3244" s="3" t="s">
        <v>5484</v>
      </c>
      <c r="D3244" s="5">
        <v>1500</v>
      </c>
      <c r="E3244" s="7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52"/>
        <v>189</v>
      </c>
      <c r="P3244">
        <f t="shared" si="253"/>
        <v>43.06</v>
      </c>
      <c r="Q3244" s="11" t="s">
        <v>8313</v>
      </c>
      <c r="R3244" s="15">
        <f t="shared" si="254"/>
        <v>42424.161898148144</v>
      </c>
      <c r="S3244" s="15">
        <f t="shared" si="255"/>
        <v>42454.12023148148</v>
      </c>
      <c r="U3244" t="str">
        <f t="shared" si="256"/>
        <v>rock</v>
      </c>
    </row>
    <row r="3245" spans="1:21" ht="45" x14ac:dyDescent="0.25">
      <c r="A3245">
        <v>2456</v>
      </c>
      <c r="B3245" s="9" t="s">
        <v>2457</v>
      </c>
      <c r="C3245" s="3" t="s">
        <v>6566</v>
      </c>
      <c r="D3245" s="5">
        <v>1500</v>
      </c>
      <c r="E3245" s="7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52"/>
        <v>181</v>
      </c>
      <c r="P3245">
        <f t="shared" si="253"/>
        <v>40.49</v>
      </c>
      <c r="Q3245" s="11" t="s">
        <v>8315</v>
      </c>
      <c r="R3245" s="15">
        <f t="shared" si="254"/>
        <v>42761.961099537039</v>
      </c>
      <c r="S3245" s="15">
        <f t="shared" si="255"/>
        <v>42791.961099537039</v>
      </c>
      <c r="U3245" t="str">
        <f t="shared" si="256"/>
        <v>small batch</v>
      </c>
    </row>
    <row r="3246" spans="1:21" ht="60" x14ac:dyDescent="0.25">
      <c r="A3246">
        <v>3306</v>
      </c>
      <c r="B3246" s="9" t="s">
        <v>3306</v>
      </c>
      <c r="C3246" s="3" t="s">
        <v>7416</v>
      </c>
      <c r="D3246" s="5">
        <v>1500</v>
      </c>
      <c r="E3246" s="7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52"/>
        <v>175</v>
      </c>
      <c r="P3246">
        <f t="shared" si="253"/>
        <v>48.7</v>
      </c>
      <c r="Q3246" s="11" t="s">
        <v>8309</v>
      </c>
      <c r="R3246" s="15">
        <f t="shared" si="254"/>
        <v>42493.219236111108</v>
      </c>
      <c r="S3246" s="15">
        <f t="shared" si="255"/>
        <v>42531.125</v>
      </c>
      <c r="U3246" t="str">
        <f t="shared" si="256"/>
        <v>plays</v>
      </c>
    </row>
    <row r="3247" spans="1:21" ht="60" x14ac:dyDescent="0.25">
      <c r="A3247">
        <v>3654</v>
      </c>
      <c r="B3247" s="9" t="s">
        <v>3651</v>
      </c>
      <c r="C3247" s="3" t="s">
        <v>7764</v>
      </c>
      <c r="D3247" s="5">
        <v>1500</v>
      </c>
      <c r="E3247" s="7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52"/>
        <v>174</v>
      </c>
      <c r="P3247">
        <f t="shared" si="253"/>
        <v>68.84</v>
      </c>
      <c r="Q3247" s="11" t="s">
        <v>8309</v>
      </c>
      <c r="R3247" s="15">
        <f t="shared" si="254"/>
        <v>42440.416504629626</v>
      </c>
      <c r="S3247" s="15">
        <f t="shared" si="255"/>
        <v>42463.708333333328</v>
      </c>
      <c r="U3247" t="str">
        <f t="shared" si="256"/>
        <v>plays</v>
      </c>
    </row>
    <row r="3248" spans="1:21" ht="30" x14ac:dyDescent="0.25">
      <c r="A3248">
        <v>1360</v>
      </c>
      <c r="B3248" s="9" t="s">
        <v>1361</v>
      </c>
      <c r="C3248" s="3" t="s">
        <v>5470</v>
      </c>
      <c r="D3248" s="5">
        <v>1500</v>
      </c>
      <c r="E3248" s="7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52"/>
        <v>173</v>
      </c>
      <c r="P3248">
        <f t="shared" si="253"/>
        <v>32.07</v>
      </c>
      <c r="Q3248" s="11" t="s">
        <v>8310</v>
      </c>
      <c r="R3248" s="15">
        <f t="shared" si="254"/>
        <v>41095.900694444441</v>
      </c>
      <c r="S3248" s="15">
        <f t="shared" si="255"/>
        <v>41123.900694444441</v>
      </c>
      <c r="U3248" t="str">
        <f t="shared" si="256"/>
        <v>nonfiction</v>
      </c>
    </row>
    <row r="3249" spans="1:21" ht="60" x14ac:dyDescent="0.25">
      <c r="A3249">
        <v>3178</v>
      </c>
      <c r="B3249" s="9" t="s">
        <v>3178</v>
      </c>
      <c r="C3249" s="3" t="s">
        <v>7288</v>
      </c>
      <c r="D3249" s="5">
        <v>1500</v>
      </c>
      <c r="E3249" s="7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52"/>
        <v>172</v>
      </c>
      <c r="P3249">
        <f t="shared" si="253"/>
        <v>33.03</v>
      </c>
      <c r="Q3249" s="11" t="s">
        <v>8309</v>
      </c>
      <c r="R3249" s="15">
        <f t="shared" si="254"/>
        <v>41806.605034722219</v>
      </c>
      <c r="S3249" s="15">
        <f t="shared" si="255"/>
        <v>41836.605034722219</v>
      </c>
      <c r="U3249" t="str">
        <f t="shared" si="256"/>
        <v>plays</v>
      </c>
    </row>
    <row r="3250" spans="1:21" ht="60" x14ac:dyDescent="0.25">
      <c r="A3250">
        <v>3603</v>
      </c>
      <c r="B3250" s="9" t="s">
        <v>3602</v>
      </c>
      <c r="C3250" s="3" t="s">
        <v>7713</v>
      </c>
      <c r="D3250" s="5">
        <v>1500</v>
      </c>
      <c r="E3250" s="7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52"/>
        <v>171</v>
      </c>
      <c r="P3250">
        <f t="shared" si="253"/>
        <v>44.91</v>
      </c>
      <c r="Q3250" s="11" t="s">
        <v>8309</v>
      </c>
      <c r="R3250" s="15">
        <f t="shared" si="254"/>
        <v>42283.864351851851</v>
      </c>
      <c r="S3250" s="15">
        <f t="shared" si="255"/>
        <v>42313.906018518523</v>
      </c>
      <c r="U3250" t="str">
        <f t="shared" si="256"/>
        <v>plays</v>
      </c>
    </row>
    <row r="3251" spans="1:21" ht="45" x14ac:dyDescent="0.25">
      <c r="A3251">
        <v>1829</v>
      </c>
      <c r="B3251" s="9" t="s">
        <v>1830</v>
      </c>
      <c r="C3251" s="3" t="s">
        <v>5939</v>
      </c>
      <c r="D3251" s="5">
        <v>1500</v>
      </c>
      <c r="E3251" s="7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52"/>
        <v>167</v>
      </c>
      <c r="P3251">
        <f t="shared" si="253"/>
        <v>75.77</v>
      </c>
      <c r="Q3251" s="11" t="s">
        <v>8313</v>
      </c>
      <c r="R3251" s="15">
        <f t="shared" si="254"/>
        <v>40516.087627314817</v>
      </c>
      <c r="S3251" s="15">
        <f t="shared" si="255"/>
        <v>40564.916666666664</v>
      </c>
      <c r="U3251" t="str">
        <f t="shared" si="256"/>
        <v>rock</v>
      </c>
    </row>
    <row r="3252" spans="1:21" ht="30" x14ac:dyDescent="0.25">
      <c r="A3252">
        <v>813</v>
      </c>
      <c r="B3252" s="9" t="s">
        <v>814</v>
      </c>
      <c r="C3252" s="3" t="s">
        <v>4923</v>
      </c>
      <c r="D3252" s="5">
        <v>1500</v>
      </c>
      <c r="E3252" s="7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52"/>
        <v>160</v>
      </c>
      <c r="P3252">
        <f t="shared" si="253"/>
        <v>25</v>
      </c>
      <c r="Q3252" s="11" t="s">
        <v>8313</v>
      </c>
      <c r="R3252" s="15">
        <f t="shared" si="254"/>
        <v>41080.960243055553</v>
      </c>
      <c r="S3252" s="15">
        <f t="shared" si="255"/>
        <v>41110.960243055553</v>
      </c>
      <c r="U3252" t="str">
        <f t="shared" si="256"/>
        <v>rock</v>
      </c>
    </row>
    <row r="3253" spans="1:21" ht="60" x14ac:dyDescent="0.25">
      <c r="A3253">
        <v>3010</v>
      </c>
      <c r="B3253" s="9" t="s">
        <v>3010</v>
      </c>
      <c r="C3253" s="3" t="s">
        <v>7120</v>
      </c>
      <c r="D3253" s="5">
        <v>1500</v>
      </c>
      <c r="E3253" s="7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52"/>
        <v>158</v>
      </c>
      <c r="P3253">
        <f t="shared" si="253"/>
        <v>158</v>
      </c>
      <c r="Q3253" s="11" t="s">
        <v>8309</v>
      </c>
      <c r="R3253" s="15">
        <f t="shared" si="254"/>
        <v>41996.832395833335</v>
      </c>
      <c r="S3253" s="15">
        <f t="shared" si="255"/>
        <v>42056.832395833335</v>
      </c>
      <c r="U3253" t="str">
        <f t="shared" si="256"/>
        <v>spaces</v>
      </c>
    </row>
    <row r="3254" spans="1:21" ht="45" x14ac:dyDescent="0.25">
      <c r="A3254">
        <v>2553</v>
      </c>
      <c r="B3254" s="9" t="s">
        <v>2553</v>
      </c>
      <c r="C3254" s="3" t="s">
        <v>6663</v>
      </c>
      <c r="D3254" s="5">
        <v>1500</v>
      </c>
      <c r="E3254" s="7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52"/>
        <v>156</v>
      </c>
      <c r="P3254">
        <f t="shared" si="253"/>
        <v>38.880000000000003</v>
      </c>
      <c r="Q3254" s="11" t="s">
        <v>8313</v>
      </c>
      <c r="R3254" s="15">
        <f t="shared" si="254"/>
        <v>41113.199155092596</v>
      </c>
      <c r="S3254" s="15">
        <f t="shared" si="255"/>
        <v>41173.199155092596</v>
      </c>
      <c r="U3254" t="str">
        <f t="shared" si="256"/>
        <v>classical music</v>
      </c>
    </row>
    <row r="3255" spans="1:21" ht="45" x14ac:dyDescent="0.25">
      <c r="A3255">
        <v>800</v>
      </c>
      <c r="B3255" s="9" t="s">
        <v>801</v>
      </c>
      <c r="C3255" s="3" t="s">
        <v>4910</v>
      </c>
      <c r="D3255" s="5">
        <v>1500</v>
      </c>
      <c r="E3255" s="7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52"/>
        <v>152</v>
      </c>
      <c r="P3255">
        <f t="shared" si="253"/>
        <v>40.75</v>
      </c>
      <c r="Q3255" s="11" t="s">
        <v>8313</v>
      </c>
      <c r="R3255" s="15">
        <f t="shared" si="254"/>
        <v>41863.433495370373</v>
      </c>
      <c r="S3255" s="15">
        <f t="shared" si="255"/>
        <v>41893.433495370373</v>
      </c>
      <c r="U3255" t="str">
        <f t="shared" si="256"/>
        <v>rock</v>
      </c>
    </row>
    <row r="3256" spans="1:21" ht="60" x14ac:dyDescent="0.25">
      <c r="A3256">
        <v>783</v>
      </c>
      <c r="B3256" s="9" t="s">
        <v>784</v>
      </c>
      <c r="C3256" s="3" t="s">
        <v>4893</v>
      </c>
      <c r="D3256" s="5">
        <v>1500</v>
      </c>
      <c r="E3256" s="7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52"/>
        <v>148</v>
      </c>
      <c r="P3256">
        <f t="shared" si="253"/>
        <v>63.49</v>
      </c>
      <c r="Q3256" s="11" t="s">
        <v>8313</v>
      </c>
      <c r="R3256" s="15">
        <f t="shared" si="254"/>
        <v>40987.773715277777</v>
      </c>
      <c r="S3256" s="15">
        <f t="shared" si="255"/>
        <v>41026.916666666664</v>
      </c>
      <c r="U3256" t="str">
        <f t="shared" si="256"/>
        <v>rock</v>
      </c>
    </row>
    <row r="3257" spans="1:21" ht="45" x14ac:dyDescent="0.25">
      <c r="A3257">
        <v>1038</v>
      </c>
      <c r="B3257" s="9" t="s">
        <v>1039</v>
      </c>
      <c r="C3257" s="3" t="s">
        <v>5148</v>
      </c>
      <c r="D3257" s="5">
        <v>1500</v>
      </c>
      <c r="E3257" s="7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52"/>
        <v>145</v>
      </c>
      <c r="P3257">
        <f t="shared" si="253"/>
        <v>35.74</v>
      </c>
      <c r="Q3257" s="11" t="s">
        <v>8313</v>
      </c>
      <c r="R3257" s="15">
        <f t="shared" si="254"/>
        <v>42418.231747685189</v>
      </c>
      <c r="S3257" s="15">
        <f t="shared" si="255"/>
        <v>42448.190081018518</v>
      </c>
      <c r="U3257" t="str">
        <f t="shared" si="256"/>
        <v>electronic music</v>
      </c>
    </row>
    <row r="3258" spans="1:21" ht="60" x14ac:dyDescent="0.25">
      <c r="A3258">
        <v>3296</v>
      </c>
      <c r="B3258" s="9" t="s">
        <v>3296</v>
      </c>
      <c r="C3258" s="3" t="s">
        <v>7406</v>
      </c>
      <c r="D3258" s="5">
        <v>1500</v>
      </c>
      <c r="E3258" s="7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52"/>
        <v>144</v>
      </c>
      <c r="P3258">
        <f t="shared" si="253"/>
        <v>45.98</v>
      </c>
      <c r="Q3258" s="11" t="s">
        <v>8309</v>
      </c>
      <c r="R3258" s="15">
        <f t="shared" si="254"/>
        <v>42309.756620370375</v>
      </c>
      <c r="S3258" s="15">
        <f t="shared" si="255"/>
        <v>42330.916666666672</v>
      </c>
      <c r="U3258" t="str">
        <f t="shared" si="256"/>
        <v>plays</v>
      </c>
    </row>
    <row r="3259" spans="1:21" ht="45" x14ac:dyDescent="0.25">
      <c r="A3259">
        <v>1655</v>
      </c>
      <c r="B3259" s="9" t="s">
        <v>1656</v>
      </c>
      <c r="C3259" s="3" t="s">
        <v>5765</v>
      </c>
      <c r="D3259" s="5">
        <v>1500</v>
      </c>
      <c r="E3259" s="7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52"/>
        <v>143</v>
      </c>
      <c r="P3259">
        <f t="shared" si="253"/>
        <v>44.65</v>
      </c>
      <c r="Q3259" s="11" t="s">
        <v>8313</v>
      </c>
      <c r="R3259" s="15">
        <f t="shared" si="254"/>
        <v>40974.791898148149</v>
      </c>
      <c r="S3259" s="15">
        <f t="shared" si="255"/>
        <v>41004.750231481477</v>
      </c>
      <c r="U3259" t="str">
        <f t="shared" si="256"/>
        <v>pop</v>
      </c>
    </row>
    <row r="3260" spans="1:21" ht="45" x14ac:dyDescent="0.25">
      <c r="A3260">
        <v>3480</v>
      </c>
      <c r="B3260" s="9" t="s">
        <v>3479</v>
      </c>
      <c r="C3260" s="3" t="s">
        <v>7590</v>
      </c>
      <c r="D3260" s="5">
        <v>1500</v>
      </c>
      <c r="E3260" s="7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52"/>
        <v>143</v>
      </c>
      <c r="P3260">
        <f t="shared" si="253"/>
        <v>164.62</v>
      </c>
      <c r="Q3260" s="11" t="s">
        <v>8309</v>
      </c>
      <c r="R3260" s="15">
        <f t="shared" si="254"/>
        <v>42171.317442129628</v>
      </c>
      <c r="S3260" s="15">
        <f t="shared" si="255"/>
        <v>42195.875</v>
      </c>
      <c r="U3260" t="str">
        <f t="shared" si="256"/>
        <v>plays</v>
      </c>
    </row>
    <row r="3261" spans="1:21" ht="60" x14ac:dyDescent="0.25">
      <c r="A3261">
        <v>3814</v>
      </c>
      <c r="B3261" s="9" t="s">
        <v>3811</v>
      </c>
      <c r="C3261" s="3" t="s">
        <v>7924</v>
      </c>
      <c r="D3261" s="5">
        <v>1500</v>
      </c>
      <c r="E3261" s="7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52"/>
        <v>140</v>
      </c>
      <c r="P3261">
        <f t="shared" si="253"/>
        <v>61.82</v>
      </c>
      <c r="Q3261" s="11" t="s">
        <v>8309</v>
      </c>
      <c r="R3261" s="15">
        <f t="shared" si="254"/>
        <v>42058.904074074075</v>
      </c>
      <c r="S3261" s="15">
        <f t="shared" si="255"/>
        <v>42095.165972222225</v>
      </c>
      <c r="U3261" t="str">
        <f t="shared" si="256"/>
        <v>plays</v>
      </c>
    </row>
    <row r="3262" spans="1:21" ht="45" x14ac:dyDescent="0.25">
      <c r="A3262">
        <v>817</v>
      </c>
      <c r="B3262" s="9" t="s">
        <v>818</v>
      </c>
      <c r="C3262" s="3" t="s">
        <v>4927</v>
      </c>
      <c r="D3262" s="5">
        <v>1500</v>
      </c>
      <c r="E3262" s="7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52"/>
        <v>137</v>
      </c>
      <c r="P3262">
        <f t="shared" si="253"/>
        <v>89.42</v>
      </c>
      <c r="Q3262" s="11" t="s">
        <v>8313</v>
      </c>
      <c r="R3262" s="15">
        <f t="shared" si="254"/>
        <v>40925.599664351852</v>
      </c>
      <c r="S3262" s="15">
        <f t="shared" si="255"/>
        <v>40979.207638888889</v>
      </c>
      <c r="U3262" t="str">
        <f t="shared" si="256"/>
        <v>rock</v>
      </c>
    </row>
    <row r="3263" spans="1:21" ht="30" x14ac:dyDescent="0.25">
      <c r="A3263">
        <v>1921</v>
      </c>
      <c r="B3263" s="9" t="s">
        <v>1922</v>
      </c>
      <c r="C3263" s="3" t="s">
        <v>6031</v>
      </c>
      <c r="D3263" s="5">
        <v>1500</v>
      </c>
      <c r="E3263" s="7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52"/>
        <v>137</v>
      </c>
      <c r="P3263">
        <f t="shared" si="253"/>
        <v>54</v>
      </c>
      <c r="Q3263" s="11" t="s">
        <v>8313</v>
      </c>
      <c r="R3263" s="15">
        <f t="shared" si="254"/>
        <v>41074.221562500003</v>
      </c>
      <c r="S3263" s="15">
        <f t="shared" si="255"/>
        <v>41104.221562500003</v>
      </c>
      <c r="U3263" t="str">
        <f t="shared" si="256"/>
        <v>indie rock</v>
      </c>
    </row>
    <row r="3264" spans="1:21" ht="45" x14ac:dyDescent="0.25">
      <c r="A3264">
        <v>3159</v>
      </c>
      <c r="B3264" s="9" t="s">
        <v>3159</v>
      </c>
      <c r="C3264" s="3" t="s">
        <v>7269</v>
      </c>
      <c r="D3264" s="5">
        <v>1500</v>
      </c>
      <c r="E3264" s="7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52"/>
        <v>133</v>
      </c>
      <c r="P3264">
        <f t="shared" si="253"/>
        <v>38.5</v>
      </c>
      <c r="Q3264" s="11" t="s">
        <v>8309</v>
      </c>
      <c r="R3264" s="15">
        <f t="shared" si="254"/>
        <v>40884.066678240742</v>
      </c>
      <c r="S3264" s="15">
        <f t="shared" si="255"/>
        <v>40926.958333333336</v>
      </c>
      <c r="U3264" t="str">
        <f t="shared" si="256"/>
        <v>plays</v>
      </c>
    </row>
    <row r="3265" spans="1:21" ht="60" x14ac:dyDescent="0.25">
      <c r="A3265">
        <v>1619</v>
      </c>
      <c r="B3265" s="9" t="s">
        <v>1620</v>
      </c>
      <c r="C3265" s="3" t="s">
        <v>5729</v>
      </c>
      <c r="D3265" s="5">
        <v>1500</v>
      </c>
      <c r="E3265" s="7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52"/>
        <v>133</v>
      </c>
      <c r="P3265">
        <f t="shared" si="253"/>
        <v>86.96</v>
      </c>
      <c r="Q3265" s="11" t="s">
        <v>8313</v>
      </c>
      <c r="R3265" s="15">
        <f t="shared" si="254"/>
        <v>41876.18618055556</v>
      </c>
      <c r="S3265" s="15">
        <f t="shared" si="255"/>
        <v>41897.18618055556</v>
      </c>
      <c r="U3265" t="str">
        <f t="shared" si="256"/>
        <v>rock</v>
      </c>
    </row>
    <row r="3266" spans="1:21" ht="30" x14ac:dyDescent="0.25">
      <c r="A3266">
        <v>2937</v>
      </c>
      <c r="B3266" s="9" t="s">
        <v>2937</v>
      </c>
      <c r="C3266" s="3" t="s">
        <v>7047</v>
      </c>
      <c r="D3266" s="5">
        <v>1500</v>
      </c>
      <c r="E3266" s="7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252"/>
        <v>133</v>
      </c>
      <c r="P3266">
        <f t="shared" si="253"/>
        <v>36.36</v>
      </c>
      <c r="Q3266" s="11" t="s">
        <v>8309</v>
      </c>
      <c r="R3266" s="15">
        <f t="shared" si="254"/>
        <v>41803.457326388889</v>
      </c>
      <c r="S3266" s="15">
        <f t="shared" si="255"/>
        <v>41833.457326388889</v>
      </c>
      <c r="U3266" t="str">
        <f t="shared" si="256"/>
        <v>musical</v>
      </c>
    </row>
    <row r="3267" spans="1:21" ht="45" x14ac:dyDescent="0.25">
      <c r="A3267">
        <v>2204</v>
      </c>
      <c r="B3267" s="9" t="s">
        <v>2205</v>
      </c>
      <c r="C3267" s="3" t="s">
        <v>6314</v>
      </c>
      <c r="D3267" s="5">
        <v>1500</v>
      </c>
      <c r="E3267" s="7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ref="O3267:O3330" si="257">ROUND(E3267/D3267*100,0)</f>
        <v>133</v>
      </c>
      <c r="P3267">
        <f t="shared" ref="P3267:P3330" si="258">IFERROR(ROUND(E3267/L3267,2),0)</f>
        <v>27.3</v>
      </c>
      <c r="Q3267" s="11" t="s">
        <v>8313</v>
      </c>
      <c r="R3267" s="15">
        <f t="shared" ref="R3267:R3330" si="259">(((J3267/60)/60)/24)+DATE(1970,1,1)</f>
        <v>41312.311562499999</v>
      </c>
      <c r="S3267" s="15">
        <f t="shared" ref="S3267:S3330" si="260">(((I3267/60)/60)/24)+DATE(1970,1,1)</f>
        <v>41342.311562499999</v>
      </c>
      <c r="U3267" t="str">
        <f t="shared" ref="U3267:U3330" si="261">RIGHT(N3267,LEN(N3267)-SEARCH("/",N3267))</f>
        <v>electronic music</v>
      </c>
    </row>
    <row r="3268" spans="1:21" ht="60" x14ac:dyDescent="0.25">
      <c r="A3268">
        <v>2622</v>
      </c>
      <c r="B3268" s="9" t="s">
        <v>2622</v>
      </c>
      <c r="C3268" s="3" t="s">
        <v>6732</v>
      </c>
      <c r="D3268" s="5">
        <v>1500</v>
      </c>
      <c r="E3268" s="7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57"/>
        <v>131</v>
      </c>
      <c r="P3268">
        <f t="shared" si="258"/>
        <v>26.59</v>
      </c>
      <c r="Q3268" s="11" t="s">
        <v>8311</v>
      </c>
      <c r="R3268" s="15">
        <f t="shared" si="259"/>
        <v>42689.74324074074</v>
      </c>
      <c r="S3268" s="15">
        <f t="shared" si="260"/>
        <v>42734.74324074074</v>
      </c>
      <c r="U3268" t="str">
        <f t="shared" si="261"/>
        <v>space exploration</v>
      </c>
    </row>
    <row r="3269" spans="1:21" ht="30" x14ac:dyDescent="0.25">
      <c r="A3269">
        <v>3271</v>
      </c>
      <c r="B3269" s="9" t="s">
        <v>3271</v>
      </c>
      <c r="C3269" s="3" t="s">
        <v>7381</v>
      </c>
      <c r="D3269" s="5">
        <v>1500</v>
      </c>
      <c r="E3269" s="7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57"/>
        <v>130</v>
      </c>
      <c r="P3269">
        <f t="shared" si="258"/>
        <v>38.24</v>
      </c>
      <c r="Q3269" s="11" t="s">
        <v>8309</v>
      </c>
      <c r="R3269" s="15">
        <f t="shared" si="259"/>
        <v>41915.437210648146</v>
      </c>
      <c r="S3269" s="15">
        <f t="shared" si="260"/>
        <v>41945.478877314818</v>
      </c>
      <c r="U3269" t="str">
        <f t="shared" si="261"/>
        <v>plays</v>
      </c>
    </row>
    <row r="3270" spans="1:21" ht="60" x14ac:dyDescent="0.25">
      <c r="A3270">
        <v>3042</v>
      </c>
      <c r="B3270" s="9" t="s">
        <v>3042</v>
      </c>
      <c r="C3270" s="3" t="s">
        <v>7152</v>
      </c>
      <c r="D3270" s="5">
        <v>1500</v>
      </c>
      <c r="E3270" s="7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57"/>
        <v>128</v>
      </c>
      <c r="P3270">
        <f t="shared" si="258"/>
        <v>51.89</v>
      </c>
      <c r="Q3270" s="11" t="s">
        <v>8309</v>
      </c>
      <c r="R3270" s="15">
        <f t="shared" si="259"/>
        <v>42253.688043981485</v>
      </c>
      <c r="S3270" s="15">
        <f t="shared" si="260"/>
        <v>42283.688043981485</v>
      </c>
      <c r="U3270" t="str">
        <f t="shared" si="261"/>
        <v>spaces</v>
      </c>
    </row>
    <row r="3271" spans="1:21" ht="45" x14ac:dyDescent="0.25">
      <c r="A3271">
        <v>3479</v>
      </c>
      <c r="B3271" s="9" t="s">
        <v>3478</v>
      </c>
      <c r="C3271" s="3" t="s">
        <v>7589</v>
      </c>
      <c r="D3271" s="5">
        <v>1500</v>
      </c>
      <c r="E3271" s="7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57"/>
        <v>128</v>
      </c>
      <c r="P3271">
        <f t="shared" si="258"/>
        <v>34.25</v>
      </c>
      <c r="Q3271" s="11" t="s">
        <v>8309</v>
      </c>
      <c r="R3271" s="15">
        <f t="shared" si="259"/>
        <v>41781.855092592588</v>
      </c>
      <c r="S3271" s="15">
        <f t="shared" si="260"/>
        <v>41811.855092592588</v>
      </c>
      <c r="U3271" t="str">
        <f t="shared" si="261"/>
        <v>plays</v>
      </c>
    </row>
    <row r="3272" spans="1:21" ht="45" x14ac:dyDescent="0.25">
      <c r="A3272">
        <v>2495</v>
      </c>
      <c r="B3272" s="9" t="s">
        <v>2495</v>
      </c>
      <c r="C3272" s="3" t="s">
        <v>6605</v>
      </c>
      <c r="D3272" s="5">
        <v>1500</v>
      </c>
      <c r="E3272" s="7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57"/>
        <v>128</v>
      </c>
      <c r="P3272">
        <f t="shared" si="258"/>
        <v>45.55</v>
      </c>
      <c r="Q3272" s="11" t="s">
        <v>8313</v>
      </c>
      <c r="R3272" s="15">
        <f t="shared" si="259"/>
        <v>41036.946469907409</v>
      </c>
      <c r="S3272" s="15">
        <f t="shared" si="260"/>
        <v>41066.946469907409</v>
      </c>
      <c r="U3272" t="str">
        <f t="shared" si="261"/>
        <v>indie rock</v>
      </c>
    </row>
    <row r="3273" spans="1:21" ht="60" x14ac:dyDescent="0.25">
      <c r="A3273">
        <v>1470</v>
      </c>
      <c r="B3273" s="9" t="s">
        <v>1471</v>
      </c>
      <c r="C3273" s="3" t="s">
        <v>5580</v>
      </c>
      <c r="D3273" s="5">
        <v>1500</v>
      </c>
      <c r="E3273" s="7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57"/>
        <v>125</v>
      </c>
      <c r="P3273">
        <f t="shared" si="258"/>
        <v>23.17</v>
      </c>
      <c r="Q3273" s="11" t="s">
        <v>8310</v>
      </c>
      <c r="R3273" s="15">
        <f t="shared" si="259"/>
        <v>41250.827118055553</v>
      </c>
      <c r="S3273" s="15">
        <f t="shared" si="260"/>
        <v>41271.827118055553</v>
      </c>
      <c r="U3273" t="str">
        <f t="shared" si="261"/>
        <v>radio &amp; podcasts</v>
      </c>
    </row>
    <row r="3274" spans="1:21" ht="45" x14ac:dyDescent="0.25">
      <c r="A3274">
        <v>1289</v>
      </c>
      <c r="B3274" s="9" t="s">
        <v>1290</v>
      </c>
      <c r="C3274" s="3" t="s">
        <v>5399</v>
      </c>
      <c r="D3274" s="5">
        <v>1500</v>
      </c>
      <c r="E3274" s="7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57"/>
        <v>125</v>
      </c>
      <c r="P3274">
        <f t="shared" si="258"/>
        <v>36.08</v>
      </c>
      <c r="Q3274" s="11" t="s">
        <v>8309</v>
      </c>
      <c r="R3274" s="15">
        <f t="shared" si="259"/>
        <v>42709.134780092587</v>
      </c>
      <c r="S3274" s="15">
        <f t="shared" si="260"/>
        <v>42739.134780092587</v>
      </c>
      <c r="U3274" t="str">
        <f t="shared" si="261"/>
        <v>plays</v>
      </c>
    </row>
    <row r="3275" spans="1:21" ht="45" x14ac:dyDescent="0.25">
      <c r="A3275">
        <v>3571</v>
      </c>
      <c r="B3275" s="9" t="s">
        <v>3570</v>
      </c>
      <c r="C3275" s="3" t="s">
        <v>7681</v>
      </c>
      <c r="D3275" s="5">
        <v>1500</v>
      </c>
      <c r="E3275" s="7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57"/>
        <v>122</v>
      </c>
      <c r="P3275">
        <f t="shared" si="258"/>
        <v>73.239999999999995</v>
      </c>
      <c r="Q3275" s="11" t="s">
        <v>8309</v>
      </c>
      <c r="R3275" s="15">
        <f t="shared" si="259"/>
        <v>41912.858946759261</v>
      </c>
      <c r="S3275" s="15">
        <f t="shared" si="260"/>
        <v>41942.858946759261</v>
      </c>
      <c r="U3275" t="str">
        <f t="shared" si="261"/>
        <v>plays</v>
      </c>
    </row>
    <row r="3276" spans="1:21" ht="60" x14ac:dyDescent="0.25">
      <c r="A3276">
        <v>3810</v>
      </c>
      <c r="B3276" s="9" t="s">
        <v>3807</v>
      </c>
      <c r="C3276" s="3" t="s">
        <v>7920</v>
      </c>
      <c r="D3276" s="5">
        <v>1500</v>
      </c>
      <c r="E3276" s="7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57"/>
        <v>122</v>
      </c>
      <c r="P3276">
        <f t="shared" si="258"/>
        <v>70.23</v>
      </c>
      <c r="Q3276" s="11" t="s">
        <v>8309</v>
      </c>
      <c r="R3276" s="15">
        <f t="shared" si="259"/>
        <v>42054.849050925928</v>
      </c>
      <c r="S3276" s="15">
        <f t="shared" si="260"/>
        <v>42084.807384259257</v>
      </c>
      <c r="U3276" t="str">
        <f t="shared" si="261"/>
        <v>plays</v>
      </c>
    </row>
    <row r="3277" spans="1:21" ht="45" x14ac:dyDescent="0.25">
      <c r="A3277">
        <v>3706</v>
      </c>
      <c r="B3277" s="9" t="s">
        <v>3703</v>
      </c>
      <c r="C3277" s="3" t="s">
        <v>7816</v>
      </c>
      <c r="D3277" s="5">
        <v>1500</v>
      </c>
      <c r="E3277" s="7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57"/>
        <v>121</v>
      </c>
      <c r="P3277">
        <f t="shared" si="258"/>
        <v>140</v>
      </c>
      <c r="Q3277" s="11" t="s">
        <v>8309</v>
      </c>
      <c r="R3277" s="15">
        <f t="shared" si="259"/>
        <v>41879.913761574076</v>
      </c>
      <c r="S3277" s="15">
        <f t="shared" si="260"/>
        <v>41894.913761574076</v>
      </c>
      <c r="U3277" t="str">
        <f t="shared" si="261"/>
        <v>plays</v>
      </c>
    </row>
    <row r="3278" spans="1:21" x14ac:dyDescent="0.25">
      <c r="A3278">
        <v>1473</v>
      </c>
      <c r="B3278" s="9" t="s">
        <v>1474</v>
      </c>
      <c r="C3278" s="3" t="s">
        <v>5583</v>
      </c>
      <c r="D3278" s="5">
        <v>1500</v>
      </c>
      <c r="E3278" s="7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57"/>
        <v>121</v>
      </c>
      <c r="P3278">
        <f t="shared" si="258"/>
        <v>38.46</v>
      </c>
      <c r="Q3278" s="11" t="s">
        <v>8310</v>
      </c>
      <c r="R3278" s="15">
        <f t="shared" si="259"/>
        <v>40939.979618055557</v>
      </c>
      <c r="S3278" s="15">
        <f t="shared" si="260"/>
        <v>40969.979618055557</v>
      </c>
      <c r="U3278" t="str">
        <f t="shared" si="261"/>
        <v>radio &amp; podcasts</v>
      </c>
    </row>
    <row r="3279" spans="1:21" ht="60" x14ac:dyDescent="0.25">
      <c r="A3279">
        <v>3690</v>
      </c>
      <c r="B3279" s="9" t="s">
        <v>3687</v>
      </c>
      <c r="C3279" s="3" t="s">
        <v>7800</v>
      </c>
      <c r="D3279" s="5">
        <v>1500</v>
      </c>
      <c r="E3279" s="7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57"/>
        <v>120</v>
      </c>
      <c r="P3279">
        <f t="shared" si="258"/>
        <v>58.06</v>
      </c>
      <c r="Q3279" s="11" t="s">
        <v>8309</v>
      </c>
      <c r="R3279" s="15">
        <f t="shared" si="259"/>
        <v>41940.598182870373</v>
      </c>
      <c r="S3279" s="15">
        <f t="shared" si="260"/>
        <v>41970.639849537038</v>
      </c>
      <c r="U3279" t="str">
        <f t="shared" si="261"/>
        <v>plays</v>
      </c>
    </row>
    <row r="3280" spans="1:21" ht="60" x14ac:dyDescent="0.25">
      <c r="A3280">
        <v>3816</v>
      </c>
      <c r="B3280" s="9" t="s">
        <v>3813</v>
      </c>
      <c r="C3280" s="3" t="s">
        <v>7926</v>
      </c>
      <c r="D3280" s="5">
        <v>1500</v>
      </c>
      <c r="E3280" s="7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57"/>
        <v>119</v>
      </c>
      <c r="P3280">
        <f t="shared" si="258"/>
        <v>48.34</v>
      </c>
      <c r="Q3280" s="11" t="s">
        <v>8309</v>
      </c>
      <c r="R3280" s="15">
        <f t="shared" si="259"/>
        <v>41807.690081018518</v>
      </c>
      <c r="S3280" s="15">
        <f t="shared" si="260"/>
        <v>41837.690081018518</v>
      </c>
      <c r="U3280" t="str">
        <f t="shared" si="261"/>
        <v>plays</v>
      </c>
    </row>
    <row r="3281" spans="1:21" ht="30" x14ac:dyDescent="0.25">
      <c r="A3281">
        <v>1263</v>
      </c>
      <c r="B3281" s="9" t="s">
        <v>1264</v>
      </c>
      <c r="C3281" s="3" t="s">
        <v>5373</v>
      </c>
      <c r="D3281" s="5">
        <v>1500</v>
      </c>
      <c r="E3281" s="7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57"/>
        <v>119</v>
      </c>
      <c r="P3281">
        <f t="shared" si="258"/>
        <v>43.54</v>
      </c>
      <c r="Q3281" s="11" t="s">
        <v>8313</v>
      </c>
      <c r="R3281" s="15">
        <f t="shared" si="259"/>
        <v>41692.084143518521</v>
      </c>
      <c r="S3281" s="15">
        <f t="shared" si="260"/>
        <v>41727.041666666664</v>
      </c>
      <c r="U3281" t="str">
        <f t="shared" si="261"/>
        <v>rock</v>
      </c>
    </row>
    <row r="3282" spans="1:21" ht="45" x14ac:dyDescent="0.25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7"/>
        <v>118</v>
      </c>
      <c r="P3282">
        <f t="shared" si="258"/>
        <v>36.24</v>
      </c>
      <c r="Q3282" s="11" t="s">
        <v>8313</v>
      </c>
      <c r="R3282" s="15">
        <f t="shared" si="259"/>
        <v>41662.854988425926</v>
      </c>
      <c r="S3282" s="15">
        <f t="shared" si="260"/>
        <v>41676.854988425926</v>
      </c>
      <c r="U3282" t="str">
        <f t="shared" si="261"/>
        <v>pop</v>
      </c>
    </row>
    <row r="3283" spans="1:21" ht="45" x14ac:dyDescent="0.25">
      <c r="A3283">
        <v>1609</v>
      </c>
      <c r="B3283" s="9" t="s">
        <v>1610</v>
      </c>
      <c r="C3283" s="3" t="s">
        <v>5719</v>
      </c>
      <c r="D3283" s="5">
        <v>1500</v>
      </c>
      <c r="E3283" s="7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57"/>
        <v>118</v>
      </c>
      <c r="P3283">
        <f t="shared" si="258"/>
        <v>443.75</v>
      </c>
      <c r="Q3283" s="11" t="s">
        <v>8313</v>
      </c>
      <c r="R3283" s="15">
        <f t="shared" si="259"/>
        <v>40796.001261574071</v>
      </c>
      <c r="S3283" s="15">
        <f t="shared" si="260"/>
        <v>40849.333333333336</v>
      </c>
      <c r="U3283" t="str">
        <f t="shared" si="261"/>
        <v>rock</v>
      </c>
    </row>
    <row r="3284" spans="1:21" ht="30" x14ac:dyDescent="0.25">
      <c r="A3284">
        <v>3370</v>
      </c>
      <c r="B3284" s="9" t="s">
        <v>3369</v>
      </c>
      <c r="C3284" s="3" t="s">
        <v>7480</v>
      </c>
      <c r="D3284" s="5">
        <v>1500</v>
      </c>
      <c r="E3284" s="7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57"/>
        <v>118</v>
      </c>
      <c r="P3284">
        <f t="shared" si="258"/>
        <v>67.92</v>
      </c>
      <c r="Q3284" s="11" t="s">
        <v>8309</v>
      </c>
      <c r="R3284" s="15">
        <f t="shared" si="259"/>
        <v>42690.334317129629</v>
      </c>
      <c r="S3284" s="15">
        <f t="shared" si="260"/>
        <v>42721.333333333328</v>
      </c>
      <c r="U3284" t="str">
        <f t="shared" si="261"/>
        <v>plays</v>
      </c>
    </row>
    <row r="3285" spans="1:21" ht="60" x14ac:dyDescent="0.25">
      <c r="A3285">
        <v>96</v>
      </c>
      <c r="B3285" s="9" t="s">
        <v>98</v>
      </c>
      <c r="C3285" s="3" t="s">
        <v>4207</v>
      </c>
      <c r="D3285" s="5">
        <v>1500</v>
      </c>
      <c r="E3285" s="7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57"/>
        <v>115</v>
      </c>
      <c r="P3285">
        <f t="shared" si="258"/>
        <v>50.59</v>
      </c>
      <c r="Q3285" s="11" t="s">
        <v>8308</v>
      </c>
      <c r="R3285" s="15">
        <f t="shared" si="259"/>
        <v>40324.662511574075</v>
      </c>
      <c r="S3285" s="15">
        <f t="shared" si="260"/>
        <v>40391.125</v>
      </c>
      <c r="U3285" t="str">
        <f t="shared" si="261"/>
        <v>shorts</v>
      </c>
    </row>
    <row r="3286" spans="1:21" ht="45" x14ac:dyDescent="0.25">
      <c r="A3286">
        <v>526</v>
      </c>
      <c r="B3286" s="9" t="s">
        <v>527</v>
      </c>
      <c r="C3286" s="3" t="s">
        <v>4636</v>
      </c>
      <c r="D3286" s="5">
        <v>1500</v>
      </c>
      <c r="E3286" s="7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57"/>
        <v>114</v>
      </c>
      <c r="P3286">
        <f t="shared" si="258"/>
        <v>74.349999999999994</v>
      </c>
      <c r="Q3286" s="11" t="s">
        <v>8309</v>
      </c>
      <c r="R3286" s="15">
        <f t="shared" si="259"/>
        <v>42192.591944444444</v>
      </c>
      <c r="S3286" s="15">
        <f t="shared" si="260"/>
        <v>42223.708333333328</v>
      </c>
      <c r="U3286" t="str">
        <f t="shared" si="261"/>
        <v>plays</v>
      </c>
    </row>
    <row r="3287" spans="1:21" ht="60" x14ac:dyDescent="0.25">
      <c r="A3287">
        <v>650</v>
      </c>
      <c r="B3287" s="9" t="s">
        <v>651</v>
      </c>
      <c r="C3287" s="3" t="s">
        <v>4760</v>
      </c>
      <c r="D3287" s="5">
        <v>1500</v>
      </c>
      <c r="E3287" s="7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57"/>
        <v>112</v>
      </c>
      <c r="P3287">
        <f t="shared" si="258"/>
        <v>35.130000000000003</v>
      </c>
      <c r="Q3287" s="11" t="s">
        <v>8311</v>
      </c>
      <c r="R3287" s="15">
        <f t="shared" si="259"/>
        <v>41932.036851851852</v>
      </c>
      <c r="S3287" s="15">
        <f t="shared" si="260"/>
        <v>41992.078518518523</v>
      </c>
      <c r="U3287" t="str">
        <f t="shared" si="261"/>
        <v>wearables</v>
      </c>
    </row>
    <row r="3288" spans="1:21" ht="45" x14ac:dyDescent="0.25">
      <c r="A3288">
        <v>1506</v>
      </c>
      <c r="B3288" s="9" t="s">
        <v>1507</v>
      </c>
      <c r="C3288" s="3" t="s">
        <v>5616</v>
      </c>
      <c r="D3288" s="5">
        <v>1500</v>
      </c>
      <c r="E3288" s="7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57"/>
        <v>111</v>
      </c>
      <c r="P3288">
        <f t="shared" si="258"/>
        <v>38.86</v>
      </c>
      <c r="Q3288" s="11" t="s">
        <v>8314</v>
      </c>
      <c r="R3288" s="15">
        <f t="shared" si="259"/>
        <v>41814.785925925928</v>
      </c>
      <c r="S3288" s="15">
        <f t="shared" si="260"/>
        <v>41844.785925925928</v>
      </c>
      <c r="U3288" t="str">
        <f t="shared" si="261"/>
        <v>photobooks</v>
      </c>
    </row>
    <row r="3289" spans="1:21" ht="60" x14ac:dyDescent="0.25">
      <c r="A3289">
        <v>3722</v>
      </c>
      <c r="B3289" s="9" t="s">
        <v>3719</v>
      </c>
      <c r="C3289" s="3" t="s">
        <v>7832</v>
      </c>
      <c r="D3289" s="5">
        <v>1500</v>
      </c>
      <c r="E3289" s="7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57"/>
        <v>111</v>
      </c>
      <c r="P3289">
        <f t="shared" si="258"/>
        <v>47.66</v>
      </c>
      <c r="Q3289" s="11" t="s">
        <v>8309</v>
      </c>
      <c r="R3289" s="15">
        <f t="shared" si="259"/>
        <v>42381.671840277777</v>
      </c>
      <c r="S3289" s="15">
        <f t="shared" si="260"/>
        <v>42411.957638888889</v>
      </c>
      <c r="U3289" t="str">
        <f t="shared" si="261"/>
        <v>plays</v>
      </c>
    </row>
    <row r="3290" spans="1:21" ht="60" x14ac:dyDescent="0.25">
      <c r="A3290">
        <v>2082</v>
      </c>
      <c r="B3290" s="9" t="s">
        <v>2083</v>
      </c>
      <c r="C3290" s="3" t="s">
        <v>6192</v>
      </c>
      <c r="D3290" s="5">
        <v>1500</v>
      </c>
      <c r="E3290" s="7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57"/>
        <v>111</v>
      </c>
      <c r="P3290">
        <f t="shared" si="258"/>
        <v>43.71</v>
      </c>
      <c r="Q3290" s="11" t="s">
        <v>8313</v>
      </c>
      <c r="R3290" s="15">
        <f t="shared" si="259"/>
        <v>40811.120324074072</v>
      </c>
      <c r="S3290" s="15">
        <f t="shared" si="260"/>
        <v>40871.161990740737</v>
      </c>
      <c r="U3290" t="str">
        <f t="shared" si="261"/>
        <v>indie rock</v>
      </c>
    </row>
    <row r="3291" spans="1:21" ht="60" x14ac:dyDescent="0.25">
      <c r="A3291">
        <v>3251</v>
      </c>
      <c r="B3291" s="9" t="s">
        <v>3251</v>
      </c>
      <c r="C3291" s="3" t="s">
        <v>7361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57"/>
        <v>111</v>
      </c>
      <c r="P3291">
        <f t="shared" si="258"/>
        <v>83.05</v>
      </c>
      <c r="Q3291" s="11" t="s">
        <v>8309</v>
      </c>
      <c r="R3291" s="15">
        <f t="shared" si="259"/>
        <v>42146.731087962966</v>
      </c>
      <c r="S3291" s="15">
        <f t="shared" si="260"/>
        <v>42176.731087962966</v>
      </c>
      <c r="U3291" t="str">
        <f t="shared" si="261"/>
        <v>plays</v>
      </c>
    </row>
    <row r="3292" spans="1:21" ht="60" x14ac:dyDescent="0.25">
      <c r="A3292">
        <v>2667</v>
      </c>
      <c r="B3292" s="9" t="s">
        <v>2667</v>
      </c>
      <c r="C3292" s="3" t="s">
        <v>6777</v>
      </c>
      <c r="D3292" s="5">
        <v>1500</v>
      </c>
      <c r="E3292" s="7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57"/>
        <v>111</v>
      </c>
      <c r="P3292">
        <f t="shared" si="258"/>
        <v>92.22</v>
      </c>
      <c r="Q3292" s="11" t="s">
        <v>8311</v>
      </c>
      <c r="R3292" s="15">
        <f t="shared" si="259"/>
        <v>42380.926111111112</v>
      </c>
      <c r="S3292" s="15">
        <f t="shared" si="260"/>
        <v>42410.926111111112</v>
      </c>
      <c r="U3292" t="str">
        <f t="shared" si="261"/>
        <v>makerspaces</v>
      </c>
    </row>
    <row r="3293" spans="1:21" ht="45" x14ac:dyDescent="0.25">
      <c r="A3293">
        <v>1925</v>
      </c>
      <c r="B3293" s="9" t="s">
        <v>1926</v>
      </c>
      <c r="C3293" s="3" t="s">
        <v>6035</v>
      </c>
      <c r="D3293" s="5">
        <v>1500</v>
      </c>
      <c r="E3293" s="7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57"/>
        <v>110</v>
      </c>
      <c r="P3293">
        <f t="shared" si="258"/>
        <v>31.83</v>
      </c>
      <c r="Q3293" s="11" t="s">
        <v>8313</v>
      </c>
      <c r="R3293" s="15">
        <f t="shared" si="259"/>
        <v>41535.90148148148</v>
      </c>
      <c r="S3293" s="15">
        <f t="shared" si="260"/>
        <v>41558</v>
      </c>
      <c r="U3293" t="str">
        <f t="shared" si="261"/>
        <v>indie rock</v>
      </c>
    </row>
    <row r="3294" spans="1:21" ht="60" x14ac:dyDescent="0.25">
      <c r="A3294">
        <v>3518</v>
      </c>
      <c r="B3294" s="9" t="s">
        <v>3517</v>
      </c>
      <c r="C3294" s="3" t="s">
        <v>7628</v>
      </c>
      <c r="D3294" s="5">
        <v>1500</v>
      </c>
      <c r="E3294" s="7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57"/>
        <v>110</v>
      </c>
      <c r="P3294">
        <f t="shared" si="258"/>
        <v>50.02</v>
      </c>
      <c r="Q3294" s="11" t="s">
        <v>8309</v>
      </c>
      <c r="R3294" s="15">
        <f t="shared" si="259"/>
        <v>41893.783553240741</v>
      </c>
      <c r="S3294" s="15">
        <f t="shared" si="260"/>
        <v>41914.597916666666</v>
      </c>
      <c r="U3294" t="str">
        <f t="shared" si="261"/>
        <v>plays</v>
      </c>
    </row>
    <row r="3295" spans="1:21" ht="60" x14ac:dyDescent="0.25">
      <c r="A3295">
        <v>3346</v>
      </c>
      <c r="B3295" s="9" t="s">
        <v>3346</v>
      </c>
      <c r="C3295" s="3" t="s">
        <v>7456</v>
      </c>
      <c r="D3295" s="5">
        <v>1500</v>
      </c>
      <c r="E3295" s="7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57"/>
        <v>110</v>
      </c>
      <c r="P3295">
        <f t="shared" si="258"/>
        <v>91.67</v>
      </c>
      <c r="Q3295" s="11" t="s">
        <v>8309</v>
      </c>
      <c r="R3295" s="15">
        <f t="shared" si="259"/>
        <v>42054.024421296301</v>
      </c>
      <c r="S3295" s="15">
        <f t="shared" si="260"/>
        <v>42061.024421296301</v>
      </c>
      <c r="U3295" t="str">
        <f t="shared" si="261"/>
        <v>plays</v>
      </c>
    </row>
    <row r="3296" spans="1:21" ht="60" x14ac:dyDescent="0.25">
      <c r="A3296">
        <v>2965</v>
      </c>
      <c r="B3296" s="9" t="s">
        <v>2965</v>
      </c>
      <c r="C3296" s="3" t="s">
        <v>7075</v>
      </c>
      <c r="D3296" s="5">
        <v>1500</v>
      </c>
      <c r="E3296" s="7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57"/>
        <v>109</v>
      </c>
      <c r="P3296">
        <f t="shared" si="258"/>
        <v>41.92</v>
      </c>
      <c r="Q3296" s="11" t="s">
        <v>8309</v>
      </c>
      <c r="R3296" s="15">
        <f t="shared" si="259"/>
        <v>42162.729548611111</v>
      </c>
      <c r="S3296" s="15">
        <f t="shared" si="260"/>
        <v>42192.729548611111</v>
      </c>
      <c r="U3296" t="str">
        <f t="shared" si="261"/>
        <v>plays</v>
      </c>
    </row>
    <row r="3297" spans="1:21" ht="45" x14ac:dyDescent="0.25">
      <c r="A3297">
        <v>1286</v>
      </c>
      <c r="B3297" s="9" t="s">
        <v>1287</v>
      </c>
      <c r="C3297" s="3" t="s">
        <v>5396</v>
      </c>
      <c r="D3297" s="5">
        <v>1500</v>
      </c>
      <c r="E3297" s="7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57"/>
        <v>108</v>
      </c>
      <c r="P3297">
        <f t="shared" si="258"/>
        <v>81.25</v>
      </c>
      <c r="Q3297" s="11" t="s">
        <v>8309</v>
      </c>
      <c r="R3297" s="15">
        <f t="shared" si="259"/>
        <v>42039.384571759263</v>
      </c>
      <c r="S3297" s="15">
        <f t="shared" si="260"/>
        <v>42052.583333333328</v>
      </c>
      <c r="U3297" t="str">
        <f t="shared" si="261"/>
        <v>plays</v>
      </c>
    </row>
    <row r="3298" spans="1:21" ht="45" x14ac:dyDescent="0.25">
      <c r="A3298">
        <v>2814</v>
      </c>
      <c r="B3298" s="9" t="s">
        <v>2814</v>
      </c>
      <c r="C3298" s="3" t="s">
        <v>6924</v>
      </c>
      <c r="D3298" s="5">
        <v>1500</v>
      </c>
      <c r="E3298" s="7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57"/>
        <v>108</v>
      </c>
      <c r="P3298">
        <f t="shared" si="258"/>
        <v>25.25</v>
      </c>
      <c r="Q3298" s="11" t="s">
        <v>8309</v>
      </c>
      <c r="R3298" s="15">
        <f t="shared" si="259"/>
        <v>42103.399479166663</v>
      </c>
      <c r="S3298" s="15">
        <f t="shared" si="260"/>
        <v>42133.399479166663</v>
      </c>
      <c r="U3298" t="str">
        <f t="shared" si="261"/>
        <v>plays</v>
      </c>
    </row>
    <row r="3299" spans="1:21" ht="60" x14ac:dyDescent="0.25">
      <c r="A3299">
        <v>2289</v>
      </c>
      <c r="B3299" s="9" t="s">
        <v>2290</v>
      </c>
      <c r="C3299" s="3" t="s">
        <v>6399</v>
      </c>
      <c r="D3299" s="5">
        <v>1500</v>
      </c>
      <c r="E3299" s="7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57"/>
        <v>107</v>
      </c>
      <c r="P3299">
        <f t="shared" si="258"/>
        <v>64.44</v>
      </c>
      <c r="Q3299" s="11" t="s">
        <v>8313</v>
      </c>
      <c r="R3299" s="15">
        <f t="shared" si="259"/>
        <v>41571.998379629629</v>
      </c>
      <c r="S3299" s="15">
        <f t="shared" si="260"/>
        <v>41614.973611111112</v>
      </c>
      <c r="U3299" t="str">
        <f t="shared" si="261"/>
        <v>rock</v>
      </c>
    </row>
    <row r="3300" spans="1:21" ht="30" x14ac:dyDescent="0.25">
      <c r="A3300">
        <v>738</v>
      </c>
      <c r="B3300" s="9" t="s">
        <v>739</v>
      </c>
      <c r="C3300" s="3" t="s">
        <v>4848</v>
      </c>
      <c r="D3300" s="5">
        <v>1500</v>
      </c>
      <c r="E3300" s="7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57"/>
        <v>107</v>
      </c>
      <c r="P3300">
        <f t="shared" si="258"/>
        <v>39.049999999999997</v>
      </c>
      <c r="Q3300" s="11" t="s">
        <v>8310</v>
      </c>
      <c r="R3300" s="15">
        <f t="shared" si="259"/>
        <v>41943.604097222218</v>
      </c>
      <c r="S3300" s="15">
        <f t="shared" si="260"/>
        <v>41974.207638888889</v>
      </c>
      <c r="U3300" t="str">
        <f t="shared" si="261"/>
        <v>nonfiction</v>
      </c>
    </row>
    <row r="3301" spans="1:21" ht="45" x14ac:dyDescent="0.25">
      <c r="A3301">
        <v>3330</v>
      </c>
      <c r="B3301" s="9" t="s">
        <v>3330</v>
      </c>
      <c r="C3301" s="3" t="s">
        <v>7440</v>
      </c>
      <c r="D3301" s="5">
        <v>1500</v>
      </c>
      <c r="E3301" s="7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57"/>
        <v>106</v>
      </c>
      <c r="P3301">
        <f t="shared" si="258"/>
        <v>23.1</v>
      </c>
      <c r="Q3301" s="11" t="s">
        <v>8309</v>
      </c>
      <c r="R3301" s="15">
        <f t="shared" si="259"/>
        <v>42065.887361111112</v>
      </c>
      <c r="S3301" s="15">
        <f t="shared" si="260"/>
        <v>42095.845694444448</v>
      </c>
      <c r="U3301" t="str">
        <f t="shared" si="261"/>
        <v>plays</v>
      </c>
    </row>
    <row r="3302" spans="1:21" ht="45" x14ac:dyDescent="0.25">
      <c r="A3302">
        <v>99</v>
      </c>
      <c r="B3302" s="9" t="s">
        <v>101</v>
      </c>
      <c r="C3302" s="3" t="s">
        <v>4210</v>
      </c>
      <c r="D3302" s="5">
        <v>1500</v>
      </c>
      <c r="E3302" s="7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57"/>
        <v>106</v>
      </c>
      <c r="P3302">
        <f t="shared" si="258"/>
        <v>40.78</v>
      </c>
      <c r="Q3302" s="11" t="s">
        <v>8308</v>
      </c>
      <c r="R3302" s="15">
        <f t="shared" si="259"/>
        <v>41631.902766203704</v>
      </c>
      <c r="S3302" s="15">
        <f t="shared" si="260"/>
        <v>41661.902766203704</v>
      </c>
      <c r="U3302" t="str">
        <f t="shared" si="261"/>
        <v>shorts</v>
      </c>
    </row>
    <row r="3303" spans="1:21" ht="45" x14ac:dyDescent="0.25">
      <c r="A3303">
        <v>3393</v>
      </c>
      <c r="B3303" s="9" t="s">
        <v>3392</v>
      </c>
      <c r="C3303" s="3" t="s">
        <v>7503</v>
      </c>
      <c r="D3303" s="5">
        <v>1500</v>
      </c>
      <c r="E3303" s="7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57"/>
        <v>106</v>
      </c>
      <c r="P3303">
        <f t="shared" si="258"/>
        <v>36.07</v>
      </c>
      <c r="Q3303" s="11" t="s">
        <v>8309</v>
      </c>
      <c r="R3303" s="15">
        <f t="shared" si="259"/>
        <v>41923.921643518523</v>
      </c>
      <c r="S3303" s="15">
        <f t="shared" si="260"/>
        <v>41949.031944444447</v>
      </c>
      <c r="U3303" t="str">
        <f t="shared" si="261"/>
        <v>plays</v>
      </c>
    </row>
    <row r="3304" spans="1:21" ht="45" x14ac:dyDescent="0.25">
      <c r="A3304">
        <v>1618</v>
      </c>
      <c r="B3304" s="9" t="s">
        <v>1619</v>
      </c>
      <c r="C3304" s="3" t="s">
        <v>5728</v>
      </c>
      <c r="D3304" s="5">
        <v>1500</v>
      </c>
      <c r="E3304" s="7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57"/>
        <v>105</v>
      </c>
      <c r="P3304">
        <f t="shared" si="258"/>
        <v>58.37</v>
      </c>
      <c r="Q3304" s="11" t="s">
        <v>8313</v>
      </c>
      <c r="R3304" s="15">
        <f t="shared" si="259"/>
        <v>41301.654340277775</v>
      </c>
      <c r="S3304" s="15">
        <f t="shared" si="260"/>
        <v>41341.654340277775</v>
      </c>
      <c r="U3304" t="str">
        <f t="shared" si="261"/>
        <v>rock</v>
      </c>
    </row>
    <row r="3305" spans="1:21" ht="60" x14ac:dyDescent="0.25">
      <c r="A3305">
        <v>810</v>
      </c>
      <c r="B3305" s="9" t="s">
        <v>811</v>
      </c>
      <c r="C3305" s="3" t="s">
        <v>4920</v>
      </c>
      <c r="D3305" s="5">
        <v>1500</v>
      </c>
      <c r="E3305" s="7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57"/>
        <v>105</v>
      </c>
      <c r="P3305">
        <f t="shared" si="258"/>
        <v>58.33</v>
      </c>
      <c r="Q3305" s="11" t="s">
        <v>8313</v>
      </c>
      <c r="R3305" s="15">
        <f t="shared" si="259"/>
        <v>41123.056273148148</v>
      </c>
      <c r="S3305" s="15">
        <f t="shared" si="260"/>
        <v>41153.056273148148</v>
      </c>
      <c r="U3305" t="str">
        <f t="shared" si="261"/>
        <v>rock</v>
      </c>
    </row>
    <row r="3306" spans="1:21" ht="45" x14ac:dyDescent="0.25">
      <c r="A3306">
        <v>3543</v>
      </c>
      <c r="B3306" s="9" t="s">
        <v>3542</v>
      </c>
      <c r="C3306" s="3" t="s">
        <v>7653</v>
      </c>
      <c r="D3306" s="5">
        <v>1500</v>
      </c>
      <c r="E3306" s="7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57"/>
        <v>105</v>
      </c>
      <c r="P3306">
        <f t="shared" si="258"/>
        <v>54.14</v>
      </c>
      <c r="Q3306" s="11" t="s">
        <v>8309</v>
      </c>
      <c r="R3306" s="15">
        <f t="shared" si="259"/>
        <v>42150.755312499998</v>
      </c>
      <c r="S3306" s="15">
        <f t="shared" si="260"/>
        <v>42180.755312499998</v>
      </c>
      <c r="U3306" t="str">
        <f t="shared" si="261"/>
        <v>plays</v>
      </c>
    </row>
    <row r="3307" spans="1:21" ht="45" x14ac:dyDescent="0.25">
      <c r="A3307">
        <v>3396</v>
      </c>
      <c r="B3307" s="9" t="s">
        <v>3395</v>
      </c>
      <c r="C3307" s="3" t="s">
        <v>7506</v>
      </c>
      <c r="D3307" s="5">
        <v>1500</v>
      </c>
      <c r="E3307" s="7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7"/>
        <v>104</v>
      </c>
      <c r="P3307">
        <f t="shared" si="258"/>
        <v>55.89</v>
      </c>
      <c r="Q3307" s="11" t="s">
        <v>8309</v>
      </c>
      <c r="R3307" s="15">
        <f t="shared" si="259"/>
        <v>41764.44663194444</v>
      </c>
      <c r="S3307" s="15">
        <f t="shared" si="260"/>
        <v>41791.165972222225</v>
      </c>
      <c r="U3307" t="str">
        <f t="shared" si="261"/>
        <v>plays</v>
      </c>
    </row>
    <row r="3308" spans="1:21" ht="45" x14ac:dyDescent="0.25">
      <c r="A3308">
        <v>2290</v>
      </c>
      <c r="B3308" s="9" t="s">
        <v>2291</v>
      </c>
      <c r="C3308" s="3" t="s">
        <v>6400</v>
      </c>
      <c r="D3308" s="5">
        <v>1500</v>
      </c>
      <c r="E3308" s="7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57"/>
        <v>104</v>
      </c>
      <c r="P3308">
        <f t="shared" si="258"/>
        <v>53.83</v>
      </c>
      <c r="Q3308" s="11" t="s">
        <v>8313</v>
      </c>
      <c r="R3308" s="15">
        <f t="shared" si="259"/>
        <v>40070.253819444442</v>
      </c>
      <c r="S3308" s="15">
        <f t="shared" si="260"/>
        <v>40148.708333333336</v>
      </c>
      <c r="U3308" t="str">
        <f t="shared" si="261"/>
        <v>rock</v>
      </c>
    </row>
    <row r="3309" spans="1:21" ht="60" x14ac:dyDescent="0.25">
      <c r="A3309">
        <v>3388</v>
      </c>
      <c r="B3309" s="9" t="s">
        <v>3387</v>
      </c>
      <c r="C3309" s="3" t="s">
        <v>7498</v>
      </c>
      <c r="D3309" s="5">
        <v>1500</v>
      </c>
      <c r="E3309" s="7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57"/>
        <v>104</v>
      </c>
      <c r="P3309">
        <f t="shared" si="258"/>
        <v>34.6</v>
      </c>
      <c r="Q3309" s="11" t="s">
        <v>8309</v>
      </c>
      <c r="R3309" s="15">
        <f t="shared" si="259"/>
        <v>42143.461122685185</v>
      </c>
      <c r="S3309" s="15">
        <f t="shared" si="260"/>
        <v>42173.461122685185</v>
      </c>
      <c r="U3309" t="str">
        <f t="shared" si="261"/>
        <v>plays</v>
      </c>
    </row>
    <row r="3310" spans="1:21" ht="30" x14ac:dyDescent="0.25">
      <c r="A3310">
        <v>1370</v>
      </c>
      <c r="B3310" s="9" t="s">
        <v>1371</v>
      </c>
      <c r="C3310" s="3" t="s">
        <v>5480</v>
      </c>
      <c r="D3310" s="5">
        <v>1500</v>
      </c>
      <c r="E3310" s="7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57"/>
        <v>104</v>
      </c>
      <c r="P3310">
        <f t="shared" si="258"/>
        <v>77.75</v>
      </c>
      <c r="Q3310" s="11" t="s">
        <v>8313</v>
      </c>
      <c r="R3310" s="15">
        <f t="shared" si="259"/>
        <v>41548.00335648148</v>
      </c>
      <c r="S3310" s="15">
        <f t="shared" si="260"/>
        <v>41563.00335648148</v>
      </c>
      <c r="U3310" t="str">
        <f t="shared" si="261"/>
        <v>rock</v>
      </c>
    </row>
    <row r="3311" spans="1:21" ht="60" x14ac:dyDescent="0.25">
      <c r="A3311">
        <v>2087</v>
      </c>
      <c r="B3311" s="9" t="s">
        <v>2088</v>
      </c>
      <c r="C3311" s="3" t="s">
        <v>6197</v>
      </c>
      <c r="D3311" s="5">
        <v>1500</v>
      </c>
      <c r="E3311" s="7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57"/>
        <v>104</v>
      </c>
      <c r="P3311">
        <f t="shared" si="258"/>
        <v>62.12</v>
      </c>
      <c r="Q3311" s="11" t="s">
        <v>8313</v>
      </c>
      <c r="R3311" s="15">
        <f t="shared" si="259"/>
        <v>40764.204375000001</v>
      </c>
      <c r="S3311" s="15">
        <f t="shared" si="260"/>
        <v>40794.204375000001</v>
      </c>
      <c r="U3311" t="str">
        <f t="shared" si="261"/>
        <v>indie rock</v>
      </c>
    </row>
    <row r="3312" spans="1:21" ht="45" x14ac:dyDescent="0.25">
      <c r="A3312">
        <v>2093</v>
      </c>
      <c r="B3312" s="9" t="s">
        <v>2094</v>
      </c>
      <c r="C3312" s="3" t="s">
        <v>6203</v>
      </c>
      <c r="D3312" s="5">
        <v>1500</v>
      </c>
      <c r="E3312" s="7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57"/>
        <v>102</v>
      </c>
      <c r="P3312">
        <f t="shared" si="258"/>
        <v>66.83</v>
      </c>
      <c r="Q3312" s="11" t="s">
        <v>8313</v>
      </c>
      <c r="R3312" s="15">
        <f t="shared" si="259"/>
        <v>41205.854537037041</v>
      </c>
      <c r="S3312" s="15">
        <f t="shared" si="260"/>
        <v>41265.896203703705</v>
      </c>
      <c r="U3312" t="str">
        <f t="shared" si="261"/>
        <v>indie rock</v>
      </c>
    </row>
    <row r="3313" spans="1:21" ht="60" x14ac:dyDescent="0.25">
      <c r="A3313">
        <v>3390</v>
      </c>
      <c r="B3313" s="9" t="s">
        <v>3389</v>
      </c>
      <c r="C3313" s="3" t="s">
        <v>7500</v>
      </c>
      <c r="D3313" s="5">
        <v>1500</v>
      </c>
      <c r="E3313" s="7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57"/>
        <v>102</v>
      </c>
      <c r="P3313">
        <f t="shared" si="258"/>
        <v>69.819999999999993</v>
      </c>
      <c r="Q3313" s="11" t="s">
        <v>8309</v>
      </c>
      <c r="R3313" s="15">
        <f t="shared" si="259"/>
        <v>41815.774826388886</v>
      </c>
      <c r="S3313" s="15">
        <f t="shared" si="260"/>
        <v>41830.774826388886</v>
      </c>
      <c r="U3313" t="str">
        <f t="shared" si="261"/>
        <v>plays</v>
      </c>
    </row>
    <row r="3314" spans="1:21" ht="30" x14ac:dyDescent="0.25">
      <c r="A3314">
        <v>3758</v>
      </c>
      <c r="B3314" s="9" t="s">
        <v>3755</v>
      </c>
      <c r="C3314" s="3" t="s">
        <v>7868</v>
      </c>
      <c r="D3314" s="5">
        <v>1500</v>
      </c>
      <c r="E3314" s="7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57"/>
        <v>102</v>
      </c>
      <c r="P3314">
        <f t="shared" si="258"/>
        <v>59.04</v>
      </c>
      <c r="Q3314" s="11" t="s">
        <v>8309</v>
      </c>
      <c r="R3314" s="15">
        <f t="shared" si="259"/>
        <v>41747.471504629626</v>
      </c>
      <c r="S3314" s="15">
        <f t="shared" si="260"/>
        <v>41778.208333333336</v>
      </c>
      <c r="U3314" t="str">
        <f t="shared" si="261"/>
        <v>musical</v>
      </c>
    </row>
    <row r="3315" spans="1:21" ht="60" x14ac:dyDescent="0.25">
      <c r="A3315">
        <v>3551</v>
      </c>
      <c r="B3315" s="9" t="s">
        <v>3550</v>
      </c>
      <c r="C3315" s="3" t="s">
        <v>7661</v>
      </c>
      <c r="D3315" s="5">
        <v>1500</v>
      </c>
      <c r="E3315" s="7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57"/>
        <v>102</v>
      </c>
      <c r="P3315">
        <f t="shared" si="258"/>
        <v>61.1</v>
      </c>
      <c r="Q3315" s="11" t="s">
        <v>8309</v>
      </c>
      <c r="R3315" s="15">
        <f t="shared" si="259"/>
        <v>41753.515856481477</v>
      </c>
      <c r="S3315" s="15">
        <f t="shared" si="260"/>
        <v>41781.921527777777</v>
      </c>
      <c r="U3315" t="str">
        <f t="shared" si="261"/>
        <v>plays</v>
      </c>
    </row>
    <row r="3316" spans="1:21" ht="45" x14ac:dyDescent="0.25">
      <c r="A3316">
        <v>3324</v>
      </c>
      <c r="B3316" s="9" t="s">
        <v>3324</v>
      </c>
      <c r="C3316" s="3" t="s">
        <v>7434</v>
      </c>
      <c r="D3316" s="5">
        <v>1500</v>
      </c>
      <c r="E3316" s="7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57"/>
        <v>102</v>
      </c>
      <c r="P3316">
        <f t="shared" si="258"/>
        <v>152.5</v>
      </c>
      <c r="Q3316" s="11" t="s">
        <v>8309</v>
      </c>
      <c r="R3316" s="15">
        <f t="shared" si="259"/>
        <v>42512.58321759259</v>
      </c>
      <c r="S3316" s="15">
        <f t="shared" si="260"/>
        <v>42526.58321759259</v>
      </c>
      <c r="U3316" t="str">
        <f t="shared" si="261"/>
        <v>plays</v>
      </c>
    </row>
    <row r="3317" spans="1:21" ht="60" x14ac:dyDescent="0.25">
      <c r="A3317">
        <v>1844</v>
      </c>
      <c r="B3317" s="9" t="s">
        <v>1845</v>
      </c>
      <c r="C3317" s="3" t="s">
        <v>5954</v>
      </c>
      <c r="D3317" s="5">
        <v>1500</v>
      </c>
      <c r="E3317" s="7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57"/>
        <v>101</v>
      </c>
      <c r="P3317">
        <f t="shared" si="258"/>
        <v>76.05</v>
      </c>
      <c r="Q3317" s="11" t="s">
        <v>8313</v>
      </c>
      <c r="R3317" s="15">
        <f t="shared" si="259"/>
        <v>40666.973541666666</v>
      </c>
      <c r="S3317" s="15">
        <f t="shared" si="260"/>
        <v>40705.125</v>
      </c>
      <c r="U3317" t="str">
        <f t="shared" si="261"/>
        <v>rock</v>
      </c>
    </row>
    <row r="3318" spans="1:21" ht="60" x14ac:dyDescent="0.25">
      <c r="A3318">
        <v>3356</v>
      </c>
      <c r="B3318" s="9" t="s">
        <v>3355</v>
      </c>
      <c r="C3318" s="3" t="s">
        <v>7466</v>
      </c>
      <c r="D3318" s="5">
        <v>1500</v>
      </c>
      <c r="E3318" s="7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57"/>
        <v>101</v>
      </c>
      <c r="P3318">
        <f t="shared" si="258"/>
        <v>56.33</v>
      </c>
      <c r="Q3318" s="11" t="s">
        <v>8309</v>
      </c>
      <c r="R3318" s="15">
        <f t="shared" si="259"/>
        <v>42536.815648148149</v>
      </c>
      <c r="S3318" s="15">
        <f t="shared" si="260"/>
        <v>42566.815648148149</v>
      </c>
      <c r="U3318" t="str">
        <f t="shared" si="261"/>
        <v>plays</v>
      </c>
    </row>
    <row r="3319" spans="1:21" ht="45" x14ac:dyDescent="0.25">
      <c r="A3319">
        <v>3511</v>
      </c>
      <c r="B3319" s="9" t="s">
        <v>3510</v>
      </c>
      <c r="C3319" s="3" t="s">
        <v>7621</v>
      </c>
      <c r="D3319" s="5">
        <v>1500</v>
      </c>
      <c r="E3319" s="7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57"/>
        <v>101</v>
      </c>
      <c r="P3319">
        <f t="shared" si="258"/>
        <v>79.89</v>
      </c>
      <c r="Q3319" s="11" t="s">
        <v>8309</v>
      </c>
      <c r="R3319" s="15">
        <f t="shared" si="259"/>
        <v>41927.873784722222</v>
      </c>
      <c r="S3319" s="15">
        <f t="shared" si="260"/>
        <v>41950.770833333336</v>
      </c>
      <c r="U3319" t="str">
        <f t="shared" si="261"/>
        <v>plays</v>
      </c>
    </row>
    <row r="3320" spans="1:21" ht="45" x14ac:dyDescent="0.25">
      <c r="A3320">
        <v>2494</v>
      </c>
      <c r="B3320" s="9" t="s">
        <v>2494</v>
      </c>
      <c r="C3320" s="3" t="s">
        <v>6604</v>
      </c>
      <c r="D3320" s="5">
        <v>1500</v>
      </c>
      <c r="E3320" s="7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57"/>
        <v>101</v>
      </c>
      <c r="P3320">
        <f t="shared" si="258"/>
        <v>38.85</v>
      </c>
      <c r="Q3320" s="11" t="s">
        <v>8313</v>
      </c>
      <c r="R3320" s="15">
        <f t="shared" si="259"/>
        <v>41022.645185185182</v>
      </c>
      <c r="S3320" s="15">
        <f t="shared" si="260"/>
        <v>41052.645185185182</v>
      </c>
      <c r="U3320" t="str">
        <f t="shared" si="261"/>
        <v>indie rock</v>
      </c>
    </row>
    <row r="3321" spans="1:21" ht="60" x14ac:dyDescent="0.25">
      <c r="A3321">
        <v>253</v>
      </c>
      <c r="B3321" s="9" t="s">
        <v>254</v>
      </c>
      <c r="C3321" s="3" t="s">
        <v>4363</v>
      </c>
      <c r="D3321" s="5">
        <v>1500</v>
      </c>
      <c r="E3321" s="7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57"/>
        <v>101</v>
      </c>
      <c r="P3321">
        <f t="shared" si="258"/>
        <v>215.86</v>
      </c>
      <c r="Q3321" s="11" t="s">
        <v>8308</v>
      </c>
      <c r="R3321" s="15">
        <f t="shared" si="259"/>
        <v>40924.650868055556</v>
      </c>
      <c r="S3321" s="15">
        <f t="shared" si="260"/>
        <v>40954.650868055556</v>
      </c>
      <c r="U3321" t="str">
        <f t="shared" si="261"/>
        <v>documentary</v>
      </c>
    </row>
    <row r="3322" spans="1:21" ht="60" x14ac:dyDescent="0.25">
      <c r="A3322">
        <v>17</v>
      </c>
      <c r="B3322" s="9" t="s">
        <v>19</v>
      </c>
      <c r="C3322" s="3" t="s">
        <v>4128</v>
      </c>
      <c r="D3322" s="5">
        <v>1500</v>
      </c>
      <c r="E3322" s="7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57"/>
        <v>101</v>
      </c>
      <c r="P3322">
        <f t="shared" si="258"/>
        <v>41.94</v>
      </c>
      <c r="Q3322" s="11" t="s">
        <v>8308</v>
      </c>
      <c r="R3322" s="15">
        <f t="shared" si="259"/>
        <v>41917.731736111113</v>
      </c>
      <c r="S3322" s="15">
        <f t="shared" si="260"/>
        <v>41947.773402777777</v>
      </c>
      <c r="U3322" t="str">
        <f t="shared" si="261"/>
        <v>television</v>
      </c>
    </row>
    <row r="3323" spans="1:21" ht="45" x14ac:dyDescent="0.25">
      <c r="A3323">
        <v>3501</v>
      </c>
      <c r="B3323" s="9" t="s">
        <v>3500</v>
      </c>
      <c r="C3323" s="3" t="s">
        <v>7611</v>
      </c>
      <c r="D3323" s="5">
        <v>1500</v>
      </c>
      <c r="E3323" s="7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57"/>
        <v>101</v>
      </c>
      <c r="P3323">
        <f t="shared" si="258"/>
        <v>35.950000000000003</v>
      </c>
      <c r="Q3323" s="11" t="s">
        <v>8309</v>
      </c>
      <c r="R3323" s="15">
        <f t="shared" si="259"/>
        <v>42233.763831018514</v>
      </c>
      <c r="S3323" s="15">
        <f t="shared" si="260"/>
        <v>42258.763831018514</v>
      </c>
      <c r="U3323" t="str">
        <f t="shared" si="261"/>
        <v>plays</v>
      </c>
    </row>
    <row r="3324" spans="1:21" ht="30" x14ac:dyDescent="0.25">
      <c r="A3324">
        <v>3658</v>
      </c>
      <c r="B3324" s="9" t="s">
        <v>3655</v>
      </c>
      <c r="C3324" s="3" t="s">
        <v>7768</v>
      </c>
      <c r="D3324" s="5">
        <v>1500</v>
      </c>
      <c r="E3324" s="7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57"/>
        <v>101</v>
      </c>
      <c r="P3324">
        <f t="shared" si="258"/>
        <v>75.5</v>
      </c>
      <c r="Q3324" s="11" t="s">
        <v>8309</v>
      </c>
      <c r="R3324" s="15">
        <f t="shared" si="259"/>
        <v>41775.858564814815</v>
      </c>
      <c r="S3324" s="15">
        <f t="shared" si="260"/>
        <v>41822.165972222225</v>
      </c>
      <c r="U3324" t="str">
        <f t="shared" si="261"/>
        <v>plays</v>
      </c>
    </row>
    <row r="3325" spans="1:21" ht="60" x14ac:dyDescent="0.25">
      <c r="A3325">
        <v>3701</v>
      </c>
      <c r="B3325" s="9" t="s">
        <v>3698</v>
      </c>
      <c r="C3325" s="3" t="s">
        <v>7811</v>
      </c>
      <c r="D3325" s="5">
        <v>1500</v>
      </c>
      <c r="E3325" s="7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57"/>
        <v>100</v>
      </c>
      <c r="P3325">
        <f t="shared" si="258"/>
        <v>38.590000000000003</v>
      </c>
      <c r="Q3325" s="11" t="s">
        <v>8309</v>
      </c>
      <c r="R3325" s="15">
        <f t="shared" si="259"/>
        <v>42129.541585648149</v>
      </c>
      <c r="S3325" s="15">
        <f t="shared" si="260"/>
        <v>42159.541585648149</v>
      </c>
      <c r="U3325" t="str">
        <f t="shared" si="261"/>
        <v>plays</v>
      </c>
    </row>
    <row r="3326" spans="1:21" ht="45" x14ac:dyDescent="0.25">
      <c r="A3326">
        <v>1602</v>
      </c>
      <c r="B3326" s="9" t="s">
        <v>1603</v>
      </c>
      <c r="C3326" s="3" t="s">
        <v>5712</v>
      </c>
      <c r="D3326" s="5">
        <v>1500</v>
      </c>
      <c r="E3326" s="7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57"/>
        <v>100</v>
      </c>
      <c r="P3326">
        <f t="shared" si="258"/>
        <v>46.95</v>
      </c>
      <c r="Q3326" s="11" t="s">
        <v>8313</v>
      </c>
      <c r="R3326" s="15">
        <f t="shared" si="259"/>
        <v>40788.297650462962</v>
      </c>
      <c r="S3326" s="15">
        <f t="shared" si="260"/>
        <v>40830.958333333336</v>
      </c>
      <c r="U3326" t="str">
        <f t="shared" si="261"/>
        <v>rock</v>
      </c>
    </row>
    <row r="3327" spans="1:21" ht="45" x14ac:dyDescent="0.25">
      <c r="A3327">
        <v>2286</v>
      </c>
      <c r="B3327" s="9" t="s">
        <v>2287</v>
      </c>
      <c r="C3327" s="3" t="s">
        <v>6396</v>
      </c>
      <c r="D3327" s="5">
        <v>1500</v>
      </c>
      <c r="E3327" s="7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57"/>
        <v>100</v>
      </c>
      <c r="P3327">
        <f t="shared" si="258"/>
        <v>107.21</v>
      </c>
      <c r="Q3327" s="11" t="s">
        <v>8313</v>
      </c>
      <c r="R3327" s="15">
        <f t="shared" si="259"/>
        <v>41494.963587962964</v>
      </c>
      <c r="S3327" s="15">
        <f t="shared" si="260"/>
        <v>41523.165972222225</v>
      </c>
      <c r="U3327" t="str">
        <f t="shared" si="261"/>
        <v>rock</v>
      </c>
    </row>
    <row r="3328" spans="1:21" ht="45" x14ac:dyDescent="0.25">
      <c r="A3328">
        <v>2487</v>
      </c>
      <c r="B3328" s="9" t="s">
        <v>2487</v>
      </c>
      <c r="C3328" s="3" t="s">
        <v>6597</v>
      </c>
      <c r="D3328" s="5">
        <v>1500</v>
      </c>
      <c r="E3328" s="7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57"/>
        <v>100</v>
      </c>
      <c r="P3328">
        <f t="shared" si="258"/>
        <v>39.49</v>
      </c>
      <c r="Q3328" s="11" t="s">
        <v>8313</v>
      </c>
      <c r="R3328" s="15">
        <f t="shared" si="259"/>
        <v>41026.083298611113</v>
      </c>
      <c r="S3328" s="15">
        <f t="shared" si="260"/>
        <v>41056.083298611113</v>
      </c>
      <c r="U3328" t="str">
        <f t="shared" si="261"/>
        <v>indie rock</v>
      </c>
    </row>
    <row r="3329" spans="1:21" ht="45" x14ac:dyDescent="0.25">
      <c r="A3329">
        <v>3578</v>
      </c>
      <c r="B3329" s="9" t="s">
        <v>3577</v>
      </c>
      <c r="C3329" s="3" t="s">
        <v>7688</v>
      </c>
      <c r="D3329" s="5">
        <v>1500</v>
      </c>
      <c r="E3329" s="7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57"/>
        <v>100</v>
      </c>
      <c r="P3329">
        <f t="shared" si="258"/>
        <v>40.549999999999997</v>
      </c>
      <c r="Q3329" s="11" t="s">
        <v>8309</v>
      </c>
      <c r="R3329" s="15">
        <f t="shared" si="259"/>
        <v>42460.733530092592</v>
      </c>
      <c r="S3329" s="15">
        <f t="shared" si="260"/>
        <v>42490.733530092592</v>
      </c>
      <c r="U3329" t="str">
        <f t="shared" si="261"/>
        <v>plays</v>
      </c>
    </row>
    <row r="3330" spans="1:21" ht="75" x14ac:dyDescent="0.25">
      <c r="A3330">
        <v>3031</v>
      </c>
      <c r="B3330" s="9" t="s">
        <v>3031</v>
      </c>
      <c r="C3330" s="3" t="s">
        <v>7141</v>
      </c>
      <c r="D3330" s="5">
        <v>1500</v>
      </c>
      <c r="E3330" s="7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57"/>
        <v>100</v>
      </c>
      <c r="P3330">
        <f t="shared" si="258"/>
        <v>51.72</v>
      </c>
      <c r="Q3330" s="11" t="s">
        <v>8309</v>
      </c>
      <c r="R3330" s="15">
        <f t="shared" si="259"/>
        <v>42597.882488425923</v>
      </c>
      <c r="S3330" s="15">
        <f t="shared" si="260"/>
        <v>42657.882488425923</v>
      </c>
      <c r="U3330" t="str">
        <f t="shared" si="261"/>
        <v>spaces</v>
      </c>
    </row>
    <row r="3331" spans="1:21" ht="60" x14ac:dyDescent="0.25">
      <c r="A3331">
        <v>3427</v>
      </c>
      <c r="B3331" s="9" t="s">
        <v>3426</v>
      </c>
      <c r="C3331" s="3" t="s">
        <v>7537</v>
      </c>
      <c r="D3331" s="5">
        <v>1500</v>
      </c>
      <c r="E3331" s="7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ref="O3331:O3394" si="262">ROUND(E3331/D3331*100,0)</f>
        <v>100</v>
      </c>
      <c r="P3331">
        <f t="shared" ref="P3331:P3394" si="263">IFERROR(ROUND(E3331/L3331,2),0)</f>
        <v>51.72</v>
      </c>
      <c r="Q3331" s="11" t="s">
        <v>8309</v>
      </c>
      <c r="R3331" s="15">
        <f t="shared" ref="R3331:R3394" si="264">(((J3331/60)/60)/24)+DATE(1970,1,1)</f>
        <v>41792.645277777774</v>
      </c>
      <c r="S3331" s="15">
        <f t="shared" ref="S3331:S3394" si="265">(((I3331/60)/60)/24)+DATE(1970,1,1)</f>
        <v>41822.645277777774</v>
      </c>
      <c r="U3331" t="str">
        <f t="shared" ref="U3331:U3394" si="266">RIGHT(N3331,LEN(N3331)-SEARCH("/",N3331))</f>
        <v>plays</v>
      </c>
    </row>
    <row r="3332" spans="1:21" ht="60" x14ac:dyDescent="0.25">
      <c r="A3332">
        <v>3493</v>
      </c>
      <c r="B3332" s="9" t="s">
        <v>3492</v>
      </c>
      <c r="C3332" s="3" t="s">
        <v>7603</v>
      </c>
      <c r="D3332" s="5">
        <v>1500</v>
      </c>
      <c r="E3332" s="7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62"/>
        <v>100</v>
      </c>
      <c r="P3332">
        <f t="shared" si="263"/>
        <v>51.72</v>
      </c>
      <c r="Q3332" s="11" t="s">
        <v>8309</v>
      </c>
      <c r="R3332" s="15">
        <f t="shared" si="264"/>
        <v>41848.866157407407</v>
      </c>
      <c r="S3332" s="15">
        <f t="shared" si="265"/>
        <v>41868.21597222222</v>
      </c>
      <c r="U3332" t="str">
        <f t="shared" si="266"/>
        <v>plays</v>
      </c>
    </row>
    <row r="3333" spans="1:21" ht="60" x14ac:dyDescent="0.25">
      <c r="A3333">
        <v>3581</v>
      </c>
      <c r="B3333" s="9" t="s">
        <v>3580</v>
      </c>
      <c r="C3333" s="3" t="s">
        <v>7691</v>
      </c>
      <c r="D3333" s="5">
        <v>1500</v>
      </c>
      <c r="E3333" s="7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62"/>
        <v>100</v>
      </c>
      <c r="P3333">
        <f t="shared" si="263"/>
        <v>33.33</v>
      </c>
      <c r="Q3333" s="11" t="s">
        <v>8309</v>
      </c>
      <c r="R3333" s="15">
        <f t="shared" si="264"/>
        <v>41836.471180555556</v>
      </c>
      <c r="S3333" s="15">
        <f t="shared" si="265"/>
        <v>41850.471180555556</v>
      </c>
      <c r="U3333" t="str">
        <f t="shared" si="266"/>
        <v>plays</v>
      </c>
    </row>
    <row r="3334" spans="1:21" ht="45" x14ac:dyDescent="0.25">
      <c r="A3334">
        <v>3764</v>
      </c>
      <c r="B3334" s="9" t="s">
        <v>3761</v>
      </c>
      <c r="C3334" s="3" t="s">
        <v>7874</v>
      </c>
      <c r="D3334" s="5">
        <v>1500</v>
      </c>
      <c r="E3334" s="7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62"/>
        <v>100</v>
      </c>
      <c r="P3334">
        <f t="shared" si="263"/>
        <v>55.56</v>
      </c>
      <c r="Q3334" s="11" t="s">
        <v>8309</v>
      </c>
      <c r="R3334" s="15">
        <f t="shared" si="264"/>
        <v>42499.842962962968</v>
      </c>
      <c r="S3334" s="15">
        <f t="shared" si="265"/>
        <v>42519.024999999994</v>
      </c>
      <c r="U3334" t="str">
        <f t="shared" si="266"/>
        <v>musical</v>
      </c>
    </row>
    <row r="3335" spans="1:21" ht="45" x14ac:dyDescent="0.25">
      <c r="A3335">
        <v>3906</v>
      </c>
      <c r="B3335" s="9" t="s">
        <v>3903</v>
      </c>
      <c r="C3335" s="3" t="s">
        <v>8014</v>
      </c>
      <c r="D3335" s="5">
        <v>1500</v>
      </c>
      <c r="E3335" s="7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62"/>
        <v>67</v>
      </c>
      <c r="P3335">
        <f t="shared" si="263"/>
        <v>63.13</v>
      </c>
      <c r="Q3335" s="11" t="s">
        <v>8309</v>
      </c>
      <c r="R3335" s="15">
        <f t="shared" si="264"/>
        <v>42143.917743055557</v>
      </c>
      <c r="S3335" s="15">
        <f t="shared" si="265"/>
        <v>42181.559027777781</v>
      </c>
      <c r="U3335" t="str">
        <f t="shared" si="266"/>
        <v>plays</v>
      </c>
    </row>
    <row r="3336" spans="1:21" ht="60" x14ac:dyDescent="0.25">
      <c r="A3336">
        <v>4056</v>
      </c>
      <c r="B3336" s="9" t="s">
        <v>4052</v>
      </c>
      <c r="C3336" s="3" t="s">
        <v>8160</v>
      </c>
      <c r="D3336" s="5">
        <v>1500</v>
      </c>
      <c r="E3336" s="7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62"/>
        <v>53</v>
      </c>
      <c r="P3336">
        <f t="shared" si="263"/>
        <v>88.33</v>
      </c>
      <c r="Q3336" s="11" t="s">
        <v>8309</v>
      </c>
      <c r="R3336" s="15">
        <f t="shared" si="264"/>
        <v>42534.933321759265</v>
      </c>
      <c r="S3336" s="15">
        <f t="shared" si="265"/>
        <v>42554.832638888889</v>
      </c>
      <c r="U3336" t="str">
        <f t="shared" si="266"/>
        <v>plays</v>
      </c>
    </row>
    <row r="3337" spans="1:21" ht="45" x14ac:dyDescent="0.25">
      <c r="A3337">
        <v>1556</v>
      </c>
      <c r="B3337" s="9" t="s">
        <v>1557</v>
      </c>
      <c r="C3337" s="3" t="s">
        <v>5666</v>
      </c>
      <c r="D3337" s="5">
        <v>1500</v>
      </c>
      <c r="E3337" s="7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62"/>
        <v>45</v>
      </c>
      <c r="P3337">
        <f t="shared" si="263"/>
        <v>56.42</v>
      </c>
      <c r="Q3337" s="11" t="s">
        <v>8314</v>
      </c>
      <c r="R3337" s="15">
        <f t="shared" si="264"/>
        <v>42525.153055555551</v>
      </c>
      <c r="S3337" s="15">
        <f t="shared" si="265"/>
        <v>42555.153055555551</v>
      </c>
      <c r="U3337" t="str">
        <f t="shared" si="266"/>
        <v>nature</v>
      </c>
    </row>
    <row r="3338" spans="1:21" ht="60" x14ac:dyDescent="0.25">
      <c r="A3338">
        <v>3807</v>
      </c>
      <c r="B3338" s="9" t="s">
        <v>3804</v>
      </c>
      <c r="C3338" s="3" t="s">
        <v>7917</v>
      </c>
      <c r="D3338" s="5">
        <v>1500</v>
      </c>
      <c r="E3338" s="7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62"/>
        <v>30</v>
      </c>
      <c r="P3338">
        <f t="shared" si="263"/>
        <v>50.56</v>
      </c>
      <c r="Q3338" s="11" t="s">
        <v>8309</v>
      </c>
      <c r="R3338" s="15">
        <f t="shared" si="264"/>
        <v>42090.909016203703</v>
      </c>
      <c r="S3338" s="15">
        <f t="shared" si="265"/>
        <v>42097.909016203703</v>
      </c>
      <c r="U3338" t="str">
        <f t="shared" si="266"/>
        <v>musical</v>
      </c>
    </row>
    <row r="3339" spans="1:21" ht="60" x14ac:dyDescent="0.25">
      <c r="A3339">
        <v>3734</v>
      </c>
      <c r="B3339" s="9" t="s">
        <v>3731</v>
      </c>
      <c r="C3339" s="3" t="s">
        <v>7844</v>
      </c>
      <c r="D3339" s="5">
        <v>1500</v>
      </c>
      <c r="E3339" s="7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62"/>
        <v>28</v>
      </c>
      <c r="P3339">
        <f t="shared" si="263"/>
        <v>61</v>
      </c>
      <c r="Q3339" s="11" t="s">
        <v>8309</v>
      </c>
      <c r="R3339" s="15">
        <f t="shared" si="264"/>
        <v>42089.901574074072</v>
      </c>
      <c r="S3339" s="15">
        <f t="shared" si="265"/>
        <v>42149.901574074072</v>
      </c>
      <c r="U3339" t="str">
        <f t="shared" si="266"/>
        <v>plays</v>
      </c>
    </row>
    <row r="3340" spans="1:21" ht="60" x14ac:dyDescent="0.25">
      <c r="A3340">
        <v>882</v>
      </c>
      <c r="B3340" s="9" t="s">
        <v>883</v>
      </c>
      <c r="C3340" s="3" t="s">
        <v>4992</v>
      </c>
      <c r="D3340" s="5">
        <v>1500</v>
      </c>
      <c r="E3340" s="7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62"/>
        <v>20</v>
      </c>
      <c r="P3340">
        <f t="shared" si="263"/>
        <v>21.57</v>
      </c>
      <c r="Q3340" s="11" t="s">
        <v>8313</v>
      </c>
      <c r="R3340" s="15">
        <f t="shared" si="264"/>
        <v>40759.860532407409</v>
      </c>
      <c r="S3340" s="15">
        <f t="shared" si="265"/>
        <v>40792.860532407409</v>
      </c>
      <c r="U3340" t="str">
        <f t="shared" si="266"/>
        <v>indie rock</v>
      </c>
    </row>
    <row r="3341" spans="1:21" ht="45" x14ac:dyDescent="0.25">
      <c r="A3341">
        <v>3738</v>
      </c>
      <c r="B3341" s="9" t="s">
        <v>3735</v>
      </c>
      <c r="C3341" s="3" t="s">
        <v>7848</v>
      </c>
      <c r="D3341" s="5">
        <v>1500</v>
      </c>
      <c r="E3341" s="7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62"/>
        <v>18</v>
      </c>
      <c r="P3341">
        <f t="shared" si="263"/>
        <v>45</v>
      </c>
      <c r="Q3341" s="11" t="s">
        <v>8309</v>
      </c>
      <c r="R3341" s="15">
        <f t="shared" si="264"/>
        <v>41813.938715277778</v>
      </c>
      <c r="S3341" s="15">
        <f t="shared" si="265"/>
        <v>41835.916666666664</v>
      </c>
      <c r="U3341" t="str">
        <f t="shared" si="266"/>
        <v>plays</v>
      </c>
    </row>
    <row r="3342" spans="1:21" ht="60" x14ac:dyDescent="0.25">
      <c r="A3342">
        <v>3905</v>
      </c>
      <c r="B3342" s="9" t="s">
        <v>3902</v>
      </c>
      <c r="C3342" s="3" t="s">
        <v>8013</v>
      </c>
      <c r="D3342" s="5">
        <v>1500</v>
      </c>
      <c r="E3342" s="7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62"/>
        <v>12</v>
      </c>
      <c r="P3342">
        <f t="shared" si="263"/>
        <v>24.71</v>
      </c>
      <c r="Q3342" s="11" t="s">
        <v>8309</v>
      </c>
      <c r="R3342" s="15">
        <f t="shared" si="264"/>
        <v>42124.623877314814</v>
      </c>
      <c r="S3342" s="15">
        <f t="shared" si="265"/>
        <v>42166.958333333328</v>
      </c>
      <c r="U3342" t="str">
        <f t="shared" si="266"/>
        <v>plays</v>
      </c>
    </row>
    <row r="3343" spans="1:21" ht="30" x14ac:dyDescent="0.25">
      <c r="A3343">
        <v>4018</v>
      </c>
      <c r="B3343" s="9" t="s">
        <v>4014</v>
      </c>
      <c r="C3343" s="3" t="s">
        <v>8123</v>
      </c>
      <c r="D3343" s="5">
        <v>1500</v>
      </c>
      <c r="E3343" s="7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62"/>
        <v>9</v>
      </c>
      <c r="P3343">
        <f t="shared" si="263"/>
        <v>32.5</v>
      </c>
      <c r="Q3343" s="11" t="s">
        <v>8309</v>
      </c>
      <c r="R3343" s="15">
        <f t="shared" si="264"/>
        <v>42620.91097222222</v>
      </c>
      <c r="S3343" s="15">
        <f t="shared" si="265"/>
        <v>42650.91097222222</v>
      </c>
      <c r="U3343" t="str">
        <f t="shared" si="266"/>
        <v>plays</v>
      </c>
    </row>
    <row r="3344" spans="1:21" ht="60" x14ac:dyDescent="0.25">
      <c r="A3344">
        <v>3984</v>
      </c>
      <c r="B3344" s="9" t="s">
        <v>3980</v>
      </c>
      <c r="C3344" s="3" t="s">
        <v>8090</v>
      </c>
      <c r="D3344" s="5">
        <v>1500</v>
      </c>
      <c r="E3344" s="7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62"/>
        <v>6</v>
      </c>
      <c r="P3344">
        <f t="shared" si="263"/>
        <v>9.5</v>
      </c>
      <c r="Q3344" s="11" t="s">
        <v>8309</v>
      </c>
      <c r="R3344" s="15">
        <f t="shared" si="264"/>
        <v>41920.963472222218</v>
      </c>
      <c r="S3344" s="15">
        <f t="shared" si="265"/>
        <v>41951</v>
      </c>
      <c r="U3344" t="str">
        <f t="shared" si="266"/>
        <v>plays</v>
      </c>
    </row>
    <row r="3345" spans="1:21" ht="45" x14ac:dyDescent="0.25">
      <c r="A3345">
        <v>2597</v>
      </c>
      <c r="B3345" s="9" t="s">
        <v>2597</v>
      </c>
      <c r="C3345" s="3" t="s">
        <v>6707</v>
      </c>
      <c r="D3345" s="5">
        <v>1500</v>
      </c>
      <c r="E3345" s="7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62"/>
        <v>6</v>
      </c>
      <c r="P3345">
        <f t="shared" si="263"/>
        <v>12.14</v>
      </c>
      <c r="Q3345" s="11" t="s">
        <v>8315</v>
      </c>
      <c r="R3345" s="15">
        <f t="shared" si="264"/>
        <v>42510.341631944444</v>
      </c>
      <c r="S3345" s="15">
        <f t="shared" si="265"/>
        <v>42540.341631944444</v>
      </c>
      <c r="U3345" t="str">
        <f t="shared" si="266"/>
        <v>food trucks</v>
      </c>
    </row>
    <row r="3346" spans="1:21" ht="60" x14ac:dyDescent="0.25">
      <c r="A3346">
        <v>2904</v>
      </c>
      <c r="B3346" s="9" t="s">
        <v>2904</v>
      </c>
      <c r="C3346" s="3" t="s">
        <v>7014</v>
      </c>
      <c r="D3346" s="5">
        <v>1500</v>
      </c>
      <c r="E3346" s="7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62"/>
        <v>5</v>
      </c>
      <c r="P3346">
        <f t="shared" si="263"/>
        <v>18.75</v>
      </c>
      <c r="Q3346" s="11" t="s">
        <v>8309</v>
      </c>
      <c r="R3346" s="15">
        <f t="shared" si="264"/>
        <v>41940.967951388891</v>
      </c>
      <c r="S3346" s="15">
        <f t="shared" si="265"/>
        <v>41952.5</v>
      </c>
      <c r="U3346" t="str">
        <f t="shared" si="266"/>
        <v>plays</v>
      </c>
    </row>
    <row r="3347" spans="1:21" ht="60" x14ac:dyDescent="0.25">
      <c r="A3347">
        <v>184</v>
      </c>
      <c r="B3347" s="9" t="s">
        <v>186</v>
      </c>
      <c r="C3347" s="3" t="s">
        <v>4294</v>
      </c>
      <c r="D3347" s="5">
        <v>1500</v>
      </c>
      <c r="E3347" s="7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62"/>
        <v>3</v>
      </c>
      <c r="P3347">
        <f t="shared" si="263"/>
        <v>25.5</v>
      </c>
      <c r="Q3347" s="11" t="s">
        <v>8308</v>
      </c>
      <c r="R3347" s="15">
        <f t="shared" si="264"/>
        <v>41825.791226851856</v>
      </c>
      <c r="S3347" s="15">
        <f t="shared" si="265"/>
        <v>41883.165972222225</v>
      </c>
      <c r="U3347" t="str">
        <f t="shared" si="266"/>
        <v>drama</v>
      </c>
    </row>
    <row r="3348" spans="1:21" ht="45" x14ac:dyDescent="0.25">
      <c r="A3348">
        <v>514</v>
      </c>
      <c r="B3348" s="9" t="s">
        <v>515</v>
      </c>
      <c r="C3348" s="3" t="s">
        <v>4624</v>
      </c>
      <c r="D3348" s="5">
        <v>1500</v>
      </c>
      <c r="E3348" s="7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62"/>
        <v>3</v>
      </c>
      <c r="P3348">
        <f t="shared" si="263"/>
        <v>16.670000000000002</v>
      </c>
      <c r="Q3348" s="11" t="s">
        <v>8308</v>
      </c>
      <c r="R3348" s="15">
        <f t="shared" si="264"/>
        <v>41830.613969907405</v>
      </c>
      <c r="S3348" s="15">
        <f t="shared" si="265"/>
        <v>41860.613969907405</v>
      </c>
      <c r="U3348" t="str">
        <f t="shared" si="266"/>
        <v>animation</v>
      </c>
    </row>
    <row r="3349" spans="1:21" ht="60" x14ac:dyDescent="0.25">
      <c r="A3349">
        <v>772</v>
      </c>
      <c r="B3349" s="9" t="s">
        <v>773</v>
      </c>
      <c r="C3349" s="3" t="s">
        <v>4882</v>
      </c>
      <c r="D3349" s="5">
        <v>1500</v>
      </c>
      <c r="E3349" s="7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62"/>
        <v>3</v>
      </c>
      <c r="P3349">
        <f t="shared" si="263"/>
        <v>50</v>
      </c>
      <c r="Q3349" s="11" t="s">
        <v>8310</v>
      </c>
      <c r="R3349" s="15">
        <f t="shared" si="264"/>
        <v>40068.056932870371</v>
      </c>
      <c r="S3349" s="15">
        <f t="shared" si="265"/>
        <v>40118.165972222225</v>
      </c>
      <c r="U3349" t="str">
        <f t="shared" si="266"/>
        <v>fiction</v>
      </c>
    </row>
    <row r="3350" spans="1:21" ht="45" x14ac:dyDescent="0.25">
      <c r="A3350">
        <v>3137</v>
      </c>
      <c r="B3350" s="9" t="s">
        <v>3137</v>
      </c>
      <c r="C3350" s="3" t="s">
        <v>7247</v>
      </c>
      <c r="D3350" s="5">
        <v>1500</v>
      </c>
      <c r="E3350" s="7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62"/>
        <v>3</v>
      </c>
      <c r="P3350">
        <f t="shared" si="263"/>
        <v>50</v>
      </c>
      <c r="Q3350" s="11" t="s">
        <v>8309</v>
      </c>
      <c r="R3350" s="15">
        <f t="shared" si="264"/>
        <v>42807.885057870371</v>
      </c>
      <c r="S3350" s="15">
        <f t="shared" si="265"/>
        <v>42858.8</v>
      </c>
      <c r="U3350" t="str">
        <f t="shared" si="266"/>
        <v>plays</v>
      </c>
    </row>
    <row r="3351" spans="1:21" ht="45" x14ac:dyDescent="0.25">
      <c r="A3351">
        <v>154</v>
      </c>
      <c r="B3351" s="9" t="s">
        <v>156</v>
      </c>
      <c r="C3351" s="3" t="s">
        <v>4264</v>
      </c>
      <c r="D3351" s="5">
        <v>1500</v>
      </c>
      <c r="E3351" s="7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62"/>
        <v>3</v>
      </c>
      <c r="P3351">
        <f t="shared" si="263"/>
        <v>13.33</v>
      </c>
      <c r="Q3351" s="11" t="s">
        <v>8308</v>
      </c>
      <c r="R3351" s="15">
        <f t="shared" si="264"/>
        <v>42115.547395833331</v>
      </c>
      <c r="S3351" s="15">
        <f t="shared" si="265"/>
        <v>42158.547395833331</v>
      </c>
      <c r="U3351" t="str">
        <f t="shared" si="266"/>
        <v>science fiction</v>
      </c>
    </row>
    <row r="3352" spans="1:21" ht="45" x14ac:dyDescent="0.25">
      <c r="A3352">
        <v>3871</v>
      </c>
      <c r="B3352" s="9" t="s">
        <v>3868</v>
      </c>
      <c r="C3352" s="3" t="s">
        <v>7980</v>
      </c>
      <c r="D3352" s="5">
        <v>1500</v>
      </c>
      <c r="E3352" s="7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62"/>
        <v>3</v>
      </c>
      <c r="P3352">
        <f t="shared" si="263"/>
        <v>13.33</v>
      </c>
      <c r="Q3352" s="11" t="s">
        <v>8309</v>
      </c>
      <c r="R3352" s="15">
        <f t="shared" si="264"/>
        <v>42763.780671296292</v>
      </c>
      <c r="S3352" s="15">
        <f t="shared" si="265"/>
        <v>42823.739004629635</v>
      </c>
      <c r="U3352" t="str">
        <f t="shared" si="266"/>
        <v>musical</v>
      </c>
    </row>
    <row r="3353" spans="1:21" ht="30" x14ac:dyDescent="0.25">
      <c r="A3353">
        <v>3988</v>
      </c>
      <c r="B3353" s="9" t="s">
        <v>3984</v>
      </c>
      <c r="C3353" s="3" t="s">
        <v>8094</v>
      </c>
      <c r="D3353" s="5">
        <v>1500</v>
      </c>
      <c r="E3353" s="7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62"/>
        <v>2</v>
      </c>
      <c r="P3353">
        <f t="shared" si="263"/>
        <v>8</v>
      </c>
      <c r="Q3353" s="11" t="s">
        <v>8309</v>
      </c>
      <c r="R3353" s="15">
        <f t="shared" si="264"/>
        <v>42230.08116898148</v>
      </c>
      <c r="S3353" s="15">
        <f t="shared" si="265"/>
        <v>42245.08116898148</v>
      </c>
      <c r="U3353" t="str">
        <f t="shared" si="266"/>
        <v>plays</v>
      </c>
    </row>
    <row r="3354" spans="1:21" ht="60" x14ac:dyDescent="0.25">
      <c r="A3354">
        <v>2591</v>
      </c>
      <c r="B3354" s="9" t="s">
        <v>2591</v>
      </c>
      <c r="C3354" s="3" t="s">
        <v>6701</v>
      </c>
      <c r="D3354" s="5">
        <v>1500</v>
      </c>
      <c r="E3354" s="7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62"/>
        <v>2</v>
      </c>
      <c r="P3354">
        <f t="shared" si="263"/>
        <v>13</v>
      </c>
      <c r="Q3354" s="11" t="s">
        <v>8315</v>
      </c>
      <c r="R3354" s="15">
        <f t="shared" si="264"/>
        <v>42382.906527777777</v>
      </c>
      <c r="S3354" s="15">
        <f t="shared" si="265"/>
        <v>42442.864861111113</v>
      </c>
      <c r="U3354" t="str">
        <f t="shared" si="266"/>
        <v>food trucks</v>
      </c>
    </row>
    <row r="3355" spans="1:21" ht="60" x14ac:dyDescent="0.25">
      <c r="A3355">
        <v>1053</v>
      </c>
      <c r="B3355" s="9" t="s">
        <v>1054</v>
      </c>
      <c r="C3355" s="3" t="s">
        <v>5163</v>
      </c>
      <c r="D3355" s="5">
        <v>1500</v>
      </c>
      <c r="E3355" s="7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62"/>
        <v>1</v>
      </c>
      <c r="P3355">
        <f t="shared" si="263"/>
        <v>15</v>
      </c>
      <c r="Q3355" s="11" t="s">
        <v>8316</v>
      </c>
      <c r="R3355" s="15">
        <f t="shared" si="264"/>
        <v>42775.172824074078</v>
      </c>
      <c r="S3355" s="15">
        <f t="shared" si="265"/>
        <v>42800.172824074078</v>
      </c>
      <c r="U3355" t="str">
        <f t="shared" si="266"/>
        <v>audio</v>
      </c>
    </row>
    <row r="3356" spans="1:21" ht="30" x14ac:dyDescent="0.25">
      <c r="A3356">
        <v>2641</v>
      </c>
      <c r="B3356" s="9" t="s">
        <v>2641</v>
      </c>
      <c r="C3356" s="3" t="s">
        <v>6751</v>
      </c>
      <c r="D3356" s="5">
        <v>1500</v>
      </c>
      <c r="E3356" s="7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62"/>
        <v>1</v>
      </c>
      <c r="P3356">
        <f t="shared" si="263"/>
        <v>15</v>
      </c>
      <c r="Q3356" s="11" t="s">
        <v>8311</v>
      </c>
      <c r="R3356" s="15">
        <f t="shared" si="264"/>
        <v>41880.827118055553</v>
      </c>
      <c r="S3356" s="15">
        <f t="shared" si="265"/>
        <v>41897.839583333334</v>
      </c>
      <c r="U3356" t="str">
        <f t="shared" si="266"/>
        <v>space exploration</v>
      </c>
    </row>
    <row r="3357" spans="1:21" ht="30" x14ac:dyDescent="0.25">
      <c r="A3357">
        <v>2757</v>
      </c>
      <c r="B3357" s="9" t="s">
        <v>2757</v>
      </c>
      <c r="C3357" s="3" t="s">
        <v>6867</v>
      </c>
      <c r="D3357" s="5">
        <v>1500</v>
      </c>
      <c r="E3357" s="7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62"/>
        <v>1</v>
      </c>
      <c r="P3357">
        <f t="shared" si="263"/>
        <v>5</v>
      </c>
      <c r="Q3357" s="11" t="s">
        <v>8310</v>
      </c>
      <c r="R3357" s="15">
        <f t="shared" si="264"/>
        <v>42573.65662037037</v>
      </c>
      <c r="S3357" s="15">
        <f t="shared" si="265"/>
        <v>42588.65662037037</v>
      </c>
      <c r="U3357" t="str">
        <f t="shared" si="266"/>
        <v>children's books</v>
      </c>
    </row>
    <row r="3358" spans="1:21" ht="45" x14ac:dyDescent="0.25">
      <c r="A3358">
        <v>3121</v>
      </c>
      <c r="B3358" s="9" t="s">
        <v>3121</v>
      </c>
      <c r="C3358" s="3" t="s">
        <v>7231</v>
      </c>
      <c r="D3358" s="5">
        <v>1500</v>
      </c>
      <c r="E3358" s="7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62"/>
        <v>1</v>
      </c>
      <c r="P3358">
        <f t="shared" si="263"/>
        <v>10</v>
      </c>
      <c r="Q3358" s="11" t="s">
        <v>8309</v>
      </c>
      <c r="R3358" s="15">
        <f t="shared" si="264"/>
        <v>41848.679803240739</v>
      </c>
      <c r="S3358" s="15">
        <f t="shared" si="265"/>
        <v>41908.679803240739</v>
      </c>
      <c r="U3358" t="str">
        <f t="shared" si="266"/>
        <v>spaces</v>
      </c>
    </row>
    <row r="3359" spans="1:21" ht="45" x14ac:dyDescent="0.25">
      <c r="A3359">
        <v>3736</v>
      </c>
      <c r="B3359" s="9" t="s">
        <v>3733</v>
      </c>
      <c r="C3359" s="3" t="s">
        <v>7846</v>
      </c>
      <c r="D3359" s="5">
        <v>1500</v>
      </c>
      <c r="E3359" s="7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62"/>
        <v>1</v>
      </c>
      <c r="P3359">
        <f t="shared" si="263"/>
        <v>10</v>
      </c>
      <c r="Q3359" s="11" t="s">
        <v>8309</v>
      </c>
      <c r="R3359" s="15">
        <f t="shared" si="264"/>
        <v>42048.711724537032</v>
      </c>
      <c r="S3359" s="15">
        <f t="shared" si="265"/>
        <v>42086.75</v>
      </c>
      <c r="U3359" t="str">
        <f t="shared" si="266"/>
        <v>plays</v>
      </c>
    </row>
    <row r="3360" spans="1:21" ht="60" x14ac:dyDescent="0.25">
      <c r="A3360">
        <v>3915</v>
      </c>
      <c r="B3360" s="9" t="s">
        <v>3912</v>
      </c>
      <c r="C3360" s="3" t="s">
        <v>8023</v>
      </c>
      <c r="D3360" s="5">
        <v>1500</v>
      </c>
      <c r="E3360" s="7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62"/>
        <v>0</v>
      </c>
      <c r="P3360">
        <f t="shared" si="263"/>
        <v>5</v>
      </c>
      <c r="Q3360" s="11" t="s">
        <v>8309</v>
      </c>
      <c r="R3360" s="15">
        <f t="shared" si="264"/>
        <v>42492.98505787037</v>
      </c>
      <c r="S3360" s="15">
        <f t="shared" si="265"/>
        <v>42522.98505787037</v>
      </c>
      <c r="U3360" t="str">
        <f t="shared" si="266"/>
        <v>plays</v>
      </c>
    </row>
    <row r="3361" spans="1:21" ht="60" x14ac:dyDescent="0.25">
      <c r="A3361">
        <v>4113</v>
      </c>
      <c r="B3361" s="9" t="s">
        <v>4109</v>
      </c>
      <c r="C3361" s="3" t="s">
        <v>8215</v>
      </c>
      <c r="D3361" s="5">
        <v>1500</v>
      </c>
      <c r="E3361" s="7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62"/>
        <v>0</v>
      </c>
      <c r="P3361">
        <f t="shared" si="263"/>
        <v>1</v>
      </c>
      <c r="Q3361" s="11" t="s">
        <v>8309</v>
      </c>
      <c r="R3361" s="15">
        <f t="shared" si="264"/>
        <v>42358.573182870372</v>
      </c>
      <c r="S3361" s="15">
        <f t="shared" si="265"/>
        <v>42377.273611111115</v>
      </c>
      <c r="U3361" t="str">
        <f t="shared" si="266"/>
        <v>plays</v>
      </c>
    </row>
    <row r="3362" spans="1:21" ht="30" x14ac:dyDescent="0.25">
      <c r="A3362">
        <v>1992</v>
      </c>
      <c r="B3362" s="9" t="s">
        <v>1993</v>
      </c>
      <c r="C3362" s="3" t="s">
        <v>6102</v>
      </c>
      <c r="D3362" s="5">
        <v>1500</v>
      </c>
      <c r="E3362" s="7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62"/>
        <v>0</v>
      </c>
      <c r="P3362">
        <f t="shared" si="263"/>
        <v>1</v>
      </c>
      <c r="Q3362" s="11" t="s">
        <v>8314</v>
      </c>
      <c r="R3362" s="15">
        <f t="shared" si="264"/>
        <v>42023.143414351856</v>
      </c>
      <c r="S3362" s="15">
        <f t="shared" si="265"/>
        <v>42053.143414351856</v>
      </c>
      <c r="U3362" t="str">
        <f t="shared" si="266"/>
        <v>people</v>
      </c>
    </row>
    <row r="3363" spans="1:21" ht="60" x14ac:dyDescent="0.25">
      <c r="A3363">
        <v>4050</v>
      </c>
      <c r="B3363" s="9" t="s">
        <v>4046</v>
      </c>
      <c r="C3363" s="3" t="s">
        <v>8154</v>
      </c>
      <c r="D3363" s="5">
        <v>1500</v>
      </c>
      <c r="E3363" s="7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62"/>
        <v>0</v>
      </c>
      <c r="P3363">
        <f t="shared" si="263"/>
        <v>1</v>
      </c>
      <c r="Q3363" s="11" t="s">
        <v>8309</v>
      </c>
      <c r="R3363" s="15">
        <f t="shared" si="264"/>
        <v>41905.636469907404</v>
      </c>
      <c r="S3363" s="15">
        <f t="shared" si="265"/>
        <v>41935.636469907404</v>
      </c>
      <c r="U3363" t="str">
        <f t="shared" si="266"/>
        <v>plays</v>
      </c>
    </row>
    <row r="3364" spans="1:21" ht="60" x14ac:dyDescent="0.25">
      <c r="A3364">
        <v>176</v>
      </c>
      <c r="B3364" s="9" t="s">
        <v>178</v>
      </c>
      <c r="C3364" s="3" t="s">
        <v>4286</v>
      </c>
      <c r="D3364" s="5">
        <v>1500</v>
      </c>
      <c r="E3364" s="7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62"/>
        <v>0</v>
      </c>
      <c r="P3364">
        <f t="shared" si="263"/>
        <v>0</v>
      </c>
      <c r="Q3364" s="11" t="s">
        <v>8308</v>
      </c>
      <c r="R3364" s="15">
        <f t="shared" si="264"/>
        <v>42191.824062500003</v>
      </c>
      <c r="S3364" s="15">
        <f t="shared" si="265"/>
        <v>42221.824062500003</v>
      </c>
      <c r="U3364" t="str">
        <f t="shared" si="266"/>
        <v>drama</v>
      </c>
    </row>
    <row r="3365" spans="1:21" ht="60" x14ac:dyDescent="0.25">
      <c r="A3365">
        <v>188</v>
      </c>
      <c r="B3365" s="9" t="s">
        <v>190</v>
      </c>
      <c r="C3365" s="3" t="s">
        <v>4298</v>
      </c>
      <c r="D3365" s="5">
        <v>1500</v>
      </c>
      <c r="E3365" s="7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62"/>
        <v>0</v>
      </c>
      <c r="P3365">
        <f t="shared" si="263"/>
        <v>0</v>
      </c>
      <c r="Q3365" s="11" t="s">
        <v>8308</v>
      </c>
      <c r="R3365" s="15">
        <f t="shared" si="264"/>
        <v>41857.18304398148</v>
      </c>
      <c r="S3365" s="15">
        <f t="shared" si="265"/>
        <v>41887.18304398148</v>
      </c>
      <c r="U3365" t="str">
        <f t="shared" si="266"/>
        <v>drama</v>
      </c>
    </row>
    <row r="3366" spans="1:21" ht="60" x14ac:dyDescent="0.25">
      <c r="A3366">
        <v>477</v>
      </c>
      <c r="B3366" s="9" t="s">
        <v>478</v>
      </c>
      <c r="C3366" s="3" t="s">
        <v>4587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62"/>
        <v>0</v>
      </c>
      <c r="P3366">
        <f t="shared" si="263"/>
        <v>0</v>
      </c>
      <c r="Q3366" s="11" t="s">
        <v>8308</v>
      </c>
      <c r="R3366" s="15">
        <f t="shared" si="264"/>
        <v>40987.83488425926</v>
      </c>
      <c r="S3366" s="15">
        <f t="shared" si="265"/>
        <v>41047.83488425926</v>
      </c>
      <c r="U3366" t="str">
        <f t="shared" si="266"/>
        <v>animation</v>
      </c>
    </row>
    <row r="3367" spans="1:21" ht="60" x14ac:dyDescent="0.25">
      <c r="A3367">
        <v>604</v>
      </c>
      <c r="B3367" s="9" t="s">
        <v>605</v>
      </c>
      <c r="C3367" s="3" t="s">
        <v>4714</v>
      </c>
      <c r="D3367" s="5">
        <v>1500</v>
      </c>
      <c r="E3367" s="7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62"/>
        <v>0</v>
      </c>
      <c r="P3367">
        <f t="shared" si="263"/>
        <v>0</v>
      </c>
      <c r="Q3367" s="11" t="s">
        <v>8311</v>
      </c>
      <c r="R3367" s="15">
        <f t="shared" si="264"/>
        <v>41849.035370370373</v>
      </c>
      <c r="S3367" s="15">
        <f t="shared" si="265"/>
        <v>41879.035370370373</v>
      </c>
      <c r="U3367" t="str">
        <f t="shared" si="266"/>
        <v>web</v>
      </c>
    </row>
    <row r="3368" spans="1:21" ht="45" x14ac:dyDescent="0.25">
      <c r="A3368">
        <v>914</v>
      </c>
      <c r="B3368" s="9" t="s">
        <v>915</v>
      </c>
      <c r="C3368" s="3" t="s">
        <v>5024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62"/>
        <v>0</v>
      </c>
      <c r="P3368">
        <f t="shared" si="263"/>
        <v>0</v>
      </c>
      <c r="Q3368" s="11" t="s">
        <v>8313</v>
      </c>
      <c r="R3368" s="15">
        <f t="shared" si="264"/>
        <v>41116.763275462967</v>
      </c>
      <c r="S3368" s="15">
        <f t="shared" si="265"/>
        <v>41146.763275462967</v>
      </c>
      <c r="U3368" t="str">
        <f t="shared" si="266"/>
        <v>jazz</v>
      </c>
    </row>
    <row r="3369" spans="1:21" ht="60" x14ac:dyDescent="0.25">
      <c r="A3369">
        <v>1442</v>
      </c>
      <c r="B3369" s="9" t="s">
        <v>1443</v>
      </c>
      <c r="C3369" s="3" t="s">
        <v>5552</v>
      </c>
      <c r="D3369" s="5">
        <v>1500</v>
      </c>
      <c r="E3369" s="7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62"/>
        <v>0</v>
      </c>
      <c r="P3369">
        <f t="shared" si="263"/>
        <v>0</v>
      </c>
      <c r="Q3369" s="11" t="s">
        <v>8310</v>
      </c>
      <c r="R3369" s="15">
        <f t="shared" si="264"/>
        <v>42485.64534722222</v>
      </c>
      <c r="S3369" s="15">
        <f t="shared" si="265"/>
        <v>42515.64534722222</v>
      </c>
      <c r="U3369" t="str">
        <f t="shared" si="266"/>
        <v>translations</v>
      </c>
    </row>
    <row r="3370" spans="1:21" ht="45" x14ac:dyDescent="0.25">
      <c r="A3370">
        <v>1496</v>
      </c>
      <c r="B3370" s="9" t="s">
        <v>1497</v>
      </c>
      <c r="C3370" s="3" t="s">
        <v>5606</v>
      </c>
      <c r="D3370" s="5">
        <v>1500</v>
      </c>
      <c r="E3370" s="7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62"/>
        <v>0</v>
      </c>
      <c r="P3370">
        <f t="shared" si="263"/>
        <v>0</v>
      </c>
      <c r="Q3370" s="11" t="s">
        <v>8310</v>
      </c>
      <c r="R3370" s="15">
        <f t="shared" si="264"/>
        <v>41838.475219907406</v>
      </c>
      <c r="S3370" s="15">
        <f t="shared" si="265"/>
        <v>41898.475219907406</v>
      </c>
      <c r="U3370" t="str">
        <f t="shared" si="266"/>
        <v>fiction</v>
      </c>
    </row>
    <row r="3371" spans="1:21" ht="30" x14ac:dyDescent="0.25">
      <c r="A3371">
        <v>1586</v>
      </c>
      <c r="B3371" s="9" t="s">
        <v>1587</v>
      </c>
      <c r="C3371" s="3" t="s">
        <v>5696</v>
      </c>
      <c r="D3371" s="5">
        <v>1500</v>
      </c>
      <c r="E3371" s="7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62"/>
        <v>0</v>
      </c>
      <c r="P3371">
        <f t="shared" si="263"/>
        <v>0</v>
      </c>
      <c r="Q3371" s="11" t="s">
        <v>8314</v>
      </c>
      <c r="R3371" s="15">
        <f t="shared" si="264"/>
        <v>42069.104421296302</v>
      </c>
      <c r="S3371" s="15">
        <f t="shared" si="265"/>
        <v>42099.062754629631</v>
      </c>
      <c r="U3371" t="str">
        <f t="shared" si="266"/>
        <v>places</v>
      </c>
    </row>
    <row r="3372" spans="1:21" ht="30" x14ac:dyDescent="0.25">
      <c r="A3372">
        <v>1766</v>
      </c>
      <c r="B3372" s="9" t="s">
        <v>1767</v>
      </c>
      <c r="C3372" s="3" t="s">
        <v>5876</v>
      </c>
      <c r="D3372" s="5">
        <v>1500</v>
      </c>
      <c r="E3372" s="7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62"/>
        <v>0</v>
      </c>
      <c r="P3372">
        <f t="shared" si="263"/>
        <v>0</v>
      </c>
      <c r="Q3372" s="11" t="s">
        <v>8314</v>
      </c>
      <c r="R3372" s="15">
        <f t="shared" si="264"/>
        <v>41855.859814814816</v>
      </c>
      <c r="S3372" s="15">
        <f t="shared" si="265"/>
        <v>41876.859814814816</v>
      </c>
      <c r="U3372" t="str">
        <f t="shared" si="266"/>
        <v>photobooks</v>
      </c>
    </row>
    <row r="3373" spans="1:21" ht="45" x14ac:dyDescent="0.25">
      <c r="A3373">
        <v>2358</v>
      </c>
      <c r="B3373" s="9" t="s">
        <v>2359</v>
      </c>
      <c r="C3373" s="3" t="s">
        <v>6468</v>
      </c>
      <c r="D3373" s="5">
        <v>1500</v>
      </c>
      <c r="E3373" s="7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62"/>
        <v>0</v>
      </c>
      <c r="P3373">
        <f t="shared" si="263"/>
        <v>0</v>
      </c>
      <c r="Q3373" s="11" t="s">
        <v>8311</v>
      </c>
      <c r="R3373" s="15">
        <f t="shared" si="264"/>
        <v>41978.930972222224</v>
      </c>
      <c r="S3373" s="15">
        <f t="shared" si="265"/>
        <v>42035.027083333334</v>
      </c>
      <c r="U3373" t="str">
        <f t="shared" si="266"/>
        <v>web</v>
      </c>
    </row>
    <row r="3374" spans="1:21" ht="60" x14ac:dyDescent="0.25">
      <c r="A3374">
        <v>2842</v>
      </c>
      <c r="B3374" s="9" t="s">
        <v>2842</v>
      </c>
      <c r="C3374" s="3" t="s">
        <v>6952</v>
      </c>
      <c r="D3374" s="5">
        <v>1500</v>
      </c>
      <c r="E3374" s="7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62"/>
        <v>0</v>
      </c>
      <c r="P3374">
        <f t="shared" si="263"/>
        <v>0</v>
      </c>
      <c r="Q3374" s="11" t="s">
        <v>8309</v>
      </c>
      <c r="R3374" s="15">
        <f t="shared" si="264"/>
        <v>41784.952488425923</v>
      </c>
      <c r="S3374" s="15">
        <f t="shared" si="265"/>
        <v>41811.458333333336</v>
      </c>
      <c r="U3374" t="str">
        <f t="shared" si="266"/>
        <v>plays</v>
      </c>
    </row>
    <row r="3375" spans="1:21" ht="45" x14ac:dyDescent="0.25">
      <c r="A3375">
        <v>3733</v>
      </c>
      <c r="B3375" s="9" t="s">
        <v>3730</v>
      </c>
      <c r="C3375" s="3" t="s">
        <v>7843</v>
      </c>
      <c r="D3375" s="5">
        <v>1500</v>
      </c>
      <c r="E3375" s="7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62"/>
        <v>0</v>
      </c>
      <c r="P3375">
        <f t="shared" si="263"/>
        <v>0</v>
      </c>
      <c r="Q3375" s="11" t="s">
        <v>8309</v>
      </c>
      <c r="R3375" s="15">
        <f t="shared" si="264"/>
        <v>42103.024398148147</v>
      </c>
      <c r="S3375" s="15">
        <f t="shared" si="265"/>
        <v>42112.9375</v>
      </c>
      <c r="U3375" t="str">
        <f t="shared" si="266"/>
        <v>plays</v>
      </c>
    </row>
    <row r="3376" spans="1:21" ht="30" x14ac:dyDescent="0.25">
      <c r="A3376">
        <v>3791</v>
      </c>
      <c r="B3376" s="9" t="s">
        <v>3788</v>
      </c>
      <c r="C3376" s="3" t="s">
        <v>7901</v>
      </c>
      <c r="D3376" s="5">
        <v>1500</v>
      </c>
      <c r="E3376" s="7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62"/>
        <v>0</v>
      </c>
      <c r="P3376">
        <f t="shared" si="263"/>
        <v>0</v>
      </c>
      <c r="Q3376" s="11" t="s">
        <v>8309</v>
      </c>
      <c r="R3376" s="15">
        <f t="shared" si="264"/>
        <v>41766.692037037035</v>
      </c>
      <c r="S3376" s="15">
        <f t="shared" si="265"/>
        <v>41826.692037037035</v>
      </c>
      <c r="U3376" t="str">
        <f t="shared" si="266"/>
        <v>musical</v>
      </c>
    </row>
    <row r="3377" spans="1:21" ht="60" x14ac:dyDescent="0.25">
      <c r="A3377">
        <v>3903</v>
      </c>
      <c r="B3377" s="9" t="s">
        <v>3900</v>
      </c>
      <c r="C3377" s="3" t="s">
        <v>8011</v>
      </c>
      <c r="D3377" s="5">
        <v>1500</v>
      </c>
      <c r="E3377" s="7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62"/>
        <v>0</v>
      </c>
      <c r="P3377">
        <f t="shared" si="263"/>
        <v>0</v>
      </c>
      <c r="Q3377" s="11" t="s">
        <v>8309</v>
      </c>
      <c r="R3377" s="15">
        <f t="shared" si="264"/>
        <v>42186.01116898148</v>
      </c>
      <c r="S3377" s="15">
        <f t="shared" si="265"/>
        <v>42230.818055555559</v>
      </c>
      <c r="U3377" t="str">
        <f t="shared" si="266"/>
        <v>plays</v>
      </c>
    </row>
    <row r="3378" spans="1:21" ht="45" x14ac:dyDescent="0.25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2"/>
        <v>103</v>
      </c>
      <c r="P3378">
        <f t="shared" si="263"/>
        <v>31.91</v>
      </c>
      <c r="Q3378" s="11" t="s">
        <v>8313</v>
      </c>
      <c r="R3378" s="15">
        <f t="shared" si="264"/>
        <v>42545.125196759262</v>
      </c>
      <c r="S3378" s="15">
        <f t="shared" si="265"/>
        <v>42575.125196759262</v>
      </c>
      <c r="U3378" t="str">
        <f t="shared" si="266"/>
        <v>metal</v>
      </c>
    </row>
    <row r="3379" spans="1:21" ht="60" x14ac:dyDescent="0.25">
      <c r="A3379">
        <v>742</v>
      </c>
      <c r="B3379" s="9" t="s">
        <v>743</v>
      </c>
      <c r="C3379" s="3" t="s">
        <v>4852</v>
      </c>
      <c r="D3379" s="5">
        <v>1400</v>
      </c>
      <c r="E3379" s="7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62"/>
        <v>111</v>
      </c>
      <c r="P3379">
        <f t="shared" si="263"/>
        <v>67.39</v>
      </c>
      <c r="Q3379" s="11" t="s">
        <v>8310</v>
      </c>
      <c r="R3379" s="15">
        <f t="shared" si="264"/>
        <v>41689.917962962965</v>
      </c>
      <c r="S3379" s="15">
        <f t="shared" si="265"/>
        <v>41719.876296296294</v>
      </c>
      <c r="U3379" t="str">
        <f t="shared" si="266"/>
        <v>nonfiction</v>
      </c>
    </row>
    <row r="3380" spans="1:21" ht="60" x14ac:dyDescent="0.25">
      <c r="A3380">
        <v>415</v>
      </c>
      <c r="B3380" s="9" t="s">
        <v>416</v>
      </c>
      <c r="C3380" s="3" t="s">
        <v>4525</v>
      </c>
      <c r="D3380" s="5">
        <v>1400</v>
      </c>
      <c r="E3380" s="7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62"/>
        <v>102</v>
      </c>
      <c r="P3380">
        <f t="shared" si="263"/>
        <v>68.099999999999994</v>
      </c>
      <c r="Q3380" s="11" t="s">
        <v>8308</v>
      </c>
      <c r="R3380" s="15">
        <f t="shared" si="264"/>
        <v>41904.851875</v>
      </c>
      <c r="S3380" s="15">
        <f t="shared" si="265"/>
        <v>41929.5</v>
      </c>
      <c r="U3380" t="str">
        <f t="shared" si="266"/>
        <v>documentary</v>
      </c>
    </row>
    <row r="3381" spans="1:21" ht="60" x14ac:dyDescent="0.25">
      <c r="A3381">
        <v>3962</v>
      </c>
      <c r="B3381" s="9" t="s">
        <v>3959</v>
      </c>
      <c r="C3381" s="3" t="s">
        <v>8069</v>
      </c>
      <c r="D3381" s="5">
        <v>1400</v>
      </c>
      <c r="E3381" s="7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62"/>
        <v>3</v>
      </c>
      <c r="P3381">
        <f t="shared" si="263"/>
        <v>15</v>
      </c>
      <c r="Q3381" s="11" t="s">
        <v>8309</v>
      </c>
      <c r="R3381" s="15">
        <f t="shared" si="264"/>
        <v>42311.621458333335</v>
      </c>
      <c r="S3381" s="15">
        <f t="shared" si="265"/>
        <v>42336.621458333335</v>
      </c>
      <c r="U3381" t="str">
        <f t="shared" si="266"/>
        <v>plays</v>
      </c>
    </row>
    <row r="3382" spans="1:21" ht="45" x14ac:dyDescent="0.25">
      <c r="A3382">
        <v>936</v>
      </c>
      <c r="B3382" s="9" t="s">
        <v>937</v>
      </c>
      <c r="C3382" s="3" t="s">
        <v>5046</v>
      </c>
      <c r="D3382" s="5">
        <v>1400</v>
      </c>
      <c r="E3382" s="7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62"/>
        <v>0</v>
      </c>
      <c r="P3382">
        <f t="shared" si="263"/>
        <v>0</v>
      </c>
      <c r="Q3382" s="11" t="s">
        <v>8313</v>
      </c>
      <c r="R3382" s="15">
        <f t="shared" si="264"/>
        <v>40883.024178240739</v>
      </c>
      <c r="S3382" s="15">
        <f t="shared" si="265"/>
        <v>40926.833333333336</v>
      </c>
      <c r="U3382" t="str">
        <f t="shared" si="266"/>
        <v>jazz</v>
      </c>
    </row>
    <row r="3383" spans="1:21" ht="60" x14ac:dyDescent="0.25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2"/>
        <v>100</v>
      </c>
      <c r="P3383">
        <f t="shared" si="263"/>
        <v>41.03</v>
      </c>
      <c r="Q3383" s="11" t="s">
        <v>8309</v>
      </c>
      <c r="R3383" s="15">
        <f t="shared" si="264"/>
        <v>42234.789884259255</v>
      </c>
      <c r="S3383" s="15">
        <f t="shared" si="265"/>
        <v>42262.420833333337</v>
      </c>
      <c r="U3383" t="str">
        <f t="shared" si="266"/>
        <v>plays</v>
      </c>
    </row>
    <row r="3384" spans="1:21" ht="60" x14ac:dyDescent="0.25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2"/>
        <v>506</v>
      </c>
      <c r="P3384">
        <f t="shared" si="263"/>
        <v>36.33</v>
      </c>
      <c r="Q3384" s="11" t="s">
        <v>8311</v>
      </c>
      <c r="R3384" s="15">
        <f t="shared" si="264"/>
        <v>42661.176817129628</v>
      </c>
      <c r="S3384" s="15">
        <f t="shared" si="265"/>
        <v>42715.207638888889</v>
      </c>
      <c r="U3384" t="str">
        <f t="shared" si="266"/>
        <v>hardware</v>
      </c>
    </row>
    <row r="3385" spans="1:21" ht="60" x14ac:dyDescent="0.25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2"/>
        <v>119</v>
      </c>
      <c r="P3385">
        <f t="shared" si="263"/>
        <v>80.25</v>
      </c>
      <c r="Q3385" s="11" t="s">
        <v>8309</v>
      </c>
      <c r="R3385" s="15">
        <f t="shared" si="264"/>
        <v>42780.740277777775</v>
      </c>
      <c r="S3385" s="15">
        <f t="shared" si="265"/>
        <v>42795.083333333328</v>
      </c>
      <c r="U3385" t="str">
        <f t="shared" si="266"/>
        <v>spaces</v>
      </c>
    </row>
    <row r="3386" spans="1:21" ht="60" x14ac:dyDescent="0.25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2"/>
        <v>103</v>
      </c>
      <c r="P3386">
        <f t="shared" si="263"/>
        <v>50.59</v>
      </c>
      <c r="Q3386" s="11" t="s">
        <v>8313</v>
      </c>
      <c r="R3386" s="15">
        <f t="shared" si="264"/>
        <v>42688.732407407413</v>
      </c>
      <c r="S3386" s="15">
        <f t="shared" si="265"/>
        <v>42716.732407407413</v>
      </c>
      <c r="U3386" t="str">
        <f t="shared" si="266"/>
        <v>electronic music</v>
      </c>
    </row>
    <row r="3387" spans="1:21" ht="30" x14ac:dyDescent="0.25">
      <c r="A3387">
        <v>3710</v>
      </c>
      <c r="B3387" s="9" t="s">
        <v>3707</v>
      </c>
      <c r="C3387" s="3" t="s">
        <v>7820</v>
      </c>
      <c r="D3387" s="5">
        <v>1300</v>
      </c>
      <c r="E3387" s="7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62"/>
        <v>141</v>
      </c>
      <c r="P3387">
        <f t="shared" si="263"/>
        <v>67.959999999999994</v>
      </c>
      <c r="Q3387" s="11" t="s">
        <v>8309</v>
      </c>
      <c r="R3387" s="15">
        <f t="shared" si="264"/>
        <v>42072.576249999998</v>
      </c>
      <c r="S3387" s="15">
        <f t="shared" si="265"/>
        <v>42097.576249999998</v>
      </c>
      <c r="U3387" t="str">
        <f t="shared" si="266"/>
        <v>plays</v>
      </c>
    </row>
    <row r="3388" spans="1:21" ht="45" x14ac:dyDescent="0.25">
      <c r="A3388">
        <v>110</v>
      </c>
      <c r="B3388" s="9" t="s">
        <v>112</v>
      </c>
      <c r="C3388" s="3" t="s">
        <v>4221</v>
      </c>
      <c r="D3388" s="5">
        <v>1300</v>
      </c>
      <c r="E3388" s="7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62"/>
        <v>131</v>
      </c>
      <c r="P3388">
        <f t="shared" si="263"/>
        <v>65.38</v>
      </c>
      <c r="Q3388" s="11" t="s">
        <v>8308</v>
      </c>
      <c r="R3388" s="15">
        <f t="shared" si="264"/>
        <v>41557.949687500004</v>
      </c>
      <c r="S3388" s="15">
        <f t="shared" si="265"/>
        <v>41592.249305555553</v>
      </c>
      <c r="U3388" t="str">
        <f t="shared" si="266"/>
        <v>shorts</v>
      </c>
    </row>
    <row r="3389" spans="1:21" ht="45" x14ac:dyDescent="0.25">
      <c r="A3389">
        <v>79</v>
      </c>
      <c r="B3389" s="9" t="s">
        <v>81</v>
      </c>
      <c r="C3389" s="3" t="s">
        <v>4190</v>
      </c>
      <c r="D3389" s="5">
        <v>1300</v>
      </c>
      <c r="E3389" s="7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62"/>
        <v>127</v>
      </c>
      <c r="P3389">
        <f t="shared" si="263"/>
        <v>40.270000000000003</v>
      </c>
      <c r="Q3389" s="11" t="s">
        <v>8308</v>
      </c>
      <c r="R3389" s="15">
        <f t="shared" si="264"/>
        <v>41724.776539351849</v>
      </c>
      <c r="S3389" s="15">
        <f t="shared" si="265"/>
        <v>41754.776539351849</v>
      </c>
      <c r="U3389" t="str">
        <f t="shared" si="266"/>
        <v>shorts</v>
      </c>
    </row>
    <row r="3390" spans="1:21" ht="60" x14ac:dyDescent="0.25">
      <c r="A3390">
        <v>1377</v>
      </c>
      <c r="B3390" s="9" t="s">
        <v>1378</v>
      </c>
      <c r="C3390" s="3" t="s">
        <v>5487</v>
      </c>
      <c r="D3390" s="5">
        <v>1300</v>
      </c>
      <c r="E3390" s="7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62"/>
        <v>116</v>
      </c>
      <c r="P3390">
        <f t="shared" si="263"/>
        <v>48.71</v>
      </c>
      <c r="Q3390" s="11" t="s">
        <v>8313</v>
      </c>
      <c r="R3390" s="15">
        <f t="shared" si="264"/>
        <v>42747.219560185185</v>
      </c>
      <c r="S3390" s="15">
        <f t="shared" si="265"/>
        <v>42769.174305555556</v>
      </c>
      <c r="U3390" t="str">
        <f t="shared" si="266"/>
        <v>rock</v>
      </c>
    </row>
    <row r="3391" spans="1:21" ht="60" x14ac:dyDescent="0.25">
      <c r="A3391">
        <v>828</v>
      </c>
      <c r="B3391" s="9" t="s">
        <v>829</v>
      </c>
      <c r="C3391" s="3" t="s">
        <v>4938</v>
      </c>
      <c r="D3391" s="5">
        <v>1300</v>
      </c>
      <c r="E3391" s="7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62"/>
        <v>107</v>
      </c>
      <c r="P3391">
        <f t="shared" si="263"/>
        <v>36.61</v>
      </c>
      <c r="Q3391" s="11" t="s">
        <v>8313</v>
      </c>
      <c r="R3391" s="15">
        <f t="shared" si="264"/>
        <v>41073.050717592596</v>
      </c>
      <c r="S3391" s="15">
        <f t="shared" si="265"/>
        <v>41085.683333333334</v>
      </c>
      <c r="U3391" t="str">
        <f t="shared" si="266"/>
        <v>rock</v>
      </c>
    </row>
    <row r="3392" spans="1:21" ht="45" x14ac:dyDescent="0.25">
      <c r="A3392">
        <v>103</v>
      </c>
      <c r="B3392" s="9" t="s">
        <v>105</v>
      </c>
      <c r="C3392" s="3" t="s">
        <v>4214</v>
      </c>
      <c r="D3392" s="5">
        <v>1300</v>
      </c>
      <c r="E3392" s="7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62"/>
        <v>105</v>
      </c>
      <c r="P3392">
        <f t="shared" si="263"/>
        <v>27.9</v>
      </c>
      <c r="Q3392" s="11" t="s">
        <v>8308</v>
      </c>
      <c r="R3392" s="15">
        <f t="shared" si="264"/>
        <v>41682.805902777778</v>
      </c>
      <c r="S3392" s="15">
        <f t="shared" si="265"/>
        <v>41705.805902777778</v>
      </c>
      <c r="U3392" t="str">
        <f t="shared" si="266"/>
        <v>shorts</v>
      </c>
    </row>
    <row r="3393" spans="1:21" ht="60" x14ac:dyDescent="0.25">
      <c r="A3393">
        <v>1851</v>
      </c>
      <c r="B3393" s="9" t="s">
        <v>1852</v>
      </c>
      <c r="C3393" s="3" t="s">
        <v>5961</v>
      </c>
      <c r="D3393" s="5">
        <v>1300</v>
      </c>
      <c r="E3393" s="7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62"/>
        <v>100</v>
      </c>
      <c r="P3393">
        <f t="shared" si="263"/>
        <v>50.04</v>
      </c>
      <c r="Q3393" s="11" t="s">
        <v>8313</v>
      </c>
      <c r="R3393" s="15">
        <f t="shared" si="264"/>
        <v>41827.906689814816</v>
      </c>
      <c r="S3393" s="15">
        <f t="shared" si="265"/>
        <v>41848.041666666664</v>
      </c>
      <c r="U3393" t="str">
        <f t="shared" si="266"/>
        <v>rock</v>
      </c>
    </row>
    <row r="3394" spans="1:21" ht="60" x14ac:dyDescent="0.25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62"/>
        <v>48</v>
      </c>
      <c r="P3394">
        <f t="shared" si="263"/>
        <v>62</v>
      </c>
      <c r="Q3394" s="11" t="s">
        <v>8309</v>
      </c>
      <c r="R3394" s="15">
        <f t="shared" si="264"/>
        <v>41830.858344907407</v>
      </c>
      <c r="S3394" s="15">
        <f t="shared" si="265"/>
        <v>41852.291666666664</v>
      </c>
      <c r="U3394" t="str">
        <f t="shared" si="266"/>
        <v>plays</v>
      </c>
    </row>
    <row r="3395" spans="1:21" ht="45" x14ac:dyDescent="0.25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67">ROUND(E3395/D3395*100,0)</f>
        <v>155</v>
      </c>
      <c r="P3395">
        <f t="shared" ref="P3395:P3458" si="268">IFERROR(ROUND(E3395/L3395,2),0)</f>
        <v>102.11</v>
      </c>
      <c r="Q3395" s="11" t="s">
        <v>8308</v>
      </c>
      <c r="R3395" s="15">
        <f t="shared" ref="R3395:R3458" si="269">(((J3395/60)/60)/24)+DATE(1970,1,1)</f>
        <v>41828.515555555554</v>
      </c>
      <c r="S3395" s="15">
        <f t="shared" ref="S3395:S3458" si="270">(((I3395/60)/60)/24)+DATE(1970,1,1)</f>
        <v>41868.515555555554</v>
      </c>
      <c r="U3395" t="str">
        <f t="shared" ref="U3395:U3458" si="271">RIGHT(N3395,LEN(N3395)-SEARCH("/",N3395))</f>
        <v>television</v>
      </c>
    </row>
    <row r="3396" spans="1:21" ht="45" x14ac:dyDescent="0.25">
      <c r="A3396">
        <v>2558</v>
      </c>
      <c r="B3396" s="9" t="s">
        <v>2558</v>
      </c>
      <c r="C3396" s="3" t="s">
        <v>6668</v>
      </c>
      <c r="D3396" s="5">
        <v>1250</v>
      </c>
      <c r="E3396" s="7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67"/>
        <v>109</v>
      </c>
      <c r="P3396">
        <f t="shared" si="268"/>
        <v>75.61</v>
      </c>
      <c r="Q3396" s="11" t="s">
        <v>8313</v>
      </c>
      <c r="R3396" s="15">
        <f t="shared" si="269"/>
        <v>42093.860023148154</v>
      </c>
      <c r="S3396" s="15">
        <f t="shared" si="270"/>
        <v>42125.582638888889</v>
      </c>
      <c r="U3396" t="str">
        <f t="shared" si="271"/>
        <v>classical music</v>
      </c>
    </row>
    <row r="3397" spans="1:21" ht="45" x14ac:dyDescent="0.25">
      <c r="A3397">
        <v>3762</v>
      </c>
      <c r="B3397" s="9" t="s">
        <v>3759</v>
      </c>
      <c r="C3397" s="3" t="s">
        <v>7872</v>
      </c>
      <c r="D3397" s="5">
        <v>1250</v>
      </c>
      <c r="E3397" s="7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67"/>
        <v>106</v>
      </c>
      <c r="P3397">
        <f t="shared" si="268"/>
        <v>47.43</v>
      </c>
      <c r="Q3397" s="11" t="s">
        <v>8309</v>
      </c>
      <c r="R3397" s="15">
        <f t="shared" si="269"/>
        <v>42193.813530092593</v>
      </c>
      <c r="S3397" s="15">
        <f t="shared" si="270"/>
        <v>42218.813530092593</v>
      </c>
      <c r="U3397" t="str">
        <f t="shared" si="271"/>
        <v>musical</v>
      </c>
    </row>
    <row r="3398" spans="1:21" ht="45" x14ac:dyDescent="0.25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105</v>
      </c>
      <c r="P3398">
        <f t="shared" si="268"/>
        <v>47</v>
      </c>
      <c r="Q3398" s="11" t="s">
        <v>8309</v>
      </c>
      <c r="R3398" s="15">
        <f t="shared" si="269"/>
        <v>42018.94159722222</v>
      </c>
      <c r="S3398" s="15">
        <f t="shared" si="270"/>
        <v>42047.291666666672</v>
      </c>
      <c r="U3398" t="str">
        <f t="shared" si="271"/>
        <v>plays</v>
      </c>
    </row>
    <row r="3399" spans="1:21" ht="60" x14ac:dyDescent="0.25">
      <c r="A3399">
        <v>3149</v>
      </c>
      <c r="B3399" s="9" t="s">
        <v>3149</v>
      </c>
      <c r="C3399" s="3" t="s">
        <v>7259</v>
      </c>
      <c r="D3399" s="5">
        <v>1250</v>
      </c>
      <c r="E3399" s="7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67"/>
        <v>104</v>
      </c>
      <c r="P3399">
        <f t="shared" si="268"/>
        <v>52</v>
      </c>
      <c r="Q3399" s="11" t="s">
        <v>8309</v>
      </c>
      <c r="R3399" s="15">
        <f t="shared" si="269"/>
        <v>41226.017361111109</v>
      </c>
      <c r="S3399" s="15">
        <f t="shared" si="270"/>
        <v>41250.083333333336</v>
      </c>
      <c r="U3399" t="str">
        <f t="shared" si="271"/>
        <v>plays</v>
      </c>
    </row>
    <row r="3400" spans="1:21" ht="45" x14ac:dyDescent="0.25">
      <c r="A3400">
        <v>3613</v>
      </c>
      <c r="B3400" s="9" t="s">
        <v>3612</v>
      </c>
      <c r="C3400" s="3" t="s">
        <v>7723</v>
      </c>
      <c r="D3400" s="5">
        <v>1250</v>
      </c>
      <c r="E3400" s="7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7"/>
        <v>100</v>
      </c>
      <c r="P3400">
        <f t="shared" si="268"/>
        <v>62.5</v>
      </c>
      <c r="Q3400" s="11" t="s">
        <v>8309</v>
      </c>
      <c r="R3400" s="15">
        <f t="shared" si="269"/>
        <v>41788.58997685185</v>
      </c>
      <c r="S3400" s="15">
        <f t="shared" si="270"/>
        <v>41818.58997685185</v>
      </c>
      <c r="U3400" t="str">
        <f t="shared" si="271"/>
        <v>plays</v>
      </c>
    </row>
    <row r="3401" spans="1:21" ht="45" x14ac:dyDescent="0.25">
      <c r="A3401">
        <v>1728</v>
      </c>
      <c r="B3401" s="9" t="s">
        <v>1729</v>
      </c>
      <c r="C3401" s="3" t="s">
        <v>5838</v>
      </c>
      <c r="D3401" s="5">
        <v>1250</v>
      </c>
      <c r="E3401" s="7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67"/>
        <v>68</v>
      </c>
      <c r="P3401">
        <f t="shared" si="268"/>
        <v>122.14</v>
      </c>
      <c r="Q3401" s="11" t="s">
        <v>8313</v>
      </c>
      <c r="R3401" s="15">
        <f t="shared" si="269"/>
        <v>42268.625856481478</v>
      </c>
      <c r="S3401" s="15">
        <f t="shared" si="270"/>
        <v>42298.625856481478</v>
      </c>
      <c r="U3401" t="str">
        <f t="shared" si="271"/>
        <v>faith</v>
      </c>
    </row>
    <row r="3402" spans="1:21" ht="45" x14ac:dyDescent="0.25">
      <c r="A3402">
        <v>3998</v>
      </c>
      <c r="B3402" s="9" t="s">
        <v>3994</v>
      </c>
      <c r="C3402" s="3" t="s">
        <v>8104</v>
      </c>
      <c r="D3402" s="5">
        <v>1250</v>
      </c>
      <c r="E3402" s="7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67"/>
        <v>57</v>
      </c>
      <c r="P3402">
        <f t="shared" si="268"/>
        <v>59.58</v>
      </c>
      <c r="Q3402" s="11" t="s">
        <v>8309</v>
      </c>
      <c r="R3402" s="15">
        <f t="shared" si="269"/>
        <v>42061.963263888887</v>
      </c>
      <c r="S3402" s="15">
        <f t="shared" si="270"/>
        <v>42091.921597222223</v>
      </c>
      <c r="U3402" t="str">
        <f t="shared" si="271"/>
        <v>plays</v>
      </c>
    </row>
    <row r="3403" spans="1:21" ht="45" x14ac:dyDescent="0.25">
      <c r="A3403">
        <v>4069</v>
      </c>
      <c r="B3403" s="9" t="s">
        <v>4065</v>
      </c>
      <c r="C3403" s="3" t="s">
        <v>8172</v>
      </c>
      <c r="D3403" s="5">
        <v>1250</v>
      </c>
      <c r="E3403" s="7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67"/>
        <v>34</v>
      </c>
      <c r="P3403">
        <f t="shared" si="268"/>
        <v>33.08</v>
      </c>
      <c r="Q3403" s="11" t="s">
        <v>8309</v>
      </c>
      <c r="R3403" s="15">
        <f t="shared" si="269"/>
        <v>42022.661527777775</v>
      </c>
      <c r="S3403" s="15">
        <f t="shared" si="270"/>
        <v>42063.5</v>
      </c>
      <c r="U3403" t="str">
        <f t="shared" si="271"/>
        <v>plays</v>
      </c>
    </row>
    <row r="3404" spans="1:21" ht="60" x14ac:dyDescent="0.25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7"/>
        <v>2</v>
      </c>
      <c r="P3404">
        <f t="shared" si="268"/>
        <v>5.75</v>
      </c>
      <c r="Q3404" s="11" t="s">
        <v>8309</v>
      </c>
      <c r="R3404" s="15">
        <f t="shared" si="269"/>
        <v>41879.043530092589</v>
      </c>
      <c r="S3404" s="15">
        <f t="shared" si="270"/>
        <v>41909.043530092589</v>
      </c>
      <c r="U3404" t="str">
        <f t="shared" si="271"/>
        <v>plays</v>
      </c>
    </row>
    <row r="3405" spans="1:21" ht="60" x14ac:dyDescent="0.25">
      <c r="A3405">
        <v>3129</v>
      </c>
      <c r="B3405" s="9" t="s">
        <v>3129</v>
      </c>
      <c r="C3405" s="3" t="s">
        <v>7239</v>
      </c>
      <c r="D3405" s="5">
        <v>1250</v>
      </c>
      <c r="E3405" s="7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67"/>
        <v>1</v>
      </c>
      <c r="P3405">
        <f t="shared" si="268"/>
        <v>10</v>
      </c>
      <c r="Q3405" s="11" t="s">
        <v>8309</v>
      </c>
      <c r="R3405" s="15">
        <f t="shared" si="269"/>
        <v>42803.842812499999</v>
      </c>
      <c r="S3405" s="15">
        <f t="shared" si="270"/>
        <v>42843.801145833335</v>
      </c>
      <c r="U3405" t="str">
        <f t="shared" si="271"/>
        <v>plays</v>
      </c>
    </row>
    <row r="3406" spans="1:21" ht="60" x14ac:dyDescent="0.25">
      <c r="A3406">
        <v>2189</v>
      </c>
      <c r="B3406" s="9" t="s">
        <v>2190</v>
      </c>
      <c r="C3406" s="3" t="s">
        <v>6299</v>
      </c>
      <c r="D3406" s="5">
        <v>1200</v>
      </c>
      <c r="E3406" s="7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67"/>
        <v>503</v>
      </c>
      <c r="P3406">
        <f t="shared" si="268"/>
        <v>68.63</v>
      </c>
      <c r="Q3406" s="11" t="s">
        <v>8312</v>
      </c>
      <c r="R3406" s="15">
        <f t="shared" si="269"/>
        <v>42467.788194444445</v>
      </c>
      <c r="S3406" s="15">
        <f t="shared" si="270"/>
        <v>42481.916666666672</v>
      </c>
      <c r="U3406" t="str">
        <f t="shared" si="271"/>
        <v>tabletop games</v>
      </c>
    </row>
    <row r="3407" spans="1:21" ht="45" x14ac:dyDescent="0.25">
      <c r="A3407">
        <v>1752</v>
      </c>
      <c r="B3407" s="9" t="s">
        <v>1753</v>
      </c>
      <c r="C3407" s="3" t="s">
        <v>5862</v>
      </c>
      <c r="D3407" s="5">
        <v>1200</v>
      </c>
      <c r="E3407" s="7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67"/>
        <v>260</v>
      </c>
      <c r="P3407">
        <f t="shared" si="268"/>
        <v>34.69</v>
      </c>
      <c r="Q3407" s="11" t="s">
        <v>8314</v>
      </c>
      <c r="R3407" s="15">
        <f t="shared" si="269"/>
        <v>42627.253263888888</v>
      </c>
      <c r="S3407" s="15">
        <f t="shared" si="270"/>
        <v>42657.253263888888</v>
      </c>
      <c r="U3407" t="str">
        <f t="shared" si="271"/>
        <v>photobooks</v>
      </c>
    </row>
    <row r="3408" spans="1:21" ht="60" x14ac:dyDescent="0.25">
      <c r="A3408">
        <v>1507</v>
      </c>
      <c r="B3408" s="9" t="s">
        <v>1508</v>
      </c>
      <c r="C3408" s="3" t="s">
        <v>5617</v>
      </c>
      <c r="D3408" s="5">
        <v>1200</v>
      </c>
      <c r="E3408" s="7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67"/>
        <v>215</v>
      </c>
      <c r="P3408">
        <f t="shared" si="268"/>
        <v>78.180000000000007</v>
      </c>
      <c r="Q3408" s="11" t="s">
        <v>8314</v>
      </c>
      <c r="R3408" s="15">
        <f t="shared" si="269"/>
        <v>40254.450335648151</v>
      </c>
      <c r="S3408" s="15">
        <f t="shared" si="270"/>
        <v>40313.340277777781</v>
      </c>
      <c r="U3408" t="str">
        <f t="shared" si="271"/>
        <v>photobooks</v>
      </c>
    </row>
    <row r="3409" spans="1:21" ht="60" x14ac:dyDescent="0.25">
      <c r="A3409">
        <v>64</v>
      </c>
      <c r="B3409" s="9" t="s">
        <v>66</v>
      </c>
      <c r="C3409" s="3" t="s">
        <v>4175</v>
      </c>
      <c r="D3409" s="5">
        <v>1200</v>
      </c>
      <c r="E3409" s="7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67"/>
        <v>173</v>
      </c>
      <c r="P3409">
        <f t="shared" si="268"/>
        <v>86.67</v>
      </c>
      <c r="Q3409" s="11" t="s">
        <v>8308</v>
      </c>
      <c r="R3409" s="15">
        <f t="shared" si="269"/>
        <v>41433.01829861111</v>
      </c>
      <c r="S3409" s="15">
        <f t="shared" si="270"/>
        <v>41463.01829861111</v>
      </c>
      <c r="U3409" t="str">
        <f t="shared" si="271"/>
        <v>shorts</v>
      </c>
    </row>
    <row r="3410" spans="1:21" ht="60" x14ac:dyDescent="0.25">
      <c r="A3410">
        <v>2314</v>
      </c>
      <c r="B3410" s="9" t="s">
        <v>2315</v>
      </c>
      <c r="C3410" s="3" t="s">
        <v>6424</v>
      </c>
      <c r="D3410" s="5">
        <v>1200</v>
      </c>
      <c r="E3410" s="7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67"/>
        <v>157</v>
      </c>
      <c r="P3410">
        <f t="shared" si="268"/>
        <v>37.67</v>
      </c>
      <c r="Q3410" s="11" t="s">
        <v>8313</v>
      </c>
      <c r="R3410" s="15">
        <f t="shared" si="269"/>
        <v>41037.551585648151</v>
      </c>
      <c r="S3410" s="15">
        <f t="shared" si="270"/>
        <v>41067.551585648151</v>
      </c>
      <c r="U3410" t="str">
        <f t="shared" si="271"/>
        <v>indie rock</v>
      </c>
    </row>
    <row r="3411" spans="1:21" ht="60" x14ac:dyDescent="0.25">
      <c r="A3411">
        <v>2117</v>
      </c>
      <c r="B3411" s="9" t="s">
        <v>2118</v>
      </c>
      <c r="C3411" s="3" t="s">
        <v>6227</v>
      </c>
      <c r="D3411" s="5">
        <v>1200</v>
      </c>
      <c r="E3411" s="7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67"/>
        <v>148</v>
      </c>
      <c r="P3411">
        <f t="shared" si="268"/>
        <v>50.66</v>
      </c>
      <c r="Q3411" s="11" t="s">
        <v>8313</v>
      </c>
      <c r="R3411" s="15">
        <f t="shared" si="269"/>
        <v>42290.059594907405</v>
      </c>
      <c r="S3411" s="15">
        <f t="shared" si="270"/>
        <v>42304.207638888889</v>
      </c>
      <c r="U3411" t="str">
        <f t="shared" si="271"/>
        <v>indie rock</v>
      </c>
    </row>
    <row r="3412" spans="1:21" ht="60" x14ac:dyDescent="0.25">
      <c r="A3412">
        <v>858</v>
      </c>
      <c r="B3412" s="9" t="s">
        <v>859</v>
      </c>
      <c r="C3412" s="3" t="s">
        <v>4968</v>
      </c>
      <c r="D3412" s="5">
        <v>1200</v>
      </c>
      <c r="E3412" s="7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67"/>
        <v>144</v>
      </c>
      <c r="P3412">
        <f t="shared" si="268"/>
        <v>22.74</v>
      </c>
      <c r="Q3412" s="11" t="s">
        <v>8313</v>
      </c>
      <c r="R3412" s="15">
        <f t="shared" si="269"/>
        <v>42079.745578703703</v>
      </c>
      <c r="S3412" s="15">
        <f t="shared" si="270"/>
        <v>42109.957638888889</v>
      </c>
      <c r="U3412" t="str">
        <f t="shared" si="271"/>
        <v>metal</v>
      </c>
    </row>
    <row r="3413" spans="1:21" ht="30" x14ac:dyDescent="0.25">
      <c r="A3413">
        <v>3439</v>
      </c>
      <c r="B3413" s="9" t="s">
        <v>3438</v>
      </c>
      <c r="C3413" s="3" t="s">
        <v>7549</v>
      </c>
      <c r="D3413" s="5">
        <v>1200</v>
      </c>
      <c r="E3413" s="7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67"/>
        <v>135</v>
      </c>
      <c r="P3413">
        <f t="shared" si="268"/>
        <v>89.79</v>
      </c>
      <c r="Q3413" s="11" t="s">
        <v>8309</v>
      </c>
      <c r="R3413" s="15">
        <f t="shared" si="269"/>
        <v>42374.911226851851</v>
      </c>
      <c r="S3413" s="15">
        <f t="shared" si="270"/>
        <v>42388.207638888889</v>
      </c>
      <c r="U3413" t="str">
        <f t="shared" si="271"/>
        <v>plays</v>
      </c>
    </row>
    <row r="3414" spans="1:21" ht="60" x14ac:dyDescent="0.25">
      <c r="A3414">
        <v>529</v>
      </c>
      <c r="B3414" s="9" t="s">
        <v>530</v>
      </c>
      <c r="C3414" s="3" t="s">
        <v>4639</v>
      </c>
      <c r="D3414" s="5">
        <v>1200</v>
      </c>
      <c r="E3414" s="7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67"/>
        <v>130</v>
      </c>
      <c r="P3414">
        <f t="shared" si="268"/>
        <v>86.94</v>
      </c>
      <c r="Q3414" s="11" t="s">
        <v>8309</v>
      </c>
      <c r="R3414" s="15">
        <f t="shared" si="269"/>
        <v>42725.031180555554</v>
      </c>
      <c r="S3414" s="15">
        <f t="shared" si="270"/>
        <v>42746.208333333328</v>
      </c>
      <c r="U3414" t="str">
        <f t="shared" si="271"/>
        <v>plays</v>
      </c>
    </row>
    <row r="3415" spans="1:21" ht="60" x14ac:dyDescent="0.25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7"/>
        <v>130</v>
      </c>
      <c r="P3415">
        <f t="shared" si="268"/>
        <v>24.42</v>
      </c>
      <c r="Q3415" s="11" t="s">
        <v>8310</v>
      </c>
      <c r="R3415" s="15">
        <f t="shared" si="269"/>
        <v>42502.807627314818</v>
      </c>
      <c r="S3415" s="15">
        <f t="shared" si="270"/>
        <v>42532.807627314818</v>
      </c>
      <c r="U3415" t="str">
        <f t="shared" si="271"/>
        <v>nonfiction</v>
      </c>
    </row>
    <row r="3416" spans="1:21" ht="45" x14ac:dyDescent="0.25">
      <c r="A3416">
        <v>3783</v>
      </c>
      <c r="B3416" s="9" t="s">
        <v>3780</v>
      </c>
      <c r="C3416" s="3" t="s">
        <v>7893</v>
      </c>
      <c r="D3416" s="5">
        <v>1200</v>
      </c>
      <c r="E3416" s="7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67"/>
        <v>129</v>
      </c>
      <c r="P3416">
        <f t="shared" si="268"/>
        <v>64.459999999999994</v>
      </c>
      <c r="Q3416" s="11" t="s">
        <v>8309</v>
      </c>
      <c r="R3416" s="15">
        <f t="shared" si="269"/>
        <v>42420.140277777777</v>
      </c>
      <c r="S3416" s="15">
        <f t="shared" si="270"/>
        <v>42444.666666666672</v>
      </c>
      <c r="U3416" t="str">
        <f t="shared" si="271"/>
        <v>musical</v>
      </c>
    </row>
    <row r="3417" spans="1:21" ht="60" x14ac:dyDescent="0.25">
      <c r="A3417">
        <v>85</v>
      </c>
      <c r="B3417" s="9" t="s">
        <v>87</v>
      </c>
      <c r="C3417" s="3" t="s">
        <v>4196</v>
      </c>
      <c r="D3417" s="5">
        <v>1200</v>
      </c>
      <c r="E3417" s="7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67"/>
        <v>126</v>
      </c>
      <c r="P3417">
        <f t="shared" si="268"/>
        <v>71.709999999999994</v>
      </c>
      <c r="Q3417" s="11" t="s">
        <v>8308</v>
      </c>
      <c r="R3417" s="15">
        <f t="shared" si="269"/>
        <v>40779.125428240739</v>
      </c>
      <c r="S3417" s="15">
        <f t="shared" si="270"/>
        <v>40809.125428240739</v>
      </c>
      <c r="U3417" t="str">
        <f t="shared" si="271"/>
        <v>shorts</v>
      </c>
    </row>
    <row r="3418" spans="1:21" ht="60" x14ac:dyDescent="0.25">
      <c r="A3418">
        <v>2295</v>
      </c>
      <c r="B3418" s="9" t="s">
        <v>2296</v>
      </c>
      <c r="C3418" s="3" t="s">
        <v>6405</v>
      </c>
      <c r="D3418" s="5">
        <v>1200</v>
      </c>
      <c r="E3418" s="7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67"/>
        <v>125</v>
      </c>
      <c r="P3418">
        <f t="shared" si="268"/>
        <v>44.21</v>
      </c>
      <c r="Q3418" s="11" t="s">
        <v>8313</v>
      </c>
      <c r="R3418" s="15">
        <f t="shared" si="269"/>
        <v>41270.954351851848</v>
      </c>
      <c r="S3418" s="15">
        <f t="shared" si="270"/>
        <v>41300.954351851848</v>
      </c>
      <c r="U3418" t="str">
        <f t="shared" si="271"/>
        <v>rock</v>
      </c>
    </row>
    <row r="3419" spans="1:21" ht="60" x14ac:dyDescent="0.25">
      <c r="A3419">
        <v>3227</v>
      </c>
      <c r="B3419" s="9" t="s">
        <v>3227</v>
      </c>
      <c r="C3419" s="3" t="s">
        <v>7337</v>
      </c>
      <c r="D3419" s="5">
        <v>1200</v>
      </c>
      <c r="E3419" s="7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67"/>
        <v>125</v>
      </c>
      <c r="P3419">
        <f t="shared" si="268"/>
        <v>50</v>
      </c>
      <c r="Q3419" s="11" t="s">
        <v>8309</v>
      </c>
      <c r="R3419" s="15">
        <f t="shared" si="269"/>
        <v>42722.882361111115</v>
      </c>
      <c r="S3419" s="15">
        <f t="shared" si="270"/>
        <v>42752.882361111115</v>
      </c>
      <c r="U3419" t="str">
        <f t="shared" si="271"/>
        <v>plays</v>
      </c>
    </row>
    <row r="3420" spans="1:21" ht="45" x14ac:dyDescent="0.25">
      <c r="A3420">
        <v>3180</v>
      </c>
      <c r="B3420" s="9" t="s">
        <v>3180</v>
      </c>
      <c r="C3420" s="3" t="s">
        <v>7290</v>
      </c>
      <c r="D3420" s="5">
        <v>1200</v>
      </c>
      <c r="E3420" s="7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67"/>
        <v>120</v>
      </c>
      <c r="P3420">
        <f t="shared" si="268"/>
        <v>31.93</v>
      </c>
      <c r="Q3420" s="11" t="s">
        <v>8309</v>
      </c>
      <c r="R3420" s="15">
        <f t="shared" si="269"/>
        <v>41780.412604166668</v>
      </c>
      <c r="S3420" s="15">
        <f t="shared" si="270"/>
        <v>41810.412604166668</v>
      </c>
      <c r="U3420" t="str">
        <f t="shared" si="271"/>
        <v>plays</v>
      </c>
    </row>
    <row r="3421" spans="1:21" ht="60" x14ac:dyDescent="0.25">
      <c r="A3421">
        <v>3833</v>
      </c>
      <c r="B3421" s="9" t="s">
        <v>3830</v>
      </c>
      <c r="C3421" s="3" t="s">
        <v>7942</v>
      </c>
      <c r="D3421" s="5">
        <v>1200</v>
      </c>
      <c r="E3421" s="7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67"/>
        <v>117</v>
      </c>
      <c r="P3421">
        <f t="shared" si="268"/>
        <v>70</v>
      </c>
      <c r="Q3421" s="11" t="s">
        <v>8309</v>
      </c>
      <c r="R3421" s="15">
        <f t="shared" si="269"/>
        <v>41963.872361111105</v>
      </c>
      <c r="S3421" s="15">
        <f t="shared" si="270"/>
        <v>41974.797916666663</v>
      </c>
      <c r="U3421" t="str">
        <f t="shared" si="271"/>
        <v>plays</v>
      </c>
    </row>
    <row r="3422" spans="1:21" ht="60" x14ac:dyDescent="0.25">
      <c r="A3422">
        <v>787</v>
      </c>
      <c r="B3422" s="9" t="s">
        <v>788</v>
      </c>
      <c r="C3422" s="3" t="s">
        <v>4897</v>
      </c>
      <c r="D3422" s="5">
        <v>1200</v>
      </c>
      <c r="E3422" s="7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67"/>
        <v>114</v>
      </c>
      <c r="P3422">
        <f t="shared" si="268"/>
        <v>80.59</v>
      </c>
      <c r="Q3422" s="11" t="s">
        <v>8313</v>
      </c>
      <c r="R3422" s="15">
        <f t="shared" si="269"/>
        <v>41549.627615740741</v>
      </c>
      <c r="S3422" s="15">
        <f t="shared" si="270"/>
        <v>41579.627615740741</v>
      </c>
      <c r="U3422" t="str">
        <f t="shared" si="271"/>
        <v>rock</v>
      </c>
    </row>
    <row r="3423" spans="1:21" ht="60" x14ac:dyDescent="0.25">
      <c r="A3423">
        <v>2469</v>
      </c>
      <c r="B3423" s="9" t="s">
        <v>2470</v>
      </c>
      <c r="C3423" s="3" t="s">
        <v>6579</v>
      </c>
      <c r="D3423" s="5">
        <v>1200</v>
      </c>
      <c r="E3423" s="7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67"/>
        <v>114</v>
      </c>
      <c r="P3423">
        <f t="shared" si="268"/>
        <v>29.02</v>
      </c>
      <c r="Q3423" s="11" t="s">
        <v>8313</v>
      </c>
      <c r="R3423" s="15">
        <f t="shared" si="269"/>
        <v>40557.429733796293</v>
      </c>
      <c r="S3423" s="15">
        <f t="shared" si="270"/>
        <v>40582.429733796293</v>
      </c>
      <c r="U3423" t="str">
        <f t="shared" si="271"/>
        <v>indie rock</v>
      </c>
    </row>
    <row r="3424" spans="1:21" ht="45" x14ac:dyDescent="0.25">
      <c r="A3424">
        <v>1741</v>
      </c>
      <c r="B3424" s="9" t="s">
        <v>1742</v>
      </c>
      <c r="C3424" s="3" t="s">
        <v>5851</v>
      </c>
      <c r="D3424" s="5">
        <v>1200</v>
      </c>
      <c r="E3424" s="7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67"/>
        <v>111</v>
      </c>
      <c r="P3424">
        <f t="shared" si="268"/>
        <v>25.58</v>
      </c>
      <c r="Q3424" s="11" t="s">
        <v>8314</v>
      </c>
      <c r="R3424" s="15">
        <f t="shared" si="269"/>
        <v>42120.628136574072</v>
      </c>
      <c r="S3424" s="15">
        <f t="shared" si="270"/>
        <v>42165.628136574072</v>
      </c>
      <c r="U3424" t="str">
        <f t="shared" si="271"/>
        <v>photobooks</v>
      </c>
    </row>
    <row r="3425" spans="1:21" ht="60" x14ac:dyDescent="0.25">
      <c r="A3425">
        <v>3541</v>
      </c>
      <c r="B3425" s="9" t="s">
        <v>3540</v>
      </c>
      <c r="C3425" s="3" t="s">
        <v>7651</v>
      </c>
      <c r="D3425" s="5">
        <v>1200</v>
      </c>
      <c r="E3425" s="7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67"/>
        <v>105</v>
      </c>
      <c r="P3425">
        <f t="shared" si="268"/>
        <v>39.380000000000003</v>
      </c>
      <c r="Q3425" s="11" t="s">
        <v>8309</v>
      </c>
      <c r="R3425" s="15">
        <f t="shared" si="269"/>
        <v>42222.730034722219</v>
      </c>
      <c r="S3425" s="15">
        <f t="shared" si="270"/>
        <v>42247.730034722219</v>
      </c>
      <c r="U3425" t="str">
        <f t="shared" si="271"/>
        <v>plays</v>
      </c>
    </row>
    <row r="3426" spans="1:21" ht="60" x14ac:dyDescent="0.25">
      <c r="A3426">
        <v>3832</v>
      </c>
      <c r="B3426" s="9" t="s">
        <v>3829</v>
      </c>
      <c r="C3426" s="3" t="s">
        <v>7941</v>
      </c>
      <c r="D3426" s="5">
        <v>1200</v>
      </c>
      <c r="E3426" s="7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67"/>
        <v>105</v>
      </c>
      <c r="P3426">
        <f t="shared" si="268"/>
        <v>139.56</v>
      </c>
      <c r="Q3426" s="11" t="s">
        <v>8309</v>
      </c>
      <c r="R3426" s="15">
        <f t="shared" si="269"/>
        <v>42375.114988425921</v>
      </c>
      <c r="S3426" s="15">
        <f t="shared" si="270"/>
        <v>42420.114988425921</v>
      </c>
      <c r="U3426" t="str">
        <f t="shared" si="271"/>
        <v>plays</v>
      </c>
    </row>
    <row r="3427" spans="1:21" ht="45" x14ac:dyDescent="0.25">
      <c r="A3427">
        <v>3226</v>
      </c>
      <c r="B3427" s="9" t="s">
        <v>3226</v>
      </c>
      <c r="C3427" s="3" t="s">
        <v>7336</v>
      </c>
      <c r="D3427" s="5">
        <v>1200</v>
      </c>
      <c r="E3427" s="7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67"/>
        <v>104</v>
      </c>
      <c r="P3427">
        <f t="shared" si="268"/>
        <v>59.52</v>
      </c>
      <c r="Q3427" s="11" t="s">
        <v>8309</v>
      </c>
      <c r="R3427" s="15">
        <f t="shared" si="269"/>
        <v>42277.583472222221</v>
      </c>
      <c r="S3427" s="15">
        <f t="shared" si="270"/>
        <v>42307.583472222221</v>
      </c>
      <c r="U3427" t="str">
        <f t="shared" si="271"/>
        <v>plays</v>
      </c>
    </row>
    <row r="3428" spans="1:21" ht="45" x14ac:dyDescent="0.25">
      <c r="A3428">
        <v>3399</v>
      </c>
      <c r="B3428" s="9" t="s">
        <v>3398</v>
      </c>
      <c r="C3428" s="3" t="s">
        <v>7509</v>
      </c>
      <c r="D3428" s="5">
        <v>1200</v>
      </c>
      <c r="E3428" s="7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67"/>
        <v>104</v>
      </c>
      <c r="P3428">
        <f t="shared" si="268"/>
        <v>27.07</v>
      </c>
      <c r="Q3428" s="11" t="s">
        <v>8309</v>
      </c>
      <c r="R3428" s="15">
        <f t="shared" si="269"/>
        <v>42026.920428240745</v>
      </c>
      <c r="S3428" s="15">
        <f t="shared" si="270"/>
        <v>42056.920428240745</v>
      </c>
      <c r="U3428" t="str">
        <f t="shared" si="271"/>
        <v>plays</v>
      </c>
    </row>
    <row r="3429" spans="1:21" ht="45" x14ac:dyDescent="0.25">
      <c r="A3429">
        <v>1886</v>
      </c>
      <c r="B3429" s="9" t="s">
        <v>1887</v>
      </c>
      <c r="C3429" s="3" t="s">
        <v>5996</v>
      </c>
      <c r="D3429" s="5">
        <v>1200</v>
      </c>
      <c r="E3429" s="7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67"/>
        <v>102</v>
      </c>
      <c r="P3429">
        <f t="shared" si="268"/>
        <v>42.24</v>
      </c>
      <c r="Q3429" s="11" t="s">
        <v>8313</v>
      </c>
      <c r="R3429" s="15">
        <f t="shared" si="269"/>
        <v>41925.906689814816</v>
      </c>
      <c r="S3429" s="15">
        <f t="shared" si="270"/>
        <v>41955.94835648148</v>
      </c>
      <c r="U3429" t="str">
        <f t="shared" si="271"/>
        <v>indie rock</v>
      </c>
    </row>
    <row r="3430" spans="1:21" ht="45" x14ac:dyDescent="0.25">
      <c r="A3430">
        <v>1608</v>
      </c>
      <c r="B3430" s="9" t="s">
        <v>1609</v>
      </c>
      <c r="C3430" s="3" t="s">
        <v>5718</v>
      </c>
      <c r="D3430" s="5">
        <v>1200</v>
      </c>
      <c r="E3430" s="7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67"/>
        <v>101</v>
      </c>
      <c r="P3430">
        <f t="shared" si="268"/>
        <v>52.83</v>
      </c>
      <c r="Q3430" s="11" t="s">
        <v>8313</v>
      </c>
      <c r="R3430" s="15">
        <f t="shared" si="269"/>
        <v>41607.83085648148</v>
      </c>
      <c r="S3430" s="15">
        <f t="shared" si="270"/>
        <v>41640.226388888892</v>
      </c>
      <c r="U3430" t="str">
        <f t="shared" si="271"/>
        <v>rock</v>
      </c>
    </row>
    <row r="3431" spans="1:21" ht="45" x14ac:dyDescent="0.25">
      <c r="A3431">
        <v>857</v>
      </c>
      <c r="B3431" s="9" t="s">
        <v>858</v>
      </c>
      <c r="C3431" s="3" t="s">
        <v>4967</v>
      </c>
      <c r="D3431" s="5">
        <v>1200</v>
      </c>
      <c r="E3431" s="7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67"/>
        <v>100</v>
      </c>
      <c r="P3431">
        <f t="shared" si="268"/>
        <v>50</v>
      </c>
      <c r="Q3431" s="11" t="s">
        <v>8313</v>
      </c>
      <c r="R3431" s="15">
        <f t="shared" si="269"/>
        <v>42291.581377314811</v>
      </c>
      <c r="S3431" s="15">
        <f t="shared" si="270"/>
        <v>42333.623043981483</v>
      </c>
      <c r="U3431" t="str">
        <f t="shared" si="271"/>
        <v>metal</v>
      </c>
    </row>
    <row r="3432" spans="1:21" ht="45" x14ac:dyDescent="0.25">
      <c r="A3432">
        <v>1642</v>
      </c>
      <c r="B3432" s="9" t="s">
        <v>1643</v>
      </c>
      <c r="C3432" s="3" t="s">
        <v>5752</v>
      </c>
      <c r="D3432" s="5">
        <v>1200</v>
      </c>
      <c r="E3432" s="7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67"/>
        <v>100</v>
      </c>
      <c r="P3432">
        <f t="shared" si="268"/>
        <v>42.86</v>
      </c>
      <c r="Q3432" s="11" t="s">
        <v>8313</v>
      </c>
      <c r="R3432" s="15">
        <f t="shared" si="269"/>
        <v>40688.024618055555</v>
      </c>
      <c r="S3432" s="15">
        <f t="shared" si="270"/>
        <v>40708.024618055555</v>
      </c>
      <c r="U3432" t="str">
        <f t="shared" si="271"/>
        <v>pop</v>
      </c>
    </row>
    <row r="3433" spans="1:21" ht="30" x14ac:dyDescent="0.25">
      <c r="A3433">
        <v>3666</v>
      </c>
      <c r="B3433" s="9" t="s">
        <v>3663</v>
      </c>
      <c r="C3433" s="3" t="s">
        <v>7776</v>
      </c>
      <c r="D3433" s="5">
        <v>1200</v>
      </c>
      <c r="E3433" s="7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67"/>
        <v>100</v>
      </c>
      <c r="P3433">
        <f t="shared" si="268"/>
        <v>31.58</v>
      </c>
      <c r="Q3433" s="11" t="s">
        <v>8309</v>
      </c>
      <c r="R3433" s="15">
        <f t="shared" si="269"/>
        <v>41822.90488425926</v>
      </c>
      <c r="S3433" s="15">
        <f t="shared" si="270"/>
        <v>41844.291666666664</v>
      </c>
      <c r="U3433" t="str">
        <f t="shared" si="271"/>
        <v>plays</v>
      </c>
    </row>
    <row r="3434" spans="1:21" ht="45" x14ac:dyDescent="0.25">
      <c r="A3434">
        <v>2955</v>
      </c>
      <c r="B3434" s="9" t="s">
        <v>2955</v>
      </c>
      <c r="C3434" s="3" t="s">
        <v>7065</v>
      </c>
      <c r="D3434" s="5">
        <v>1200</v>
      </c>
      <c r="E3434" s="7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67"/>
        <v>60</v>
      </c>
      <c r="P3434">
        <f t="shared" si="268"/>
        <v>65</v>
      </c>
      <c r="Q3434" s="11" t="s">
        <v>8309</v>
      </c>
      <c r="R3434" s="15">
        <f t="shared" si="269"/>
        <v>42141.741307870368</v>
      </c>
      <c r="S3434" s="15">
        <f t="shared" si="270"/>
        <v>42171.741307870368</v>
      </c>
      <c r="U3434" t="str">
        <f t="shared" si="271"/>
        <v>spaces</v>
      </c>
    </row>
    <row r="3435" spans="1:21" ht="60" x14ac:dyDescent="0.25">
      <c r="A3435">
        <v>4001</v>
      </c>
      <c r="B3435" s="9" t="s">
        <v>3997</v>
      </c>
      <c r="C3435" s="3" t="s">
        <v>8107</v>
      </c>
      <c r="D3435" s="5">
        <v>1200</v>
      </c>
      <c r="E3435" s="7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67"/>
        <v>38</v>
      </c>
      <c r="P3435">
        <f t="shared" si="268"/>
        <v>32.36</v>
      </c>
      <c r="Q3435" s="11" t="s">
        <v>8309</v>
      </c>
      <c r="R3435" s="15">
        <f t="shared" si="269"/>
        <v>42775.964212962965</v>
      </c>
      <c r="S3435" s="15">
        <f t="shared" si="270"/>
        <v>42795.791666666672</v>
      </c>
      <c r="U3435" t="str">
        <f t="shared" si="271"/>
        <v>plays</v>
      </c>
    </row>
    <row r="3436" spans="1:21" ht="45" x14ac:dyDescent="0.25">
      <c r="A3436">
        <v>180</v>
      </c>
      <c r="B3436" s="9" t="s">
        <v>182</v>
      </c>
      <c r="C3436" s="3" t="s">
        <v>4290</v>
      </c>
      <c r="D3436" s="5">
        <v>1200</v>
      </c>
      <c r="E3436" s="7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67"/>
        <v>33</v>
      </c>
      <c r="P3436">
        <f t="shared" si="268"/>
        <v>30.85</v>
      </c>
      <c r="Q3436" s="11" t="s">
        <v>8308</v>
      </c>
      <c r="R3436" s="15">
        <f t="shared" si="269"/>
        <v>42067.991238425922</v>
      </c>
      <c r="S3436" s="15">
        <f t="shared" si="270"/>
        <v>42107.791666666672</v>
      </c>
      <c r="U3436" t="str">
        <f t="shared" si="271"/>
        <v>drama</v>
      </c>
    </row>
    <row r="3437" spans="1:21" ht="60" x14ac:dyDescent="0.25">
      <c r="A3437">
        <v>3959</v>
      </c>
      <c r="B3437" s="9" t="s">
        <v>3956</v>
      </c>
      <c r="C3437" s="3" t="s">
        <v>8066</v>
      </c>
      <c r="D3437" s="5">
        <v>1200</v>
      </c>
      <c r="E3437" s="7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67"/>
        <v>24</v>
      </c>
      <c r="P3437">
        <f t="shared" si="268"/>
        <v>24.33</v>
      </c>
      <c r="Q3437" s="11" t="s">
        <v>8309</v>
      </c>
      <c r="R3437" s="15">
        <f t="shared" si="269"/>
        <v>41880.788842592592</v>
      </c>
      <c r="S3437" s="15">
        <f t="shared" si="270"/>
        <v>41910.788842592592</v>
      </c>
      <c r="U3437" t="str">
        <f t="shared" si="271"/>
        <v>plays</v>
      </c>
    </row>
    <row r="3438" spans="1:21" ht="45" x14ac:dyDescent="0.25">
      <c r="A3438">
        <v>2403</v>
      </c>
      <c r="B3438" s="9" t="s">
        <v>2404</v>
      </c>
      <c r="C3438" s="3" t="s">
        <v>6513</v>
      </c>
      <c r="D3438" s="5">
        <v>1200</v>
      </c>
      <c r="E3438" s="7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67"/>
        <v>17</v>
      </c>
      <c r="P3438">
        <f t="shared" si="268"/>
        <v>16.829999999999998</v>
      </c>
      <c r="Q3438" s="11" t="s">
        <v>8315</v>
      </c>
      <c r="R3438" s="15">
        <f t="shared" si="269"/>
        <v>42399.882615740738</v>
      </c>
      <c r="S3438" s="15">
        <f t="shared" si="270"/>
        <v>42459.840949074074</v>
      </c>
      <c r="U3438" t="str">
        <f t="shared" si="271"/>
        <v>food trucks</v>
      </c>
    </row>
    <row r="3439" spans="1:21" ht="45" x14ac:dyDescent="0.25">
      <c r="A3439">
        <v>1491</v>
      </c>
      <c r="B3439" s="9" t="s">
        <v>1492</v>
      </c>
      <c r="C3439" s="3" t="s">
        <v>5601</v>
      </c>
      <c r="D3439" s="5">
        <v>1200</v>
      </c>
      <c r="E3439" s="7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67"/>
        <v>8</v>
      </c>
      <c r="P3439">
        <f t="shared" si="268"/>
        <v>100</v>
      </c>
      <c r="Q3439" s="11" t="s">
        <v>8310</v>
      </c>
      <c r="R3439" s="15">
        <f t="shared" si="269"/>
        <v>41991.713460648149</v>
      </c>
      <c r="S3439" s="15">
        <f t="shared" si="270"/>
        <v>42050.651388888888</v>
      </c>
      <c r="U3439" t="str">
        <f t="shared" si="271"/>
        <v>fiction</v>
      </c>
    </row>
    <row r="3440" spans="1:21" ht="60" x14ac:dyDescent="0.25">
      <c r="A3440">
        <v>1819</v>
      </c>
      <c r="B3440" s="9" t="s">
        <v>1820</v>
      </c>
      <c r="C3440" s="3" t="s">
        <v>5929</v>
      </c>
      <c r="D3440" s="5">
        <v>1200</v>
      </c>
      <c r="E3440" s="7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67"/>
        <v>2</v>
      </c>
      <c r="P3440">
        <f t="shared" si="268"/>
        <v>6.25</v>
      </c>
      <c r="Q3440" s="11" t="s">
        <v>8314</v>
      </c>
      <c r="R3440" s="15">
        <f t="shared" si="269"/>
        <v>41820.752268518518</v>
      </c>
      <c r="S3440" s="15">
        <f t="shared" si="270"/>
        <v>41850.752268518518</v>
      </c>
      <c r="U3440" t="str">
        <f t="shared" si="271"/>
        <v>photobooks</v>
      </c>
    </row>
    <row r="3441" spans="1:21" x14ac:dyDescent="0.25">
      <c r="A3441">
        <v>131</v>
      </c>
      <c r="B3441" s="9" t="s">
        <v>133</v>
      </c>
      <c r="C3441" s="3" t="s">
        <v>4242</v>
      </c>
      <c r="D3441" s="5">
        <v>1200</v>
      </c>
      <c r="E3441" s="7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67"/>
        <v>0</v>
      </c>
      <c r="P3441">
        <f t="shared" si="268"/>
        <v>0</v>
      </c>
      <c r="Q3441" s="11" t="s">
        <v>8308</v>
      </c>
      <c r="R3441" s="15">
        <f t="shared" si="269"/>
        <v>42541.837511574078</v>
      </c>
      <c r="S3441" s="15">
        <f t="shared" si="270"/>
        <v>42557</v>
      </c>
      <c r="U3441" t="str">
        <f t="shared" si="271"/>
        <v>science fiction</v>
      </c>
    </row>
    <row r="3442" spans="1:21" ht="45" x14ac:dyDescent="0.25">
      <c r="A3442">
        <v>710</v>
      </c>
      <c r="B3442" s="9" t="s">
        <v>711</v>
      </c>
      <c r="C3442" s="3" t="s">
        <v>4820</v>
      </c>
      <c r="D3442" s="5">
        <v>1200</v>
      </c>
      <c r="E3442" s="7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67"/>
        <v>0</v>
      </c>
      <c r="P3442">
        <f t="shared" si="268"/>
        <v>0</v>
      </c>
      <c r="Q3442" s="11" t="s">
        <v>8311</v>
      </c>
      <c r="R3442" s="15">
        <f t="shared" si="269"/>
        <v>41837.984976851854</v>
      </c>
      <c r="S3442" s="15">
        <f t="shared" si="270"/>
        <v>41871.030555555553</v>
      </c>
      <c r="U3442" t="str">
        <f t="shared" si="271"/>
        <v>wearables</v>
      </c>
    </row>
    <row r="3443" spans="1:21" ht="60" x14ac:dyDescent="0.25">
      <c r="A3443">
        <v>1584</v>
      </c>
      <c r="B3443" s="9" t="s">
        <v>1585</v>
      </c>
      <c r="C3443" s="3" t="s">
        <v>5694</v>
      </c>
      <c r="D3443" s="5">
        <v>1200</v>
      </c>
      <c r="E3443" s="7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67"/>
        <v>0</v>
      </c>
      <c r="P3443">
        <f t="shared" si="268"/>
        <v>0</v>
      </c>
      <c r="Q3443" s="11" t="s">
        <v>8314</v>
      </c>
      <c r="R3443" s="15">
        <f t="shared" si="269"/>
        <v>41779.649317129632</v>
      </c>
      <c r="S3443" s="15">
        <f t="shared" si="270"/>
        <v>41789.649317129632</v>
      </c>
      <c r="U3443" t="str">
        <f t="shared" si="271"/>
        <v>places</v>
      </c>
    </row>
    <row r="3444" spans="1:21" ht="45" x14ac:dyDescent="0.25">
      <c r="A3444">
        <v>1589</v>
      </c>
      <c r="B3444" s="9" t="s">
        <v>1590</v>
      </c>
      <c r="C3444" s="3" t="s">
        <v>5699</v>
      </c>
      <c r="D3444" s="5">
        <v>1200</v>
      </c>
      <c r="E3444" s="7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67"/>
        <v>0</v>
      </c>
      <c r="P3444">
        <f t="shared" si="268"/>
        <v>0</v>
      </c>
      <c r="Q3444" s="11" t="s">
        <v>8314</v>
      </c>
      <c r="R3444" s="15">
        <f t="shared" si="269"/>
        <v>42256.984791666662</v>
      </c>
      <c r="S3444" s="15">
        <f t="shared" si="270"/>
        <v>42286.984791666662</v>
      </c>
      <c r="U3444" t="str">
        <f t="shared" si="271"/>
        <v>places</v>
      </c>
    </row>
    <row r="3445" spans="1:21" ht="60" x14ac:dyDescent="0.25">
      <c r="A3445">
        <v>2843</v>
      </c>
      <c r="B3445" s="9" t="s">
        <v>2843</v>
      </c>
      <c r="C3445" s="3" t="s">
        <v>6953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67"/>
        <v>0</v>
      </c>
      <c r="P3445">
        <f t="shared" si="268"/>
        <v>0</v>
      </c>
      <c r="Q3445" s="11" t="s">
        <v>8309</v>
      </c>
      <c r="R3445" s="15">
        <f t="shared" si="269"/>
        <v>42492.737847222219</v>
      </c>
      <c r="S3445" s="15">
        <f t="shared" si="270"/>
        <v>42534.166666666672</v>
      </c>
      <c r="U3445" t="str">
        <f t="shared" si="271"/>
        <v>plays</v>
      </c>
    </row>
    <row r="3446" spans="1:21" ht="60" x14ac:dyDescent="0.25">
      <c r="A3446">
        <v>3744</v>
      </c>
      <c r="B3446" s="9" t="s">
        <v>3741</v>
      </c>
      <c r="C3446" s="3" t="s">
        <v>7854</v>
      </c>
      <c r="D3446" s="5">
        <v>1200</v>
      </c>
      <c r="E3446" s="7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67"/>
        <v>0</v>
      </c>
      <c r="P3446">
        <f t="shared" si="268"/>
        <v>0</v>
      </c>
      <c r="Q3446" s="11" t="s">
        <v>8309</v>
      </c>
      <c r="R3446" s="15">
        <f t="shared" si="269"/>
        <v>41793.814259259263</v>
      </c>
      <c r="S3446" s="15">
        <f t="shared" si="270"/>
        <v>41825.165972222225</v>
      </c>
      <c r="U3446" t="str">
        <f t="shared" si="271"/>
        <v>plays</v>
      </c>
    </row>
    <row r="3447" spans="1:21" ht="45" x14ac:dyDescent="0.25">
      <c r="A3447">
        <v>3942</v>
      </c>
      <c r="B3447" s="9" t="s">
        <v>3939</v>
      </c>
      <c r="C3447" s="3" t="s">
        <v>8050</v>
      </c>
      <c r="D3447" s="5">
        <v>1200</v>
      </c>
      <c r="E3447" s="7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67"/>
        <v>0</v>
      </c>
      <c r="P3447">
        <f t="shared" si="268"/>
        <v>0</v>
      </c>
      <c r="Q3447" s="11" t="s">
        <v>8309</v>
      </c>
      <c r="R3447" s="15">
        <f t="shared" si="269"/>
        <v>42111.904097222221</v>
      </c>
      <c r="S3447" s="15">
        <f t="shared" si="270"/>
        <v>42171.904097222221</v>
      </c>
      <c r="U3447" t="str">
        <f t="shared" si="271"/>
        <v>plays</v>
      </c>
    </row>
    <row r="3448" spans="1:21" ht="30" x14ac:dyDescent="0.25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7"/>
        <v>116</v>
      </c>
      <c r="P3448">
        <f t="shared" si="268"/>
        <v>44.33</v>
      </c>
      <c r="Q3448" s="11" t="s">
        <v>8309</v>
      </c>
      <c r="R3448" s="15">
        <f t="shared" si="269"/>
        <v>42155.920219907406</v>
      </c>
      <c r="S3448" s="15">
        <f t="shared" si="270"/>
        <v>42176.888888888891</v>
      </c>
      <c r="U3448" t="str">
        <f t="shared" si="271"/>
        <v>plays</v>
      </c>
    </row>
    <row r="3449" spans="1:21" ht="45" x14ac:dyDescent="0.25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7"/>
        <v>0</v>
      </c>
      <c r="P3449">
        <f t="shared" si="268"/>
        <v>0</v>
      </c>
      <c r="Q3449" s="11" t="s">
        <v>8315</v>
      </c>
      <c r="R3449" s="15">
        <f t="shared" si="269"/>
        <v>41971.876863425925</v>
      </c>
      <c r="S3449" s="15">
        <f t="shared" si="270"/>
        <v>41986.876863425925</v>
      </c>
      <c r="U3449" t="str">
        <f t="shared" si="271"/>
        <v>restaurants</v>
      </c>
    </row>
    <row r="3450" spans="1:21" ht="45" x14ac:dyDescent="0.25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7"/>
        <v>0</v>
      </c>
      <c r="P3450">
        <f t="shared" si="268"/>
        <v>0</v>
      </c>
      <c r="Q3450" s="11" t="s">
        <v>8308</v>
      </c>
      <c r="R3450" s="15">
        <f t="shared" si="269"/>
        <v>42033.573009259257</v>
      </c>
      <c r="S3450" s="15">
        <f t="shared" si="270"/>
        <v>42063.573009259257</v>
      </c>
      <c r="U3450" t="str">
        <f t="shared" si="271"/>
        <v>drama</v>
      </c>
    </row>
    <row r="3451" spans="1:21" ht="60" x14ac:dyDescent="0.25">
      <c r="A3451">
        <v>2739</v>
      </c>
      <c r="B3451" s="9" t="s">
        <v>2739</v>
      </c>
      <c r="C3451" s="3" t="s">
        <v>6849</v>
      </c>
      <c r="D3451" s="5">
        <v>1100</v>
      </c>
      <c r="E3451" s="7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67"/>
        <v>384</v>
      </c>
      <c r="P3451">
        <f t="shared" si="268"/>
        <v>22.12</v>
      </c>
      <c r="Q3451" s="11" t="s">
        <v>8311</v>
      </c>
      <c r="R3451" s="15">
        <f t="shared" si="269"/>
        <v>41719.887928240743</v>
      </c>
      <c r="S3451" s="15">
        <f t="shared" si="270"/>
        <v>41764.887928240743</v>
      </c>
      <c r="U3451" t="str">
        <f t="shared" si="271"/>
        <v>hardware</v>
      </c>
    </row>
    <row r="3452" spans="1:21" ht="45" x14ac:dyDescent="0.25">
      <c r="A3452">
        <v>846</v>
      </c>
      <c r="B3452" s="9" t="s">
        <v>847</v>
      </c>
      <c r="C3452" s="3" t="s">
        <v>4956</v>
      </c>
      <c r="D3452" s="5">
        <v>1100</v>
      </c>
      <c r="E3452" s="7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67"/>
        <v>122</v>
      </c>
      <c r="P3452">
        <f t="shared" si="268"/>
        <v>28.55</v>
      </c>
      <c r="Q3452" s="11" t="s">
        <v>8313</v>
      </c>
      <c r="R3452" s="15">
        <f t="shared" si="269"/>
        <v>41694.391840277778</v>
      </c>
      <c r="S3452" s="15">
        <f t="shared" si="270"/>
        <v>41708.583333333336</v>
      </c>
      <c r="U3452" t="str">
        <f t="shared" si="271"/>
        <v>metal</v>
      </c>
    </row>
    <row r="3453" spans="1:21" ht="60" x14ac:dyDescent="0.25">
      <c r="A3453">
        <v>1654</v>
      </c>
      <c r="B3453" s="9" t="s">
        <v>1655</v>
      </c>
      <c r="C3453" s="3" t="s">
        <v>5764</v>
      </c>
      <c r="D3453" s="5">
        <v>1100</v>
      </c>
      <c r="E3453" s="7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67"/>
        <v>120</v>
      </c>
      <c r="P3453">
        <f t="shared" si="268"/>
        <v>38.79</v>
      </c>
      <c r="Q3453" s="11" t="s">
        <v>8313</v>
      </c>
      <c r="R3453" s="15">
        <f t="shared" si="269"/>
        <v>40987.890740740739</v>
      </c>
      <c r="S3453" s="15">
        <f t="shared" si="270"/>
        <v>41017.890740740739</v>
      </c>
      <c r="U3453" t="str">
        <f t="shared" si="271"/>
        <v>pop</v>
      </c>
    </row>
    <row r="3454" spans="1:21" ht="45" x14ac:dyDescent="0.25">
      <c r="A3454">
        <v>2483</v>
      </c>
      <c r="B3454" s="9" t="s">
        <v>2483</v>
      </c>
      <c r="C3454" s="3" t="s">
        <v>6593</v>
      </c>
      <c r="D3454" s="5">
        <v>1100</v>
      </c>
      <c r="E3454" s="7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67"/>
        <v>114</v>
      </c>
      <c r="P3454">
        <f t="shared" si="268"/>
        <v>65.84</v>
      </c>
      <c r="Q3454" s="11" t="s">
        <v>8313</v>
      </c>
      <c r="R3454" s="15">
        <f t="shared" si="269"/>
        <v>40970.750034722223</v>
      </c>
      <c r="S3454" s="15">
        <f t="shared" si="270"/>
        <v>41030.708368055559</v>
      </c>
      <c r="U3454" t="str">
        <f t="shared" si="271"/>
        <v>indie rock</v>
      </c>
    </row>
    <row r="3455" spans="1:21" ht="45" x14ac:dyDescent="0.25">
      <c r="A3455">
        <v>3596</v>
      </c>
      <c r="B3455" s="9" t="s">
        <v>3595</v>
      </c>
      <c r="C3455" s="3" t="s">
        <v>7706</v>
      </c>
      <c r="D3455" s="5">
        <v>1100</v>
      </c>
      <c r="E3455" s="7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67"/>
        <v>108</v>
      </c>
      <c r="P3455">
        <f t="shared" si="268"/>
        <v>79</v>
      </c>
      <c r="Q3455" s="11" t="s">
        <v>8309</v>
      </c>
      <c r="R3455" s="15">
        <f t="shared" si="269"/>
        <v>41856.715069444443</v>
      </c>
      <c r="S3455" s="15">
        <f t="shared" si="270"/>
        <v>41877.715069444443</v>
      </c>
      <c r="U3455" t="str">
        <f t="shared" si="271"/>
        <v>plays</v>
      </c>
    </row>
    <row r="3456" spans="1:21" ht="60" x14ac:dyDescent="0.25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7"/>
        <v>103</v>
      </c>
      <c r="P3456">
        <f t="shared" si="268"/>
        <v>33.24</v>
      </c>
      <c r="Q3456" s="11" t="s">
        <v>8313</v>
      </c>
      <c r="R3456" s="15">
        <f t="shared" si="269"/>
        <v>40997.257222222222</v>
      </c>
      <c r="S3456" s="15">
        <f t="shared" si="270"/>
        <v>41015.257222222222</v>
      </c>
      <c r="U3456" t="str">
        <f t="shared" si="271"/>
        <v>electronic music</v>
      </c>
    </row>
    <row r="3457" spans="1:21" ht="60" x14ac:dyDescent="0.25">
      <c r="A3457">
        <v>3546</v>
      </c>
      <c r="B3457" s="9" t="s">
        <v>3545</v>
      </c>
      <c r="C3457" s="3" t="s">
        <v>7656</v>
      </c>
      <c r="D3457" s="5">
        <v>1100</v>
      </c>
      <c r="E3457" s="7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67"/>
        <v>102</v>
      </c>
      <c r="P3457">
        <f t="shared" si="268"/>
        <v>59.21</v>
      </c>
      <c r="Q3457" s="11" t="s">
        <v>8309</v>
      </c>
      <c r="R3457" s="15">
        <f t="shared" si="269"/>
        <v>42073.660694444443</v>
      </c>
      <c r="S3457" s="15">
        <f t="shared" si="270"/>
        <v>42095.165972222225</v>
      </c>
      <c r="U3457" t="str">
        <f t="shared" si="271"/>
        <v>plays</v>
      </c>
    </row>
    <row r="3458" spans="1:21" ht="45" x14ac:dyDescent="0.25">
      <c r="A3458">
        <v>3769</v>
      </c>
      <c r="B3458" s="9" t="s">
        <v>3766</v>
      </c>
      <c r="C3458" s="3" t="s">
        <v>7879</v>
      </c>
      <c r="D3458" s="5">
        <v>1100</v>
      </c>
      <c r="E3458" s="7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67"/>
        <v>100</v>
      </c>
      <c r="P3458">
        <f t="shared" si="268"/>
        <v>73.33</v>
      </c>
      <c r="Q3458" s="11" t="s">
        <v>8309</v>
      </c>
      <c r="R3458" s="15">
        <f t="shared" si="269"/>
        <v>42445.598136574074</v>
      </c>
      <c r="S3458" s="15">
        <f t="shared" si="270"/>
        <v>42475.598136574074</v>
      </c>
      <c r="U3458" t="str">
        <f t="shared" si="271"/>
        <v>musical</v>
      </c>
    </row>
    <row r="3459" spans="1:21" ht="60" x14ac:dyDescent="0.25">
      <c r="A3459">
        <v>2124</v>
      </c>
      <c r="B3459" s="9" t="s">
        <v>2125</v>
      </c>
      <c r="C3459" s="3" t="s">
        <v>6234</v>
      </c>
      <c r="D3459" s="5">
        <v>1100</v>
      </c>
      <c r="E3459" s="7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ref="O3459:O3522" si="272">ROUND(E3459/D3459*100,0)</f>
        <v>10</v>
      </c>
      <c r="P3459">
        <f t="shared" ref="P3459:P3522" si="273">IFERROR(ROUND(E3459/L3459,2),0)</f>
        <v>23</v>
      </c>
      <c r="Q3459" s="11" t="s">
        <v>8312</v>
      </c>
      <c r="R3459" s="15">
        <f t="shared" ref="R3459:R3522" si="274">(((J3459/60)/60)/24)+DATE(1970,1,1)</f>
        <v>40464.028182870366</v>
      </c>
      <c r="S3459" s="15">
        <f t="shared" ref="S3459:S3522" si="275">(((I3459/60)/60)/24)+DATE(1970,1,1)</f>
        <v>40512.208333333336</v>
      </c>
      <c r="U3459" t="str">
        <f t="shared" ref="U3459:U3522" si="276">RIGHT(N3459,LEN(N3459)-SEARCH("/",N3459))</f>
        <v>video games</v>
      </c>
    </row>
    <row r="3460" spans="1:21" x14ac:dyDescent="0.25">
      <c r="A3460">
        <v>1059</v>
      </c>
      <c r="B3460" s="9" t="s">
        <v>1060</v>
      </c>
      <c r="C3460" s="3" t="s">
        <v>5169</v>
      </c>
      <c r="D3460" s="5">
        <v>1100</v>
      </c>
      <c r="E3460" s="7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72"/>
        <v>0</v>
      </c>
      <c r="P3460">
        <f t="shared" si="273"/>
        <v>0</v>
      </c>
      <c r="Q3460" s="11" t="s">
        <v>8316</v>
      </c>
      <c r="R3460" s="15">
        <f t="shared" si="274"/>
        <v>42046.79</v>
      </c>
      <c r="S3460" s="15">
        <f t="shared" si="275"/>
        <v>42076.748333333337</v>
      </c>
      <c r="U3460" t="str">
        <f t="shared" si="276"/>
        <v>audio</v>
      </c>
    </row>
    <row r="3461" spans="1:21" ht="60" x14ac:dyDescent="0.25">
      <c r="A3461">
        <v>1087</v>
      </c>
      <c r="B3461" s="9" t="s">
        <v>1088</v>
      </c>
      <c r="C3461" s="3" t="s">
        <v>5197</v>
      </c>
      <c r="D3461" s="5">
        <v>1100</v>
      </c>
      <c r="E3461" s="7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72"/>
        <v>0</v>
      </c>
      <c r="P3461">
        <f t="shared" si="273"/>
        <v>0</v>
      </c>
      <c r="Q3461" s="11" t="s">
        <v>8312</v>
      </c>
      <c r="R3461" s="15">
        <f t="shared" si="274"/>
        <v>41775.713969907411</v>
      </c>
      <c r="S3461" s="15">
        <f t="shared" si="275"/>
        <v>41805.713969907411</v>
      </c>
      <c r="U3461" t="str">
        <f t="shared" si="276"/>
        <v>video games</v>
      </c>
    </row>
    <row r="3462" spans="1:21" ht="45" x14ac:dyDescent="0.25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2"/>
        <v>137</v>
      </c>
      <c r="P3462">
        <f t="shared" si="273"/>
        <v>34.9</v>
      </c>
      <c r="Q3462" s="11" t="s">
        <v>8311</v>
      </c>
      <c r="R3462" s="15">
        <f t="shared" si="274"/>
        <v>42494.061793981484</v>
      </c>
      <c r="S3462" s="15">
        <f t="shared" si="275"/>
        <v>42519.061793981484</v>
      </c>
      <c r="U3462" t="str">
        <f t="shared" si="276"/>
        <v>space exploration</v>
      </c>
    </row>
    <row r="3463" spans="1:21" ht="60" x14ac:dyDescent="0.25">
      <c r="A3463">
        <v>3703</v>
      </c>
      <c r="B3463" s="9" t="s">
        <v>3700</v>
      </c>
      <c r="C3463" s="3" t="s">
        <v>7813</v>
      </c>
      <c r="D3463" s="5">
        <v>1050</v>
      </c>
      <c r="E3463" s="7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72"/>
        <v>123</v>
      </c>
      <c r="P3463">
        <f t="shared" si="273"/>
        <v>43.2</v>
      </c>
      <c r="Q3463" s="11" t="s">
        <v>8309</v>
      </c>
      <c r="R3463" s="15">
        <f t="shared" si="274"/>
        <v>42556.504490740743</v>
      </c>
      <c r="S3463" s="15">
        <f t="shared" si="275"/>
        <v>42595.290972222225</v>
      </c>
      <c r="U3463" t="str">
        <f t="shared" si="276"/>
        <v>plays</v>
      </c>
    </row>
    <row r="3464" spans="1:21" ht="45" x14ac:dyDescent="0.25">
      <c r="A3464">
        <v>3317</v>
      </c>
      <c r="B3464" s="9" t="s">
        <v>3317</v>
      </c>
      <c r="C3464" s="3" t="s">
        <v>7427</v>
      </c>
      <c r="D3464" s="5">
        <v>1050</v>
      </c>
      <c r="E3464" s="7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72"/>
        <v>106</v>
      </c>
      <c r="P3464">
        <f t="shared" si="273"/>
        <v>61.94</v>
      </c>
      <c r="Q3464" s="11" t="s">
        <v>8309</v>
      </c>
      <c r="R3464" s="15">
        <f t="shared" si="274"/>
        <v>42499.039629629624</v>
      </c>
      <c r="S3464" s="15">
        <f t="shared" si="275"/>
        <v>42529.039629629624</v>
      </c>
      <c r="U3464" t="str">
        <f t="shared" si="276"/>
        <v>plays</v>
      </c>
    </row>
    <row r="3465" spans="1:21" ht="45" x14ac:dyDescent="0.25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2"/>
        <v>0</v>
      </c>
      <c r="P3465">
        <f t="shared" si="273"/>
        <v>1</v>
      </c>
      <c r="Q3465" s="11" t="s">
        <v>8308</v>
      </c>
      <c r="R3465" s="15">
        <f t="shared" si="274"/>
        <v>42488.848784722228</v>
      </c>
      <c r="S3465" s="15">
        <f t="shared" si="275"/>
        <v>42508.848784722228</v>
      </c>
      <c r="U3465" t="str">
        <f t="shared" si="276"/>
        <v>animation</v>
      </c>
    </row>
    <row r="3466" spans="1:21" ht="60" x14ac:dyDescent="0.25">
      <c r="A3466">
        <v>2259</v>
      </c>
      <c r="B3466" s="9" t="s">
        <v>2260</v>
      </c>
      <c r="C3466" s="3" t="s">
        <v>6369</v>
      </c>
      <c r="D3466" s="5">
        <v>1000</v>
      </c>
      <c r="E3466" s="7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72"/>
        <v>1867</v>
      </c>
      <c r="P3466">
        <f t="shared" si="273"/>
        <v>90.64</v>
      </c>
      <c r="Q3466" s="11" t="s">
        <v>8312</v>
      </c>
      <c r="R3466" s="15">
        <f t="shared" si="274"/>
        <v>42702.804814814815</v>
      </c>
      <c r="S3466" s="15">
        <f t="shared" si="275"/>
        <v>42712.804814814815</v>
      </c>
      <c r="U3466" t="str">
        <f t="shared" si="276"/>
        <v>tabletop games</v>
      </c>
    </row>
    <row r="3467" spans="1:21" ht="45" x14ac:dyDescent="0.25">
      <c r="A3467">
        <v>2272</v>
      </c>
      <c r="B3467" s="9" t="s">
        <v>2273</v>
      </c>
      <c r="C3467" s="3" t="s">
        <v>6382</v>
      </c>
      <c r="D3467" s="5">
        <v>1000</v>
      </c>
      <c r="E3467" s="7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72"/>
        <v>1357</v>
      </c>
      <c r="P3467">
        <f t="shared" si="273"/>
        <v>14.37</v>
      </c>
      <c r="Q3467" s="11" t="s">
        <v>8312</v>
      </c>
      <c r="R3467" s="15">
        <f t="shared" si="274"/>
        <v>42315.699490740735</v>
      </c>
      <c r="S3467" s="15">
        <f t="shared" si="275"/>
        <v>42345.699490740735</v>
      </c>
      <c r="U3467" t="str">
        <f t="shared" si="276"/>
        <v>tabletop games</v>
      </c>
    </row>
    <row r="3468" spans="1:21" ht="60" x14ac:dyDescent="0.25">
      <c r="A3468">
        <v>2228</v>
      </c>
      <c r="B3468" s="9" t="s">
        <v>2229</v>
      </c>
      <c r="C3468" s="3" t="s">
        <v>6338</v>
      </c>
      <c r="D3468" s="5">
        <v>1000</v>
      </c>
      <c r="E3468" s="7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72"/>
        <v>1174</v>
      </c>
      <c r="P3468">
        <f t="shared" si="273"/>
        <v>81.56</v>
      </c>
      <c r="Q3468" s="11" t="s">
        <v>8312</v>
      </c>
      <c r="R3468" s="15">
        <f t="shared" si="274"/>
        <v>42202.278194444443</v>
      </c>
      <c r="S3468" s="15">
        <f t="shared" si="275"/>
        <v>42232.278194444443</v>
      </c>
      <c r="U3468" t="str">
        <f t="shared" si="276"/>
        <v>tabletop games</v>
      </c>
    </row>
    <row r="3469" spans="1:21" ht="60" x14ac:dyDescent="0.25">
      <c r="A3469">
        <v>2241</v>
      </c>
      <c r="B3469" s="9" t="s">
        <v>2242</v>
      </c>
      <c r="C3469" s="3" t="s">
        <v>6351</v>
      </c>
      <c r="D3469" s="5">
        <v>1000</v>
      </c>
      <c r="E3469" s="7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72"/>
        <v>806</v>
      </c>
      <c r="P3469">
        <f t="shared" si="273"/>
        <v>49.47</v>
      </c>
      <c r="Q3469" s="11" t="s">
        <v>8312</v>
      </c>
      <c r="R3469" s="15">
        <f t="shared" si="274"/>
        <v>42766.827546296292</v>
      </c>
      <c r="S3469" s="15">
        <f t="shared" si="275"/>
        <v>42796.827546296292</v>
      </c>
      <c r="U3469" t="str">
        <f t="shared" si="276"/>
        <v>tabletop games</v>
      </c>
    </row>
    <row r="3470" spans="1:21" ht="60" x14ac:dyDescent="0.25">
      <c r="A3470">
        <v>2261</v>
      </c>
      <c r="B3470" s="9" t="s">
        <v>2262</v>
      </c>
      <c r="C3470" s="3" t="s">
        <v>6371</v>
      </c>
      <c r="D3470" s="5">
        <v>1000</v>
      </c>
      <c r="E3470" s="7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72"/>
        <v>780</v>
      </c>
      <c r="P3470">
        <f t="shared" si="273"/>
        <v>37.119999999999997</v>
      </c>
      <c r="Q3470" s="11" t="s">
        <v>8312</v>
      </c>
      <c r="R3470" s="15">
        <f t="shared" si="274"/>
        <v>42759.724768518514</v>
      </c>
      <c r="S3470" s="15">
        <f t="shared" si="275"/>
        <v>42780.724768518514</v>
      </c>
      <c r="U3470" t="str">
        <f t="shared" si="276"/>
        <v>tabletop games</v>
      </c>
    </row>
    <row r="3471" spans="1:21" ht="60" x14ac:dyDescent="0.25">
      <c r="A3471">
        <v>2080</v>
      </c>
      <c r="B3471" s="9" t="s">
        <v>2081</v>
      </c>
      <c r="C3471" s="3" t="s">
        <v>6190</v>
      </c>
      <c r="D3471" s="5">
        <v>1000</v>
      </c>
      <c r="E3471" s="7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72"/>
        <v>508</v>
      </c>
      <c r="P3471">
        <f t="shared" si="273"/>
        <v>101.56</v>
      </c>
      <c r="Q3471" s="11" t="s">
        <v>8311</v>
      </c>
      <c r="R3471" s="15">
        <f t="shared" si="274"/>
        <v>42289.957175925927</v>
      </c>
      <c r="S3471" s="15">
        <f t="shared" si="275"/>
        <v>42319.998842592591</v>
      </c>
      <c r="U3471" t="str">
        <f t="shared" si="276"/>
        <v>hardware</v>
      </c>
    </row>
    <row r="3472" spans="1:21" ht="60" x14ac:dyDescent="0.25">
      <c r="A3472">
        <v>314</v>
      </c>
      <c r="B3472" s="9" t="s">
        <v>315</v>
      </c>
      <c r="C3472" s="3" t="s">
        <v>4424</v>
      </c>
      <c r="D3472" s="5">
        <v>1000</v>
      </c>
      <c r="E3472" s="7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72"/>
        <v>385</v>
      </c>
      <c r="P3472">
        <f t="shared" si="273"/>
        <v>32.1</v>
      </c>
      <c r="Q3472" s="11" t="s">
        <v>8308</v>
      </c>
      <c r="R3472" s="15">
        <f t="shared" si="274"/>
        <v>41304.833194444444</v>
      </c>
      <c r="S3472" s="15">
        <f t="shared" si="275"/>
        <v>41334.833194444444</v>
      </c>
      <c r="U3472" t="str">
        <f t="shared" si="276"/>
        <v>documentary</v>
      </c>
    </row>
    <row r="3473" spans="1:21" ht="30" x14ac:dyDescent="0.25">
      <c r="A3473">
        <v>306</v>
      </c>
      <c r="B3473" s="9" t="s">
        <v>307</v>
      </c>
      <c r="C3473" s="3" t="s">
        <v>4416</v>
      </c>
      <c r="D3473" s="5">
        <v>1000</v>
      </c>
      <c r="E3473" s="7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72"/>
        <v>293</v>
      </c>
      <c r="P3473">
        <f t="shared" si="273"/>
        <v>36.61</v>
      </c>
      <c r="Q3473" s="11" t="s">
        <v>8308</v>
      </c>
      <c r="R3473" s="15">
        <f t="shared" si="274"/>
        <v>41333.837187500001</v>
      </c>
      <c r="S3473" s="15">
        <f t="shared" si="275"/>
        <v>41353.795520833337</v>
      </c>
      <c r="U3473" t="str">
        <f t="shared" si="276"/>
        <v>documentary</v>
      </c>
    </row>
    <row r="3474" spans="1:21" ht="45" x14ac:dyDescent="0.25">
      <c r="A3474">
        <v>3582</v>
      </c>
      <c r="B3474" s="9" t="s">
        <v>3581</v>
      </c>
      <c r="C3474" s="3" t="s">
        <v>7692</v>
      </c>
      <c r="D3474" s="5">
        <v>1000</v>
      </c>
      <c r="E3474" s="7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72"/>
        <v>287</v>
      </c>
      <c r="P3474">
        <f t="shared" si="273"/>
        <v>58.57</v>
      </c>
      <c r="Q3474" s="11" t="s">
        <v>8309</v>
      </c>
      <c r="R3474" s="15">
        <f t="shared" si="274"/>
        <v>42451.095856481479</v>
      </c>
      <c r="S3474" s="15">
        <f t="shared" si="275"/>
        <v>42465.095856481479</v>
      </c>
      <c r="U3474" t="str">
        <f t="shared" si="276"/>
        <v>plays</v>
      </c>
    </row>
    <row r="3475" spans="1:21" ht="45" x14ac:dyDescent="0.25">
      <c r="A3475">
        <v>109</v>
      </c>
      <c r="B3475" s="9" t="s">
        <v>111</v>
      </c>
      <c r="C3475" s="3" t="s">
        <v>4220</v>
      </c>
      <c r="D3475" s="5">
        <v>1000</v>
      </c>
      <c r="E3475" s="7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72"/>
        <v>220</v>
      </c>
      <c r="P3475">
        <f t="shared" si="273"/>
        <v>46.7</v>
      </c>
      <c r="Q3475" s="11" t="s">
        <v>8308</v>
      </c>
      <c r="R3475" s="15">
        <f t="shared" si="274"/>
        <v>40570.025810185187</v>
      </c>
      <c r="S3475" s="15">
        <f t="shared" si="275"/>
        <v>40600.025810185187</v>
      </c>
      <c r="U3475" t="str">
        <f t="shared" si="276"/>
        <v>shorts</v>
      </c>
    </row>
    <row r="3476" spans="1:21" ht="45" x14ac:dyDescent="0.25">
      <c r="A3476">
        <v>1283</v>
      </c>
      <c r="B3476" s="9" t="s">
        <v>1284</v>
      </c>
      <c r="C3476" s="3" t="s">
        <v>5393</v>
      </c>
      <c r="D3476" s="5">
        <v>1000</v>
      </c>
      <c r="E3476" s="7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72"/>
        <v>211</v>
      </c>
      <c r="P3476">
        <f t="shared" si="273"/>
        <v>95.93</v>
      </c>
      <c r="Q3476" s="11" t="s">
        <v>8313</v>
      </c>
      <c r="R3476" s="15">
        <f t="shared" si="274"/>
        <v>41320.717465277776</v>
      </c>
      <c r="S3476" s="15">
        <f t="shared" si="275"/>
        <v>41344.166666666664</v>
      </c>
      <c r="U3476" t="str">
        <f t="shared" si="276"/>
        <v>rock</v>
      </c>
    </row>
    <row r="3477" spans="1:21" ht="45" x14ac:dyDescent="0.25">
      <c r="A3477">
        <v>1839</v>
      </c>
      <c r="B3477" s="9" t="s">
        <v>1840</v>
      </c>
      <c r="C3477" s="3" t="s">
        <v>5949</v>
      </c>
      <c r="D3477" s="5">
        <v>1000</v>
      </c>
      <c r="E3477" s="7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72"/>
        <v>205</v>
      </c>
      <c r="P3477">
        <f t="shared" si="273"/>
        <v>45.62</v>
      </c>
      <c r="Q3477" s="11" t="s">
        <v>8313</v>
      </c>
      <c r="R3477" s="15">
        <f t="shared" si="274"/>
        <v>42614.722013888888</v>
      </c>
      <c r="S3477" s="15">
        <f t="shared" si="275"/>
        <v>42644.722013888888</v>
      </c>
      <c r="U3477" t="str">
        <f t="shared" si="276"/>
        <v>rock</v>
      </c>
    </row>
    <row r="3478" spans="1:21" ht="60" x14ac:dyDescent="0.25">
      <c r="A3478">
        <v>788</v>
      </c>
      <c r="B3478" s="9" t="s">
        <v>789</v>
      </c>
      <c r="C3478" s="3" t="s">
        <v>4898</v>
      </c>
      <c r="D3478" s="5">
        <v>1000</v>
      </c>
      <c r="E3478" s="7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72"/>
        <v>204</v>
      </c>
      <c r="P3478">
        <f t="shared" si="273"/>
        <v>59.85</v>
      </c>
      <c r="Q3478" s="11" t="s">
        <v>8313</v>
      </c>
      <c r="R3478" s="15">
        <f t="shared" si="274"/>
        <v>41059.006805555553</v>
      </c>
      <c r="S3478" s="15">
        <f t="shared" si="275"/>
        <v>41097.165972222225</v>
      </c>
      <c r="U3478" t="str">
        <f t="shared" si="276"/>
        <v>rock</v>
      </c>
    </row>
    <row r="3479" spans="1:21" ht="60" x14ac:dyDescent="0.25">
      <c r="A3479">
        <v>2619</v>
      </c>
      <c r="B3479" s="9" t="s">
        <v>2619</v>
      </c>
      <c r="C3479" s="3" t="s">
        <v>6729</v>
      </c>
      <c r="D3479" s="5">
        <v>1000</v>
      </c>
      <c r="E3479" s="7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72"/>
        <v>188</v>
      </c>
      <c r="P3479">
        <f t="shared" si="273"/>
        <v>35.549999999999997</v>
      </c>
      <c r="Q3479" s="11" t="s">
        <v>8311</v>
      </c>
      <c r="R3479" s="15">
        <f t="shared" si="274"/>
        <v>42273.884305555555</v>
      </c>
      <c r="S3479" s="15">
        <f t="shared" si="275"/>
        <v>42300.458333333328</v>
      </c>
      <c r="U3479" t="str">
        <f t="shared" si="276"/>
        <v>space exploration</v>
      </c>
    </row>
    <row r="3480" spans="1:21" ht="60" x14ac:dyDescent="0.25">
      <c r="A3480">
        <v>2636</v>
      </c>
      <c r="B3480" s="9" t="s">
        <v>2636</v>
      </c>
      <c r="C3480" s="3" t="s">
        <v>6746</v>
      </c>
      <c r="D3480" s="5">
        <v>1000</v>
      </c>
      <c r="E3480" s="7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72"/>
        <v>187</v>
      </c>
      <c r="P3480">
        <f t="shared" si="273"/>
        <v>37.46</v>
      </c>
      <c r="Q3480" s="11" t="s">
        <v>8311</v>
      </c>
      <c r="R3480" s="15">
        <f t="shared" si="274"/>
        <v>42636.614745370374</v>
      </c>
      <c r="S3480" s="15">
        <f t="shared" si="275"/>
        <v>42659.041666666672</v>
      </c>
      <c r="U3480" t="str">
        <f t="shared" si="276"/>
        <v>space exploration</v>
      </c>
    </row>
    <row r="3481" spans="1:21" ht="45" x14ac:dyDescent="0.25">
      <c r="A3481">
        <v>2835</v>
      </c>
      <c r="B3481" s="9" t="s">
        <v>2835</v>
      </c>
      <c r="C3481" s="3" t="s">
        <v>6945</v>
      </c>
      <c r="D3481" s="5">
        <v>1000</v>
      </c>
      <c r="E3481" s="7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72"/>
        <v>187</v>
      </c>
      <c r="P3481">
        <f t="shared" si="273"/>
        <v>20.12</v>
      </c>
      <c r="Q3481" s="11" t="s">
        <v>8309</v>
      </c>
      <c r="R3481" s="15">
        <f t="shared" si="274"/>
        <v>42313.703900462962</v>
      </c>
      <c r="S3481" s="15">
        <f t="shared" si="275"/>
        <v>42343</v>
      </c>
      <c r="U3481" t="str">
        <f t="shared" si="276"/>
        <v>plays</v>
      </c>
    </row>
    <row r="3482" spans="1:21" ht="45" x14ac:dyDescent="0.25">
      <c r="A3482">
        <v>3707</v>
      </c>
      <c r="B3482" s="9" t="s">
        <v>3704</v>
      </c>
      <c r="C3482" s="3" t="s">
        <v>7817</v>
      </c>
      <c r="D3482" s="5">
        <v>1000</v>
      </c>
      <c r="E3482" s="7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72"/>
        <v>186</v>
      </c>
      <c r="P3482">
        <f t="shared" si="273"/>
        <v>80.87</v>
      </c>
      <c r="Q3482" s="11" t="s">
        <v>8309</v>
      </c>
      <c r="R3482" s="15">
        <f t="shared" si="274"/>
        <v>42552.048356481479</v>
      </c>
      <c r="S3482" s="15">
        <f t="shared" si="275"/>
        <v>42573.226388888885</v>
      </c>
      <c r="U3482" t="str">
        <f t="shared" si="276"/>
        <v>plays</v>
      </c>
    </row>
    <row r="3483" spans="1:21" ht="60" x14ac:dyDescent="0.25">
      <c r="A3483">
        <v>3443</v>
      </c>
      <c r="B3483" s="9" t="s">
        <v>3442</v>
      </c>
      <c r="C3483" s="3" t="s">
        <v>7553</v>
      </c>
      <c r="D3483" s="5">
        <v>1000</v>
      </c>
      <c r="E3483" s="7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72"/>
        <v>186</v>
      </c>
      <c r="P3483">
        <f t="shared" si="273"/>
        <v>41.22</v>
      </c>
      <c r="Q3483" s="11" t="s">
        <v>8309</v>
      </c>
      <c r="R3483" s="15">
        <f t="shared" si="274"/>
        <v>41861.524837962963</v>
      </c>
      <c r="S3483" s="15">
        <f t="shared" si="275"/>
        <v>41891.524837962963</v>
      </c>
      <c r="U3483" t="str">
        <f t="shared" si="276"/>
        <v>plays</v>
      </c>
    </row>
    <row r="3484" spans="1:21" ht="30" x14ac:dyDescent="0.25">
      <c r="A3484">
        <v>2668</v>
      </c>
      <c r="B3484" s="9" t="s">
        <v>2668</v>
      </c>
      <c r="C3484" s="3" t="s">
        <v>6778</v>
      </c>
      <c r="D3484" s="5">
        <v>1000</v>
      </c>
      <c r="E3484" s="7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72"/>
        <v>171</v>
      </c>
      <c r="P3484">
        <f t="shared" si="273"/>
        <v>60.96</v>
      </c>
      <c r="Q3484" s="11" t="s">
        <v>8311</v>
      </c>
      <c r="R3484" s="15">
        <f t="shared" si="274"/>
        <v>42275.588715277772</v>
      </c>
      <c r="S3484" s="15">
        <f t="shared" si="275"/>
        <v>42317.60555555555</v>
      </c>
      <c r="U3484" t="str">
        <f t="shared" si="276"/>
        <v>makerspaces</v>
      </c>
    </row>
    <row r="3485" spans="1:21" ht="45" x14ac:dyDescent="0.25">
      <c r="A3485">
        <v>35</v>
      </c>
      <c r="B3485" s="9" t="s">
        <v>37</v>
      </c>
      <c r="C3485" s="3" t="s">
        <v>4146</v>
      </c>
      <c r="D3485" s="5">
        <v>1000</v>
      </c>
      <c r="E3485" s="7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72"/>
        <v>167</v>
      </c>
      <c r="P3485">
        <f t="shared" si="273"/>
        <v>59.46</v>
      </c>
      <c r="Q3485" s="11" t="s">
        <v>8308</v>
      </c>
      <c r="R3485" s="15">
        <f t="shared" si="274"/>
        <v>42098.291828703703</v>
      </c>
      <c r="S3485" s="15">
        <f t="shared" si="275"/>
        <v>42122</v>
      </c>
      <c r="U3485" t="str">
        <f t="shared" si="276"/>
        <v>television</v>
      </c>
    </row>
    <row r="3486" spans="1:21" ht="60" x14ac:dyDescent="0.25">
      <c r="A3486">
        <v>2969</v>
      </c>
      <c r="B3486" s="9" t="s">
        <v>2969</v>
      </c>
      <c r="C3486" s="3" t="s">
        <v>7079</v>
      </c>
      <c r="D3486" s="5">
        <v>1000</v>
      </c>
      <c r="E3486" s="7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72"/>
        <v>163</v>
      </c>
      <c r="P3486">
        <f t="shared" si="273"/>
        <v>95.59</v>
      </c>
      <c r="Q3486" s="11" t="s">
        <v>8309</v>
      </c>
      <c r="R3486" s="15">
        <f t="shared" si="274"/>
        <v>42097.786493055552</v>
      </c>
      <c r="S3486" s="15">
        <f t="shared" si="275"/>
        <v>42127.952083333337</v>
      </c>
      <c r="U3486" t="str">
        <f t="shared" si="276"/>
        <v>plays</v>
      </c>
    </row>
    <row r="3487" spans="1:21" ht="45" x14ac:dyDescent="0.25">
      <c r="A3487">
        <v>3610</v>
      </c>
      <c r="B3487" s="9" t="s">
        <v>3609</v>
      </c>
      <c r="C3487" s="3" t="s">
        <v>7720</v>
      </c>
      <c r="D3487" s="5">
        <v>1000</v>
      </c>
      <c r="E3487" s="7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72"/>
        <v>162</v>
      </c>
      <c r="P3487">
        <f t="shared" si="273"/>
        <v>52.35</v>
      </c>
      <c r="Q3487" s="11" t="s">
        <v>8309</v>
      </c>
      <c r="R3487" s="15">
        <f t="shared" si="274"/>
        <v>42203.432129629626</v>
      </c>
      <c r="S3487" s="15">
        <f t="shared" si="275"/>
        <v>42233.432129629626</v>
      </c>
      <c r="U3487" t="str">
        <f t="shared" si="276"/>
        <v>plays</v>
      </c>
    </row>
    <row r="3488" spans="1:21" ht="45" x14ac:dyDescent="0.25">
      <c r="A3488">
        <v>2179</v>
      </c>
      <c r="B3488" s="9" t="s">
        <v>2180</v>
      </c>
      <c r="C3488" s="3" t="s">
        <v>6289</v>
      </c>
      <c r="D3488" s="5">
        <v>1000</v>
      </c>
      <c r="E3488" s="7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72"/>
        <v>161</v>
      </c>
      <c r="P3488">
        <f t="shared" si="273"/>
        <v>76.86</v>
      </c>
      <c r="Q3488" s="11" t="s">
        <v>8313</v>
      </c>
      <c r="R3488" s="15">
        <f t="shared" si="274"/>
        <v>42075.171203703707</v>
      </c>
      <c r="S3488" s="15">
        <f t="shared" si="275"/>
        <v>42105.171203703707</v>
      </c>
      <c r="U3488" t="str">
        <f t="shared" si="276"/>
        <v>rock</v>
      </c>
    </row>
    <row r="3489" spans="1:21" ht="45" x14ac:dyDescent="0.25">
      <c r="A3489">
        <v>3231</v>
      </c>
      <c r="B3489" s="9" t="s">
        <v>3231</v>
      </c>
      <c r="C3489" s="3" t="s">
        <v>7341</v>
      </c>
      <c r="D3489" s="5">
        <v>1000</v>
      </c>
      <c r="E3489" s="7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72"/>
        <v>161</v>
      </c>
      <c r="P3489">
        <f t="shared" si="273"/>
        <v>57.5</v>
      </c>
      <c r="Q3489" s="11" t="s">
        <v>8309</v>
      </c>
      <c r="R3489" s="15">
        <f t="shared" si="274"/>
        <v>42446.943831018521</v>
      </c>
      <c r="S3489" s="15">
        <f t="shared" si="275"/>
        <v>42476.943831018521</v>
      </c>
      <c r="U3489" t="str">
        <f t="shared" si="276"/>
        <v>plays</v>
      </c>
    </row>
    <row r="3490" spans="1:21" ht="60" x14ac:dyDescent="0.25">
      <c r="A3490">
        <v>2279</v>
      </c>
      <c r="B3490" s="9" t="s">
        <v>2280</v>
      </c>
      <c r="C3490" s="3" t="s">
        <v>6389</v>
      </c>
      <c r="D3490" s="5">
        <v>1000</v>
      </c>
      <c r="E3490" s="7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72"/>
        <v>154</v>
      </c>
      <c r="P3490">
        <f t="shared" si="273"/>
        <v>48.06</v>
      </c>
      <c r="Q3490" s="11" t="s">
        <v>8312</v>
      </c>
      <c r="R3490" s="15">
        <f t="shared" si="274"/>
        <v>42020.806701388887</v>
      </c>
      <c r="S3490" s="15">
        <f t="shared" si="275"/>
        <v>42039.166666666672</v>
      </c>
      <c r="U3490" t="str">
        <f t="shared" si="276"/>
        <v>tabletop games</v>
      </c>
    </row>
    <row r="3491" spans="1:21" ht="60" x14ac:dyDescent="0.25">
      <c r="A3491">
        <v>3349</v>
      </c>
      <c r="B3491" s="9" t="s">
        <v>3348</v>
      </c>
      <c r="C3491" s="3" t="s">
        <v>7459</v>
      </c>
      <c r="D3491" s="5">
        <v>1000</v>
      </c>
      <c r="E3491" s="7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72"/>
        <v>153</v>
      </c>
      <c r="P3491">
        <f t="shared" si="273"/>
        <v>109.57</v>
      </c>
      <c r="Q3491" s="11" t="s">
        <v>8309</v>
      </c>
      <c r="R3491" s="15">
        <f t="shared" si="274"/>
        <v>42513.110787037032</v>
      </c>
      <c r="S3491" s="15">
        <f t="shared" si="275"/>
        <v>42534.708333333328</v>
      </c>
      <c r="U3491" t="str">
        <f t="shared" si="276"/>
        <v>plays</v>
      </c>
    </row>
    <row r="3492" spans="1:21" ht="60" x14ac:dyDescent="0.25">
      <c r="A3492">
        <v>3452</v>
      </c>
      <c r="B3492" s="9" t="s">
        <v>3451</v>
      </c>
      <c r="C3492" s="3" t="s">
        <v>7562</v>
      </c>
      <c r="D3492" s="5">
        <v>1000</v>
      </c>
      <c r="E3492" s="7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72"/>
        <v>153</v>
      </c>
      <c r="P3492">
        <f t="shared" si="273"/>
        <v>41.41</v>
      </c>
      <c r="Q3492" s="11" t="s">
        <v>8309</v>
      </c>
      <c r="R3492" s="15">
        <f t="shared" si="274"/>
        <v>41820.639189814814</v>
      </c>
      <c r="S3492" s="15">
        <f t="shared" si="275"/>
        <v>41843.165972222225</v>
      </c>
      <c r="U3492" t="str">
        <f t="shared" si="276"/>
        <v>plays</v>
      </c>
    </row>
    <row r="3493" spans="1:21" ht="30" x14ac:dyDescent="0.25">
      <c r="A3493">
        <v>3771</v>
      </c>
      <c r="B3493" s="9" t="s">
        <v>3768</v>
      </c>
      <c r="C3493" s="3" t="s">
        <v>7881</v>
      </c>
      <c r="D3493" s="5">
        <v>1000</v>
      </c>
      <c r="E3493" s="7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72"/>
        <v>146</v>
      </c>
      <c r="P3493">
        <f t="shared" si="273"/>
        <v>38.42</v>
      </c>
      <c r="Q3493" s="11" t="s">
        <v>8309</v>
      </c>
      <c r="R3493" s="15">
        <f t="shared" si="274"/>
        <v>42493.857083333336</v>
      </c>
      <c r="S3493" s="15">
        <f t="shared" si="275"/>
        <v>42508</v>
      </c>
      <c r="U3493" t="str">
        <f t="shared" si="276"/>
        <v>musical</v>
      </c>
    </row>
    <row r="3494" spans="1:21" ht="60" x14ac:dyDescent="0.25">
      <c r="A3494">
        <v>266</v>
      </c>
      <c r="B3494" s="9" t="s">
        <v>267</v>
      </c>
      <c r="C3494" s="3" t="s">
        <v>4376</v>
      </c>
      <c r="D3494" s="5">
        <v>1000</v>
      </c>
      <c r="E3494" s="7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72"/>
        <v>146</v>
      </c>
      <c r="P3494">
        <f t="shared" si="273"/>
        <v>40.42</v>
      </c>
      <c r="Q3494" s="11" t="s">
        <v>8308</v>
      </c>
      <c r="R3494" s="15">
        <f t="shared" si="274"/>
        <v>40205.174849537041</v>
      </c>
      <c r="S3494" s="15">
        <f t="shared" si="275"/>
        <v>40291.160416666666</v>
      </c>
      <c r="U3494" t="str">
        <f t="shared" si="276"/>
        <v>documentary</v>
      </c>
    </row>
    <row r="3495" spans="1:21" ht="45" x14ac:dyDescent="0.25">
      <c r="A3495">
        <v>1898</v>
      </c>
      <c r="B3495" s="9" t="s">
        <v>1899</v>
      </c>
      <c r="C3495" s="3" t="s">
        <v>6008</v>
      </c>
      <c r="D3495" s="5">
        <v>1000</v>
      </c>
      <c r="E3495" s="7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72"/>
        <v>145</v>
      </c>
      <c r="P3495">
        <f t="shared" si="273"/>
        <v>68.81</v>
      </c>
      <c r="Q3495" s="11" t="s">
        <v>8313</v>
      </c>
      <c r="R3495" s="15">
        <f t="shared" si="274"/>
        <v>42366.192974537036</v>
      </c>
      <c r="S3495" s="15">
        <f t="shared" si="275"/>
        <v>42401.75</v>
      </c>
      <c r="U3495" t="str">
        <f t="shared" si="276"/>
        <v>indie rock</v>
      </c>
    </row>
    <row r="3496" spans="1:21" ht="60" x14ac:dyDescent="0.25">
      <c r="A3496">
        <v>3669</v>
      </c>
      <c r="B3496" s="9" t="s">
        <v>3666</v>
      </c>
      <c r="C3496" s="3" t="s">
        <v>7779</v>
      </c>
      <c r="D3496" s="5">
        <v>1000</v>
      </c>
      <c r="E3496" s="7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72"/>
        <v>138</v>
      </c>
      <c r="P3496">
        <f t="shared" si="273"/>
        <v>81.290000000000006</v>
      </c>
      <c r="Q3496" s="11" t="s">
        <v>8309</v>
      </c>
      <c r="R3496" s="15">
        <f t="shared" si="274"/>
        <v>42136.675196759257</v>
      </c>
      <c r="S3496" s="15">
        <f t="shared" si="275"/>
        <v>42166.675196759257</v>
      </c>
      <c r="U3496" t="str">
        <f t="shared" si="276"/>
        <v>plays</v>
      </c>
    </row>
    <row r="3497" spans="1:21" ht="30" x14ac:dyDescent="0.25">
      <c r="A3497">
        <v>1675</v>
      </c>
      <c r="B3497" s="9" t="s">
        <v>1676</v>
      </c>
      <c r="C3497" s="3" t="s">
        <v>5785</v>
      </c>
      <c r="D3497" s="5">
        <v>1000</v>
      </c>
      <c r="E3497" s="7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72"/>
        <v>137</v>
      </c>
      <c r="P3497">
        <f t="shared" si="273"/>
        <v>40.42</v>
      </c>
      <c r="Q3497" s="11" t="s">
        <v>8313</v>
      </c>
      <c r="R3497" s="15">
        <f t="shared" si="274"/>
        <v>40802.733101851853</v>
      </c>
      <c r="S3497" s="15">
        <f t="shared" si="275"/>
        <v>40832.918749999997</v>
      </c>
      <c r="U3497" t="str">
        <f t="shared" si="276"/>
        <v>pop</v>
      </c>
    </row>
    <row r="3498" spans="1:21" ht="60" x14ac:dyDescent="0.25">
      <c r="A3498">
        <v>2102</v>
      </c>
      <c r="B3498" s="9" t="s">
        <v>2103</v>
      </c>
      <c r="C3498" s="3" t="s">
        <v>6212</v>
      </c>
      <c r="D3498" s="5">
        <v>1000</v>
      </c>
      <c r="E3498" s="7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72"/>
        <v>136</v>
      </c>
      <c r="P3498">
        <f t="shared" si="273"/>
        <v>35.79</v>
      </c>
      <c r="Q3498" s="11" t="s">
        <v>8313</v>
      </c>
      <c r="R3498" s="15">
        <f t="shared" si="274"/>
        <v>40638.868611111109</v>
      </c>
      <c r="S3498" s="15">
        <f t="shared" si="275"/>
        <v>40668.868611111109</v>
      </c>
      <c r="U3498" t="str">
        <f t="shared" si="276"/>
        <v>indie rock</v>
      </c>
    </row>
    <row r="3499" spans="1:21" ht="60" x14ac:dyDescent="0.25">
      <c r="A3499">
        <v>1884</v>
      </c>
      <c r="B3499" s="9" t="s">
        <v>1885</v>
      </c>
      <c r="C3499" s="3" t="s">
        <v>5994</v>
      </c>
      <c r="D3499" s="5">
        <v>1000</v>
      </c>
      <c r="E3499" s="7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72"/>
        <v>135</v>
      </c>
      <c r="P3499">
        <f t="shared" si="273"/>
        <v>51.96</v>
      </c>
      <c r="Q3499" s="11" t="s">
        <v>8313</v>
      </c>
      <c r="R3499" s="15">
        <f t="shared" si="274"/>
        <v>41205.198321759257</v>
      </c>
      <c r="S3499" s="15">
        <f t="shared" si="275"/>
        <v>41240.5</v>
      </c>
      <c r="U3499" t="str">
        <f t="shared" si="276"/>
        <v>indie rock</v>
      </c>
    </row>
    <row r="3500" spans="1:21" ht="30" x14ac:dyDescent="0.25">
      <c r="A3500">
        <v>2118</v>
      </c>
      <c r="B3500" s="9" t="s">
        <v>2119</v>
      </c>
      <c r="C3500" s="3" t="s">
        <v>6228</v>
      </c>
      <c r="D3500" s="5">
        <v>1000</v>
      </c>
      <c r="E3500" s="7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72"/>
        <v>135</v>
      </c>
      <c r="P3500">
        <f t="shared" si="273"/>
        <v>79.180000000000007</v>
      </c>
      <c r="Q3500" s="11" t="s">
        <v>8313</v>
      </c>
      <c r="R3500" s="15">
        <f t="shared" si="274"/>
        <v>40718.839537037034</v>
      </c>
      <c r="S3500" s="15">
        <f t="shared" si="275"/>
        <v>40748.839537037034</v>
      </c>
      <c r="U3500" t="str">
        <f t="shared" si="276"/>
        <v>indie rock</v>
      </c>
    </row>
    <row r="3501" spans="1:21" ht="45" x14ac:dyDescent="0.25">
      <c r="A3501">
        <v>1353</v>
      </c>
      <c r="B3501" s="9" t="s">
        <v>1354</v>
      </c>
      <c r="C3501" s="3" t="s">
        <v>5463</v>
      </c>
      <c r="D3501" s="5">
        <v>1000</v>
      </c>
      <c r="E3501" s="7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72"/>
        <v>134</v>
      </c>
      <c r="P3501">
        <f t="shared" si="273"/>
        <v>31.81</v>
      </c>
      <c r="Q3501" s="11" t="s">
        <v>8310</v>
      </c>
      <c r="R3501" s="15">
        <f t="shared" si="274"/>
        <v>41309.11791666667</v>
      </c>
      <c r="S3501" s="15">
        <f t="shared" si="275"/>
        <v>41344</v>
      </c>
      <c r="U3501" t="str">
        <f t="shared" si="276"/>
        <v>nonfiction</v>
      </c>
    </row>
    <row r="3502" spans="1:21" ht="45" x14ac:dyDescent="0.25">
      <c r="A3502">
        <v>2800</v>
      </c>
      <c r="B3502" s="9" t="s">
        <v>2800</v>
      </c>
      <c r="C3502" s="3" t="s">
        <v>6910</v>
      </c>
      <c r="D3502" s="5">
        <v>1000</v>
      </c>
      <c r="E3502" s="7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72"/>
        <v>133</v>
      </c>
      <c r="P3502">
        <f t="shared" si="273"/>
        <v>42.9</v>
      </c>
      <c r="Q3502" s="11" t="s">
        <v>8309</v>
      </c>
      <c r="R3502" s="15">
        <f t="shared" si="274"/>
        <v>41948.552847222221</v>
      </c>
      <c r="S3502" s="15">
        <f t="shared" si="275"/>
        <v>42008.552847222221</v>
      </c>
      <c r="U3502" t="str">
        <f t="shared" si="276"/>
        <v>plays</v>
      </c>
    </row>
    <row r="3503" spans="1:21" ht="45" x14ac:dyDescent="0.25">
      <c r="A3503">
        <v>3751</v>
      </c>
      <c r="B3503" s="9" t="s">
        <v>3748</v>
      </c>
      <c r="C3503" s="3" t="s">
        <v>7861</v>
      </c>
      <c r="D3503" s="5">
        <v>1000</v>
      </c>
      <c r="E3503" s="7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72"/>
        <v>133</v>
      </c>
      <c r="P3503">
        <f t="shared" si="273"/>
        <v>120.55</v>
      </c>
      <c r="Q3503" s="11" t="s">
        <v>8309</v>
      </c>
      <c r="R3503" s="15">
        <f t="shared" si="274"/>
        <v>42403.035567129627</v>
      </c>
      <c r="S3503" s="15">
        <f t="shared" si="275"/>
        <v>42462.993900462956</v>
      </c>
      <c r="U3503" t="str">
        <f t="shared" si="276"/>
        <v>musical</v>
      </c>
    </row>
    <row r="3504" spans="1:21" ht="45" x14ac:dyDescent="0.25">
      <c r="A3504">
        <v>3232</v>
      </c>
      <c r="B3504" s="9" t="s">
        <v>3232</v>
      </c>
      <c r="C3504" s="3" t="s">
        <v>7342</v>
      </c>
      <c r="D3504" s="5">
        <v>1000</v>
      </c>
      <c r="E3504" s="7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72"/>
        <v>131</v>
      </c>
      <c r="P3504">
        <f t="shared" si="273"/>
        <v>50.46</v>
      </c>
      <c r="Q3504" s="11" t="s">
        <v>8309</v>
      </c>
      <c r="R3504" s="15">
        <f t="shared" si="274"/>
        <v>42463.81385416667</v>
      </c>
      <c r="S3504" s="15">
        <f t="shared" si="275"/>
        <v>42494.165972222225</v>
      </c>
      <c r="U3504" t="str">
        <f t="shared" si="276"/>
        <v>plays</v>
      </c>
    </row>
    <row r="3505" spans="1:21" ht="45" x14ac:dyDescent="0.25">
      <c r="A3505">
        <v>410</v>
      </c>
      <c r="B3505" s="9" t="s">
        <v>411</v>
      </c>
      <c r="C3505" s="3" t="s">
        <v>4520</v>
      </c>
      <c r="D3505" s="5">
        <v>1000</v>
      </c>
      <c r="E3505" s="7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72"/>
        <v>128</v>
      </c>
      <c r="P3505">
        <f t="shared" si="273"/>
        <v>183.29</v>
      </c>
      <c r="Q3505" s="11" t="s">
        <v>8308</v>
      </c>
      <c r="R3505" s="15">
        <f t="shared" si="274"/>
        <v>42113.981446759266</v>
      </c>
      <c r="S3505" s="15">
        <f t="shared" si="275"/>
        <v>42173.981446759266</v>
      </c>
      <c r="U3505" t="str">
        <f t="shared" si="276"/>
        <v>documentary</v>
      </c>
    </row>
    <row r="3506" spans="1:21" ht="60" x14ac:dyDescent="0.25">
      <c r="A3506">
        <v>2936</v>
      </c>
      <c r="B3506" s="9" t="s">
        <v>2936</v>
      </c>
      <c r="C3506" s="3" t="s">
        <v>7046</v>
      </c>
      <c r="D3506" s="5">
        <v>1000</v>
      </c>
      <c r="E3506" s="7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72"/>
        <v>128</v>
      </c>
      <c r="P3506">
        <f t="shared" si="273"/>
        <v>37.65</v>
      </c>
      <c r="Q3506" s="11" t="s">
        <v>8309</v>
      </c>
      <c r="R3506" s="15">
        <f t="shared" si="274"/>
        <v>41912.650729166664</v>
      </c>
      <c r="S3506" s="15">
        <f t="shared" si="275"/>
        <v>41925.207638888889</v>
      </c>
      <c r="U3506" t="str">
        <f t="shared" si="276"/>
        <v>musical</v>
      </c>
    </row>
    <row r="3507" spans="1:21" x14ac:dyDescent="0.25">
      <c r="A3507">
        <v>3531</v>
      </c>
      <c r="B3507" s="9" t="s">
        <v>3530</v>
      </c>
      <c r="C3507" s="3" t="s">
        <v>7641</v>
      </c>
      <c r="D3507" s="5">
        <v>1000</v>
      </c>
      <c r="E3507" s="7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72"/>
        <v>128</v>
      </c>
      <c r="P3507">
        <f t="shared" si="273"/>
        <v>49.23</v>
      </c>
      <c r="Q3507" s="11" t="s">
        <v>8309</v>
      </c>
      <c r="R3507" s="15">
        <f t="shared" si="274"/>
        <v>42521.654328703706</v>
      </c>
      <c r="S3507" s="15">
        <f t="shared" si="275"/>
        <v>42551.654328703706</v>
      </c>
      <c r="U3507" t="str">
        <f t="shared" si="276"/>
        <v>plays</v>
      </c>
    </row>
    <row r="3508" spans="1:21" ht="60" x14ac:dyDescent="0.25">
      <c r="A3508">
        <v>3490</v>
      </c>
      <c r="B3508" s="9" t="s">
        <v>3489</v>
      </c>
      <c r="C3508" s="3" t="s">
        <v>7600</v>
      </c>
      <c r="D3508" s="5">
        <v>1000</v>
      </c>
      <c r="E3508" s="7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72"/>
        <v>128</v>
      </c>
      <c r="P3508">
        <f t="shared" si="273"/>
        <v>47.22</v>
      </c>
      <c r="Q3508" s="11" t="s">
        <v>8309</v>
      </c>
      <c r="R3508" s="15">
        <f t="shared" si="274"/>
        <v>42443.802361111113</v>
      </c>
      <c r="S3508" s="15">
        <f t="shared" si="275"/>
        <v>42473.802361111113</v>
      </c>
      <c r="U3508" t="str">
        <f t="shared" si="276"/>
        <v>plays</v>
      </c>
    </row>
    <row r="3509" spans="1:21" ht="60" x14ac:dyDescent="0.25">
      <c r="A3509">
        <v>814</v>
      </c>
      <c r="B3509" s="9" t="s">
        <v>815</v>
      </c>
      <c r="C3509" s="3" t="s">
        <v>4924</v>
      </c>
      <c r="D3509" s="5">
        <v>1000</v>
      </c>
      <c r="E3509" s="7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72"/>
        <v>127</v>
      </c>
      <c r="P3509">
        <f t="shared" si="273"/>
        <v>45.46</v>
      </c>
      <c r="Q3509" s="11" t="s">
        <v>8313</v>
      </c>
      <c r="R3509" s="15">
        <f t="shared" si="274"/>
        <v>40679.743067129632</v>
      </c>
      <c r="S3509" s="15">
        <f t="shared" si="275"/>
        <v>40694.75277777778</v>
      </c>
      <c r="U3509" t="str">
        <f t="shared" si="276"/>
        <v>rock</v>
      </c>
    </row>
    <row r="3510" spans="1:21" ht="60" x14ac:dyDescent="0.25">
      <c r="A3510">
        <v>3032</v>
      </c>
      <c r="B3510" s="9" t="s">
        <v>3032</v>
      </c>
      <c r="C3510" s="3" t="s">
        <v>7142</v>
      </c>
      <c r="D3510" s="5">
        <v>1000</v>
      </c>
      <c r="E3510" s="7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72"/>
        <v>127</v>
      </c>
      <c r="P3510">
        <f t="shared" si="273"/>
        <v>50.88</v>
      </c>
      <c r="Q3510" s="11" t="s">
        <v>8309</v>
      </c>
      <c r="R3510" s="15">
        <f t="shared" si="274"/>
        <v>42228.044664351852</v>
      </c>
      <c r="S3510" s="15">
        <f t="shared" si="275"/>
        <v>42258.044664351852</v>
      </c>
      <c r="U3510" t="str">
        <f t="shared" si="276"/>
        <v>spaces</v>
      </c>
    </row>
    <row r="3511" spans="1:21" ht="30" x14ac:dyDescent="0.25">
      <c r="A3511">
        <v>1930</v>
      </c>
      <c r="B3511" s="9" t="s">
        <v>1931</v>
      </c>
      <c r="C3511" s="3" t="s">
        <v>6040</v>
      </c>
      <c r="D3511" s="5">
        <v>1000</v>
      </c>
      <c r="E3511" s="7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72"/>
        <v>127</v>
      </c>
      <c r="P3511">
        <f t="shared" si="273"/>
        <v>48.85</v>
      </c>
      <c r="Q3511" s="11" t="s">
        <v>8313</v>
      </c>
      <c r="R3511" s="15">
        <f t="shared" si="274"/>
        <v>41402.558819444443</v>
      </c>
      <c r="S3511" s="15">
        <f t="shared" si="275"/>
        <v>41462.558819444443</v>
      </c>
      <c r="U3511" t="str">
        <f t="shared" si="276"/>
        <v>indie rock</v>
      </c>
    </row>
    <row r="3512" spans="1:21" ht="30" x14ac:dyDescent="0.25">
      <c r="A3512">
        <v>3692</v>
      </c>
      <c r="B3512" s="9" t="s">
        <v>3689</v>
      </c>
      <c r="C3512" s="3" t="s">
        <v>7802</v>
      </c>
      <c r="D3512" s="5">
        <v>1000</v>
      </c>
      <c r="E3512" s="7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72"/>
        <v>126</v>
      </c>
      <c r="P3512">
        <f t="shared" si="273"/>
        <v>74.12</v>
      </c>
      <c r="Q3512" s="11" t="s">
        <v>8309</v>
      </c>
      <c r="R3512" s="15">
        <f t="shared" si="274"/>
        <v>41891.96503472222</v>
      </c>
      <c r="S3512" s="15">
        <f t="shared" si="275"/>
        <v>41901</v>
      </c>
      <c r="U3512" t="str">
        <f t="shared" si="276"/>
        <v>plays</v>
      </c>
    </row>
    <row r="3513" spans="1:21" ht="60" x14ac:dyDescent="0.25">
      <c r="A3513">
        <v>3323</v>
      </c>
      <c r="B3513" s="9" t="s">
        <v>3323</v>
      </c>
      <c r="C3513" s="3" t="s">
        <v>7433</v>
      </c>
      <c r="D3513" s="5">
        <v>1000</v>
      </c>
      <c r="E3513" s="7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72"/>
        <v>126</v>
      </c>
      <c r="P3513">
        <f t="shared" si="273"/>
        <v>25.69</v>
      </c>
      <c r="Q3513" s="11" t="s">
        <v>8309</v>
      </c>
      <c r="R3513" s="15">
        <f t="shared" si="274"/>
        <v>42608.36583333333</v>
      </c>
      <c r="S3513" s="15">
        <f t="shared" si="275"/>
        <v>42638.36583333333</v>
      </c>
      <c r="U3513" t="str">
        <f t="shared" si="276"/>
        <v>plays</v>
      </c>
    </row>
    <row r="3514" spans="1:21" ht="60" x14ac:dyDescent="0.25">
      <c r="A3514">
        <v>2962</v>
      </c>
      <c r="B3514" s="9" t="s">
        <v>2962</v>
      </c>
      <c r="C3514" s="3" t="s">
        <v>7072</v>
      </c>
      <c r="D3514" s="5">
        <v>1000</v>
      </c>
      <c r="E3514" s="7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72"/>
        <v>122</v>
      </c>
      <c r="P3514">
        <f t="shared" si="273"/>
        <v>60.9</v>
      </c>
      <c r="Q3514" s="11" t="s">
        <v>8309</v>
      </c>
      <c r="R3514" s="15">
        <f t="shared" si="274"/>
        <v>42036.24428240741</v>
      </c>
      <c r="S3514" s="15">
        <f t="shared" si="275"/>
        <v>42064.290972222225</v>
      </c>
      <c r="U3514" t="str">
        <f t="shared" si="276"/>
        <v>plays</v>
      </c>
    </row>
    <row r="3515" spans="1:21" ht="45" x14ac:dyDescent="0.25">
      <c r="A3515">
        <v>416</v>
      </c>
      <c r="B3515" s="9" t="s">
        <v>417</v>
      </c>
      <c r="C3515" s="3" t="s">
        <v>4526</v>
      </c>
      <c r="D3515" s="5">
        <v>1000</v>
      </c>
      <c r="E3515" s="7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72"/>
        <v>120</v>
      </c>
      <c r="P3515">
        <f t="shared" si="273"/>
        <v>48.09</v>
      </c>
      <c r="Q3515" s="11" t="s">
        <v>8308</v>
      </c>
      <c r="R3515" s="15">
        <f t="shared" si="274"/>
        <v>41648.396192129629</v>
      </c>
      <c r="S3515" s="15">
        <f t="shared" si="275"/>
        <v>41678.396192129629</v>
      </c>
      <c r="U3515" t="str">
        <f t="shared" si="276"/>
        <v>documentary</v>
      </c>
    </row>
    <row r="3516" spans="1:21" ht="45" x14ac:dyDescent="0.25">
      <c r="A3516">
        <v>2782</v>
      </c>
      <c r="B3516" s="9" t="s">
        <v>2782</v>
      </c>
      <c r="C3516" s="3" t="s">
        <v>6892</v>
      </c>
      <c r="D3516" s="5">
        <v>1000</v>
      </c>
      <c r="E3516" s="7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72"/>
        <v>120</v>
      </c>
      <c r="P3516">
        <f t="shared" si="273"/>
        <v>66.67</v>
      </c>
      <c r="Q3516" s="11" t="s">
        <v>8309</v>
      </c>
      <c r="R3516" s="15">
        <f t="shared" si="274"/>
        <v>42026.924976851849</v>
      </c>
      <c r="S3516" s="15">
        <f t="shared" si="275"/>
        <v>42052.207638888889</v>
      </c>
      <c r="U3516" t="str">
        <f t="shared" si="276"/>
        <v>plays</v>
      </c>
    </row>
    <row r="3517" spans="1:21" ht="60" x14ac:dyDescent="0.25">
      <c r="A3517">
        <v>2787</v>
      </c>
      <c r="B3517" s="9" t="s">
        <v>2787</v>
      </c>
      <c r="C3517" s="3" t="s">
        <v>6897</v>
      </c>
      <c r="D3517" s="5">
        <v>1000</v>
      </c>
      <c r="E3517" s="7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72"/>
        <v>120</v>
      </c>
      <c r="P3517">
        <f t="shared" si="273"/>
        <v>31.5</v>
      </c>
      <c r="Q3517" s="11" t="s">
        <v>8309</v>
      </c>
      <c r="R3517" s="15">
        <f t="shared" si="274"/>
        <v>41808.198518518519</v>
      </c>
      <c r="S3517" s="15">
        <f t="shared" si="275"/>
        <v>41838.198518518519</v>
      </c>
      <c r="U3517" t="str">
        <f t="shared" si="276"/>
        <v>plays</v>
      </c>
    </row>
    <row r="3518" spans="1:21" ht="45" x14ac:dyDescent="0.25">
      <c r="A3518">
        <v>2467</v>
      </c>
      <c r="B3518" s="9" t="s">
        <v>2468</v>
      </c>
      <c r="C3518" s="3" t="s">
        <v>6577</v>
      </c>
      <c r="D3518" s="5">
        <v>1000</v>
      </c>
      <c r="E3518" s="7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72"/>
        <v>119</v>
      </c>
      <c r="P3518">
        <f t="shared" si="273"/>
        <v>27.56</v>
      </c>
      <c r="Q3518" s="11" t="s">
        <v>8313</v>
      </c>
      <c r="R3518" s="15">
        <f t="shared" si="274"/>
        <v>41025.874201388891</v>
      </c>
      <c r="S3518" s="15">
        <f t="shared" si="275"/>
        <v>41039.708333333336</v>
      </c>
      <c r="U3518" t="str">
        <f t="shared" si="276"/>
        <v>indie rock</v>
      </c>
    </row>
    <row r="3519" spans="1:21" ht="45" x14ac:dyDescent="0.25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2"/>
        <v>118</v>
      </c>
      <c r="P3519">
        <f t="shared" si="273"/>
        <v>47.2</v>
      </c>
      <c r="Q3519" s="11" t="s">
        <v>8313</v>
      </c>
      <c r="R3519" s="15">
        <f t="shared" si="274"/>
        <v>41243.367303240739</v>
      </c>
      <c r="S3519" s="15">
        <f t="shared" si="275"/>
        <v>41283.367303240739</v>
      </c>
      <c r="U3519" t="str">
        <f t="shared" si="276"/>
        <v>rock</v>
      </c>
    </row>
    <row r="3520" spans="1:21" ht="30" x14ac:dyDescent="0.25">
      <c r="A3520">
        <v>1680</v>
      </c>
      <c r="B3520" s="9" t="s">
        <v>1681</v>
      </c>
      <c r="C3520" s="3" t="s">
        <v>5790</v>
      </c>
      <c r="D3520" s="5">
        <v>1000</v>
      </c>
      <c r="E3520" s="7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72"/>
        <v>118</v>
      </c>
      <c r="P3520">
        <f t="shared" si="273"/>
        <v>47</v>
      </c>
      <c r="Q3520" s="11" t="s">
        <v>8313</v>
      </c>
      <c r="R3520" s="15">
        <f t="shared" si="274"/>
        <v>41802.757719907408</v>
      </c>
      <c r="S3520" s="15">
        <f t="shared" si="275"/>
        <v>41832.757719907408</v>
      </c>
      <c r="U3520" t="str">
        <f t="shared" si="276"/>
        <v>pop</v>
      </c>
    </row>
    <row r="3521" spans="1:21" ht="45" x14ac:dyDescent="0.25">
      <c r="A3521">
        <v>3329</v>
      </c>
      <c r="B3521" s="9" t="s">
        <v>3329</v>
      </c>
      <c r="C3521" s="3" t="s">
        <v>7439</v>
      </c>
      <c r="D3521" s="5">
        <v>1000</v>
      </c>
      <c r="E3521" s="7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72"/>
        <v>117</v>
      </c>
      <c r="P3521">
        <f t="shared" si="273"/>
        <v>44.92</v>
      </c>
      <c r="Q3521" s="11" t="s">
        <v>8309</v>
      </c>
      <c r="R3521" s="15">
        <f t="shared" si="274"/>
        <v>41837.323009259257</v>
      </c>
      <c r="S3521" s="15">
        <f t="shared" si="275"/>
        <v>41847.958333333336</v>
      </c>
      <c r="U3521" t="str">
        <f t="shared" si="276"/>
        <v>plays</v>
      </c>
    </row>
    <row r="3522" spans="1:21" ht="60" x14ac:dyDescent="0.25">
      <c r="A3522">
        <v>2804</v>
      </c>
      <c r="B3522" s="9" t="s">
        <v>2804</v>
      </c>
      <c r="C3522" s="3" t="s">
        <v>6914</v>
      </c>
      <c r="D3522" s="5">
        <v>1000</v>
      </c>
      <c r="E3522" s="7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72"/>
        <v>115</v>
      </c>
      <c r="P3522">
        <f t="shared" si="273"/>
        <v>50</v>
      </c>
      <c r="Q3522" s="11" t="s">
        <v>8309</v>
      </c>
      <c r="R3522" s="15">
        <f t="shared" si="274"/>
        <v>41881.453587962962</v>
      </c>
      <c r="S3522" s="15">
        <f t="shared" si="275"/>
        <v>41911.453587962962</v>
      </c>
      <c r="U3522" t="str">
        <f t="shared" si="276"/>
        <v>plays</v>
      </c>
    </row>
    <row r="3523" spans="1:21" ht="60" x14ac:dyDescent="0.25">
      <c r="A3523">
        <v>3784</v>
      </c>
      <c r="B3523" s="9" t="s">
        <v>3781</v>
      </c>
      <c r="C3523" s="3" t="s">
        <v>7894</v>
      </c>
      <c r="D3523" s="5">
        <v>1000</v>
      </c>
      <c r="E3523" s="7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ref="O3523:O3586" si="277">ROUND(E3523/D3523*100,0)</f>
        <v>115</v>
      </c>
      <c r="P3523">
        <f t="shared" ref="P3523:P3586" si="278">IFERROR(ROUND(E3523/L3523,2),0)</f>
        <v>115</v>
      </c>
      <c r="Q3523" s="11" t="s">
        <v>8309</v>
      </c>
      <c r="R3523" s="15">
        <f t="shared" ref="R3523:R3586" si="279">(((J3523/60)/60)/24)+DATE(1970,1,1)</f>
        <v>42531.980694444443</v>
      </c>
      <c r="S3523" s="15">
        <f t="shared" ref="S3523:S3586" si="280">(((I3523/60)/60)/24)+DATE(1970,1,1)</f>
        <v>42561.980694444443</v>
      </c>
      <c r="U3523" t="str">
        <f t="shared" ref="U3523:U3586" si="281">RIGHT(N3523,LEN(N3523)-SEARCH("/",N3523))</f>
        <v>musical</v>
      </c>
    </row>
    <row r="3524" spans="1:21" ht="60" x14ac:dyDescent="0.25">
      <c r="A3524">
        <v>1758</v>
      </c>
      <c r="B3524" s="9" t="s">
        <v>1759</v>
      </c>
      <c r="C3524" s="3" t="s">
        <v>5868</v>
      </c>
      <c r="D3524" s="5">
        <v>1000</v>
      </c>
      <c r="E3524" s="7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77"/>
        <v>115</v>
      </c>
      <c r="P3524">
        <f t="shared" si="278"/>
        <v>42.48</v>
      </c>
      <c r="Q3524" s="11" t="s">
        <v>8314</v>
      </c>
      <c r="R3524" s="15">
        <f t="shared" si="279"/>
        <v>42505.955925925926</v>
      </c>
      <c r="S3524" s="15">
        <f t="shared" si="280"/>
        <v>42565.955925925926</v>
      </c>
      <c r="U3524" t="str">
        <f t="shared" si="281"/>
        <v>photobooks</v>
      </c>
    </row>
    <row r="3525" spans="1:21" ht="30" x14ac:dyDescent="0.25">
      <c r="A3525">
        <v>1894</v>
      </c>
      <c r="B3525" s="9" t="s">
        <v>1895</v>
      </c>
      <c r="C3525" s="3" t="s">
        <v>6004</v>
      </c>
      <c r="D3525" s="5">
        <v>1000</v>
      </c>
      <c r="E3525" s="7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77"/>
        <v>115</v>
      </c>
      <c r="P3525">
        <f t="shared" si="278"/>
        <v>57.25</v>
      </c>
      <c r="Q3525" s="11" t="s">
        <v>8313</v>
      </c>
      <c r="R3525" s="15">
        <f t="shared" si="279"/>
        <v>40920.904895833337</v>
      </c>
      <c r="S3525" s="15">
        <f t="shared" si="280"/>
        <v>40951.904895833337</v>
      </c>
      <c r="U3525" t="str">
        <f t="shared" si="281"/>
        <v>indie rock</v>
      </c>
    </row>
    <row r="3526" spans="1:21" ht="60" x14ac:dyDescent="0.25">
      <c r="A3526">
        <v>2783</v>
      </c>
      <c r="B3526" s="9" t="s">
        <v>2783</v>
      </c>
      <c r="C3526" s="3" t="s">
        <v>6893</v>
      </c>
      <c r="D3526" s="5">
        <v>1000</v>
      </c>
      <c r="E3526" s="7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77"/>
        <v>115</v>
      </c>
      <c r="P3526">
        <f t="shared" si="278"/>
        <v>18.77</v>
      </c>
      <c r="Q3526" s="11" t="s">
        <v>8309</v>
      </c>
      <c r="R3526" s="15">
        <f t="shared" si="279"/>
        <v>42103.535254629634</v>
      </c>
      <c r="S3526" s="15">
        <f t="shared" si="280"/>
        <v>42117.535254629634</v>
      </c>
      <c r="U3526" t="str">
        <f t="shared" si="281"/>
        <v>plays</v>
      </c>
    </row>
    <row r="3527" spans="1:21" ht="30" x14ac:dyDescent="0.25">
      <c r="A3527">
        <v>1620</v>
      </c>
      <c r="B3527" s="9" t="s">
        <v>1621</v>
      </c>
      <c r="C3527" s="3" t="s">
        <v>5730</v>
      </c>
      <c r="D3527" s="5">
        <v>1000</v>
      </c>
      <c r="E3527" s="7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77"/>
        <v>113</v>
      </c>
      <c r="P3527">
        <f t="shared" si="278"/>
        <v>66.47</v>
      </c>
      <c r="Q3527" s="11" t="s">
        <v>8313</v>
      </c>
      <c r="R3527" s="15">
        <f t="shared" si="279"/>
        <v>41321.339583333334</v>
      </c>
      <c r="S3527" s="15">
        <f t="shared" si="280"/>
        <v>41328.339583333334</v>
      </c>
      <c r="U3527" t="str">
        <f t="shared" si="281"/>
        <v>rock</v>
      </c>
    </row>
    <row r="3528" spans="1:21" ht="60" x14ac:dyDescent="0.25">
      <c r="A3528">
        <v>3619</v>
      </c>
      <c r="B3528" s="9" t="s">
        <v>3617</v>
      </c>
      <c r="C3528" s="3" t="s">
        <v>7729</v>
      </c>
      <c r="D3528" s="5">
        <v>1000</v>
      </c>
      <c r="E3528" s="7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77"/>
        <v>113</v>
      </c>
      <c r="P3528">
        <f t="shared" si="278"/>
        <v>66.47</v>
      </c>
      <c r="Q3528" s="11" t="s">
        <v>8309</v>
      </c>
      <c r="R3528" s="15">
        <f t="shared" si="279"/>
        <v>42661.132245370376</v>
      </c>
      <c r="S3528" s="15">
        <f t="shared" si="280"/>
        <v>42693.916666666672</v>
      </c>
      <c r="U3528" t="str">
        <f t="shared" si="281"/>
        <v>plays</v>
      </c>
    </row>
    <row r="3529" spans="1:21" ht="60" x14ac:dyDescent="0.25">
      <c r="A3529">
        <v>3435</v>
      </c>
      <c r="B3529" s="9" t="s">
        <v>3434</v>
      </c>
      <c r="C3529" s="3" t="s">
        <v>7545</v>
      </c>
      <c r="D3529" s="5">
        <v>1000</v>
      </c>
      <c r="E3529" s="7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77"/>
        <v>112</v>
      </c>
      <c r="P3529">
        <f t="shared" si="278"/>
        <v>58.95</v>
      </c>
      <c r="Q3529" s="11" t="s">
        <v>8309</v>
      </c>
      <c r="R3529" s="15">
        <f t="shared" si="279"/>
        <v>42572.61681712963</v>
      </c>
      <c r="S3529" s="15">
        <f t="shared" si="280"/>
        <v>42589.125</v>
      </c>
      <c r="U3529" t="str">
        <f t="shared" si="281"/>
        <v>plays</v>
      </c>
    </row>
    <row r="3530" spans="1:21" ht="60" x14ac:dyDescent="0.25">
      <c r="A3530">
        <v>3681</v>
      </c>
      <c r="B3530" s="9" t="s">
        <v>3678</v>
      </c>
      <c r="C3530" s="3" t="s">
        <v>7791</v>
      </c>
      <c r="D3530" s="5">
        <v>1000</v>
      </c>
      <c r="E3530" s="7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77"/>
        <v>112</v>
      </c>
      <c r="P3530">
        <f t="shared" si="278"/>
        <v>62.17</v>
      </c>
      <c r="Q3530" s="11" t="s">
        <v>8309</v>
      </c>
      <c r="R3530" s="15">
        <f t="shared" si="279"/>
        <v>42374.651504629626</v>
      </c>
      <c r="S3530" s="15">
        <f t="shared" si="280"/>
        <v>42384.651504629626</v>
      </c>
      <c r="U3530" t="str">
        <f t="shared" si="281"/>
        <v>plays</v>
      </c>
    </row>
    <row r="3531" spans="1:21" ht="45" x14ac:dyDescent="0.25">
      <c r="A3531">
        <v>3568</v>
      </c>
      <c r="B3531" s="9" t="s">
        <v>3567</v>
      </c>
      <c r="C3531" s="3" t="s">
        <v>7678</v>
      </c>
      <c r="D3531" s="5">
        <v>1000</v>
      </c>
      <c r="E3531" s="7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77"/>
        <v>111</v>
      </c>
      <c r="P3531">
        <f t="shared" si="278"/>
        <v>58.42</v>
      </c>
      <c r="Q3531" s="11" t="s">
        <v>8309</v>
      </c>
      <c r="R3531" s="15">
        <f t="shared" si="279"/>
        <v>41869.740671296298</v>
      </c>
      <c r="S3531" s="15">
        <f t="shared" si="280"/>
        <v>41899.740671296298</v>
      </c>
      <c r="U3531" t="str">
        <f t="shared" si="281"/>
        <v>plays</v>
      </c>
    </row>
    <row r="3532" spans="1:21" ht="60" x14ac:dyDescent="0.25">
      <c r="A3532">
        <v>93</v>
      </c>
      <c r="B3532" s="9" t="s">
        <v>95</v>
      </c>
      <c r="C3532" s="3" t="s">
        <v>4204</v>
      </c>
      <c r="D3532" s="5">
        <v>1000</v>
      </c>
      <c r="E3532" s="7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77"/>
        <v>111</v>
      </c>
      <c r="P3532">
        <f t="shared" si="278"/>
        <v>73.73</v>
      </c>
      <c r="Q3532" s="11" t="s">
        <v>8308</v>
      </c>
      <c r="R3532" s="15">
        <f t="shared" si="279"/>
        <v>41065.858067129629</v>
      </c>
      <c r="S3532" s="15">
        <f t="shared" si="280"/>
        <v>41093.875</v>
      </c>
      <c r="U3532" t="str">
        <f t="shared" si="281"/>
        <v>shorts</v>
      </c>
    </row>
    <row r="3533" spans="1:21" ht="45" x14ac:dyDescent="0.25">
      <c r="A3533">
        <v>3598</v>
      </c>
      <c r="B3533" s="9" t="s">
        <v>3597</v>
      </c>
      <c r="C3533" s="3" t="s">
        <v>7708</v>
      </c>
      <c r="D3533" s="5">
        <v>1000</v>
      </c>
      <c r="E3533" s="7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77"/>
        <v>110</v>
      </c>
      <c r="P3533">
        <f t="shared" si="278"/>
        <v>40.78</v>
      </c>
      <c r="Q3533" s="11" t="s">
        <v>8309</v>
      </c>
      <c r="R3533" s="15">
        <f t="shared" si="279"/>
        <v>41866.79886574074</v>
      </c>
      <c r="S3533" s="15">
        <f t="shared" si="280"/>
        <v>41885.207638888889</v>
      </c>
      <c r="U3533" t="str">
        <f t="shared" si="281"/>
        <v>plays</v>
      </c>
    </row>
    <row r="3534" spans="1:21" ht="45" x14ac:dyDescent="0.25">
      <c r="A3534">
        <v>2537</v>
      </c>
      <c r="B3534" s="9" t="s">
        <v>2537</v>
      </c>
      <c r="C3534" s="3" t="s">
        <v>6647</v>
      </c>
      <c r="D3534" s="5">
        <v>1000</v>
      </c>
      <c r="E3534" s="7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77"/>
        <v>110</v>
      </c>
      <c r="P3534">
        <f t="shared" si="278"/>
        <v>100</v>
      </c>
      <c r="Q3534" s="11" t="s">
        <v>8313</v>
      </c>
      <c r="R3534" s="15">
        <f t="shared" si="279"/>
        <v>40696.648784722223</v>
      </c>
      <c r="S3534" s="15">
        <f t="shared" si="280"/>
        <v>40756.648784722223</v>
      </c>
      <c r="U3534" t="str">
        <f t="shared" si="281"/>
        <v>classical music</v>
      </c>
    </row>
    <row r="3535" spans="1:21" ht="45" x14ac:dyDescent="0.25">
      <c r="A3535">
        <v>1362</v>
      </c>
      <c r="B3535" s="9" t="s">
        <v>1363</v>
      </c>
      <c r="C3535" s="3" t="s">
        <v>5472</v>
      </c>
      <c r="D3535" s="5">
        <v>1000</v>
      </c>
      <c r="E3535" s="7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77"/>
        <v>109</v>
      </c>
      <c r="P3535">
        <f t="shared" si="278"/>
        <v>43.64</v>
      </c>
      <c r="Q3535" s="11" t="s">
        <v>8310</v>
      </c>
      <c r="R3535" s="15">
        <f t="shared" si="279"/>
        <v>41464.934386574074</v>
      </c>
      <c r="S3535" s="15">
        <f t="shared" si="280"/>
        <v>41524.934386574074</v>
      </c>
      <c r="U3535" t="str">
        <f t="shared" si="281"/>
        <v>nonfiction</v>
      </c>
    </row>
    <row r="3536" spans="1:21" ht="60" x14ac:dyDescent="0.25">
      <c r="A3536">
        <v>3567</v>
      </c>
      <c r="B3536" s="9" t="s">
        <v>3566</v>
      </c>
      <c r="C3536" s="3" t="s">
        <v>7677</v>
      </c>
      <c r="D3536" s="5">
        <v>1000</v>
      </c>
      <c r="E3536" s="7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77"/>
        <v>109</v>
      </c>
      <c r="P3536">
        <f t="shared" si="278"/>
        <v>26.54</v>
      </c>
      <c r="Q3536" s="11" t="s">
        <v>8309</v>
      </c>
      <c r="R3536" s="15">
        <f t="shared" si="279"/>
        <v>42135.810694444444</v>
      </c>
      <c r="S3536" s="15">
        <f t="shared" si="280"/>
        <v>42165.810694444444</v>
      </c>
      <c r="U3536" t="str">
        <f t="shared" si="281"/>
        <v>plays</v>
      </c>
    </row>
    <row r="3537" spans="1:21" ht="45" x14ac:dyDescent="0.25">
      <c r="A3537">
        <v>3709</v>
      </c>
      <c r="B3537" s="9" t="s">
        <v>3706</v>
      </c>
      <c r="C3537" s="3" t="s">
        <v>7819</v>
      </c>
      <c r="D3537" s="5">
        <v>1000</v>
      </c>
      <c r="E3537" s="7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77"/>
        <v>108</v>
      </c>
      <c r="P3537">
        <f t="shared" si="278"/>
        <v>30.93</v>
      </c>
      <c r="Q3537" s="11" t="s">
        <v>8309</v>
      </c>
      <c r="R3537" s="15">
        <f t="shared" si="279"/>
        <v>41785.707708333335</v>
      </c>
      <c r="S3537" s="15">
        <f t="shared" si="280"/>
        <v>41815.707708333335</v>
      </c>
      <c r="U3537" t="str">
        <f t="shared" si="281"/>
        <v>plays</v>
      </c>
    </row>
    <row r="3538" spans="1:21" ht="60" x14ac:dyDescent="0.25">
      <c r="A3538">
        <v>3446</v>
      </c>
      <c r="B3538" s="9" t="s">
        <v>3445</v>
      </c>
      <c r="C3538" s="3" t="s">
        <v>7556</v>
      </c>
      <c r="D3538" s="5">
        <v>1000</v>
      </c>
      <c r="E3538" s="7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77"/>
        <v>108</v>
      </c>
      <c r="P3538">
        <f t="shared" si="278"/>
        <v>43.28</v>
      </c>
      <c r="Q3538" s="11" t="s">
        <v>8309</v>
      </c>
      <c r="R3538" s="15">
        <f t="shared" si="279"/>
        <v>42016.832465277781</v>
      </c>
      <c r="S3538" s="15">
        <f t="shared" si="280"/>
        <v>42040.513888888891</v>
      </c>
      <c r="U3538" t="str">
        <f t="shared" si="281"/>
        <v>plays</v>
      </c>
    </row>
    <row r="3539" spans="1:21" ht="45" x14ac:dyDescent="0.25">
      <c r="A3539">
        <v>1663</v>
      </c>
      <c r="B3539" s="9" t="s">
        <v>1664</v>
      </c>
      <c r="C3539" s="3" t="s">
        <v>5773</v>
      </c>
      <c r="D3539" s="5">
        <v>1000</v>
      </c>
      <c r="E3539" s="7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77"/>
        <v>108</v>
      </c>
      <c r="P3539">
        <f t="shared" si="278"/>
        <v>33.75</v>
      </c>
      <c r="Q3539" s="11" t="s">
        <v>8313</v>
      </c>
      <c r="R3539" s="15">
        <f t="shared" si="279"/>
        <v>42006.02207175926</v>
      </c>
      <c r="S3539" s="15">
        <f t="shared" si="280"/>
        <v>42036.02207175926</v>
      </c>
      <c r="U3539" t="str">
        <f t="shared" si="281"/>
        <v>pop</v>
      </c>
    </row>
    <row r="3540" spans="1:21" ht="30" x14ac:dyDescent="0.25">
      <c r="A3540">
        <v>3447</v>
      </c>
      <c r="B3540" s="9" t="s">
        <v>3446</v>
      </c>
      <c r="C3540" s="3" t="s">
        <v>7557</v>
      </c>
      <c r="D3540" s="5">
        <v>1000</v>
      </c>
      <c r="E3540" s="7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77"/>
        <v>108</v>
      </c>
      <c r="P3540">
        <f t="shared" si="278"/>
        <v>77</v>
      </c>
      <c r="Q3540" s="11" t="s">
        <v>8309</v>
      </c>
      <c r="R3540" s="15">
        <f t="shared" si="279"/>
        <v>42402.889027777783</v>
      </c>
      <c r="S3540" s="15">
        <f t="shared" si="280"/>
        <v>42447.847361111111</v>
      </c>
      <c r="U3540" t="str">
        <f t="shared" si="281"/>
        <v>plays</v>
      </c>
    </row>
    <row r="3541" spans="1:21" ht="60" x14ac:dyDescent="0.25">
      <c r="A3541">
        <v>3307</v>
      </c>
      <c r="B3541" s="9" t="s">
        <v>3307</v>
      </c>
      <c r="C3541" s="3" t="s">
        <v>7417</v>
      </c>
      <c r="D3541" s="5">
        <v>1000</v>
      </c>
      <c r="E3541" s="7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77"/>
        <v>107</v>
      </c>
      <c r="P3541">
        <f t="shared" si="278"/>
        <v>53.34</v>
      </c>
      <c r="Q3541" s="11" t="s">
        <v>8309</v>
      </c>
      <c r="R3541" s="15">
        <f t="shared" si="279"/>
        <v>42475.057164351849</v>
      </c>
      <c r="S3541" s="15">
        <f t="shared" si="280"/>
        <v>42505.057164351849</v>
      </c>
      <c r="U3541" t="str">
        <f t="shared" si="281"/>
        <v>plays</v>
      </c>
    </row>
    <row r="3542" spans="1:21" ht="45" x14ac:dyDescent="0.25">
      <c r="A3542">
        <v>3819</v>
      </c>
      <c r="B3542" s="9" t="s">
        <v>3816</v>
      </c>
      <c r="C3542" s="3" t="s">
        <v>7817</v>
      </c>
      <c r="D3542" s="5">
        <v>1000</v>
      </c>
      <c r="E3542" s="7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77"/>
        <v>106</v>
      </c>
      <c r="P3542">
        <f t="shared" si="278"/>
        <v>40.92</v>
      </c>
      <c r="Q3542" s="11" t="s">
        <v>8309</v>
      </c>
      <c r="R3542" s="15">
        <f t="shared" si="279"/>
        <v>42184.209537037037</v>
      </c>
      <c r="S3542" s="15">
        <f t="shared" si="280"/>
        <v>42202.876388888893</v>
      </c>
      <c r="U3542" t="str">
        <f t="shared" si="281"/>
        <v>plays</v>
      </c>
    </row>
    <row r="3543" spans="1:21" ht="60" x14ac:dyDescent="0.25">
      <c r="A3543">
        <v>3500</v>
      </c>
      <c r="B3543" s="9" t="s">
        <v>3499</v>
      </c>
      <c r="C3543" s="3" t="s">
        <v>7610</v>
      </c>
      <c r="D3543" s="5">
        <v>1000</v>
      </c>
      <c r="E3543" s="7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77"/>
        <v>106</v>
      </c>
      <c r="P3543">
        <f t="shared" si="278"/>
        <v>25.31</v>
      </c>
      <c r="Q3543" s="11" t="s">
        <v>8309</v>
      </c>
      <c r="R3543" s="15">
        <f t="shared" si="279"/>
        <v>42419.91942129629</v>
      </c>
      <c r="S3543" s="15">
        <f t="shared" si="280"/>
        <v>42436.207638888889</v>
      </c>
      <c r="U3543" t="str">
        <f t="shared" si="281"/>
        <v>plays</v>
      </c>
    </row>
    <row r="3544" spans="1:21" ht="45" x14ac:dyDescent="0.25">
      <c r="A3544">
        <v>2498</v>
      </c>
      <c r="B3544" s="9" t="s">
        <v>2498</v>
      </c>
      <c r="C3544" s="3" t="s">
        <v>6608</v>
      </c>
      <c r="D3544" s="5">
        <v>1000</v>
      </c>
      <c r="E3544" s="7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77"/>
        <v>106</v>
      </c>
      <c r="P3544">
        <f t="shared" si="278"/>
        <v>52.8</v>
      </c>
      <c r="Q3544" s="11" t="s">
        <v>8313</v>
      </c>
      <c r="R3544" s="15">
        <f t="shared" si="279"/>
        <v>42017.967442129629</v>
      </c>
      <c r="S3544" s="15">
        <f t="shared" si="280"/>
        <v>42031.967442129629</v>
      </c>
      <c r="U3544" t="str">
        <f t="shared" si="281"/>
        <v>indie rock</v>
      </c>
    </row>
    <row r="3545" spans="1:21" ht="30" x14ac:dyDescent="0.25">
      <c r="A3545">
        <v>1638</v>
      </c>
      <c r="B3545" s="9" t="s">
        <v>1639</v>
      </c>
      <c r="C3545" s="3" t="s">
        <v>5748</v>
      </c>
      <c r="D3545" s="5">
        <v>1000</v>
      </c>
      <c r="E3545" s="7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77"/>
        <v>105</v>
      </c>
      <c r="P3545">
        <f t="shared" si="278"/>
        <v>38.89</v>
      </c>
      <c r="Q3545" s="11" t="s">
        <v>8313</v>
      </c>
      <c r="R3545" s="15">
        <f t="shared" si="279"/>
        <v>41288.68712962963</v>
      </c>
      <c r="S3545" s="15">
        <f t="shared" si="280"/>
        <v>41333.892361111109</v>
      </c>
      <c r="U3545" t="str">
        <f t="shared" si="281"/>
        <v>rock</v>
      </c>
    </row>
    <row r="3546" spans="1:21" ht="45" x14ac:dyDescent="0.25">
      <c r="A3546">
        <v>3368</v>
      </c>
      <c r="B3546" s="9" t="s">
        <v>3367</v>
      </c>
      <c r="C3546" s="3" t="s">
        <v>7478</v>
      </c>
      <c r="D3546" s="5">
        <v>1000</v>
      </c>
      <c r="E3546" s="7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77"/>
        <v>105</v>
      </c>
      <c r="P3546">
        <f t="shared" si="278"/>
        <v>45.48</v>
      </c>
      <c r="Q3546" s="11" t="s">
        <v>8309</v>
      </c>
      <c r="R3546" s="15">
        <f t="shared" si="279"/>
        <v>41969.199756944443</v>
      </c>
      <c r="S3546" s="15">
        <f t="shared" si="280"/>
        <v>42005.208333333328</v>
      </c>
      <c r="U3546" t="str">
        <f t="shared" si="281"/>
        <v>plays</v>
      </c>
    </row>
    <row r="3547" spans="1:21" ht="45" x14ac:dyDescent="0.25">
      <c r="A3547">
        <v>310</v>
      </c>
      <c r="B3547" s="9" t="s">
        <v>311</v>
      </c>
      <c r="C3547" s="3" t="s">
        <v>4420</v>
      </c>
      <c r="D3547" s="5">
        <v>1000</v>
      </c>
      <c r="E3547" s="7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77"/>
        <v>104</v>
      </c>
      <c r="P3547">
        <f t="shared" si="278"/>
        <v>28.92</v>
      </c>
      <c r="Q3547" s="11" t="s">
        <v>8308</v>
      </c>
      <c r="R3547" s="15">
        <f t="shared" si="279"/>
        <v>40821.183136574073</v>
      </c>
      <c r="S3547" s="15">
        <f t="shared" si="280"/>
        <v>40836.083333333336</v>
      </c>
      <c r="U3547" t="str">
        <f t="shared" si="281"/>
        <v>documentary</v>
      </c>
    </row>
    <row r="3548" spans="1:21" ht="45" x14ac:dyDescent="0.25">
      <c r="A3548">
        <v>780</v>
      </c>
      <c r="B3548" s="9" t="s">
        <v>781</v>
      </c>
      <c r="C3548" s="3" t="s">
        <v>4890</v>
      </c>
      <c r="D3548" s="5">
        <v>1000</v>
      </c>
      <c r="E3548" s="7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77"/>
        <v>104</v>
      </c>
      <c r="P3548">
        <f t="shared" si="278"/>
        <v>38.520000000000003</v>
      </c>
      <c r="Q3548" s="11" t="s">
        <v>8313</v>
      </c>
      <c r="R3548" s="15">
        <f t="shared" si="279"/>
        <v>40636.673900462964</v>
      </c>
      <c r="S3548" s="15">
        <f t="shared" si="280"/>
        <v>40666.673900462964</v>
      </c>
      <c r="U3548" t="str">
        <f t="shared" si="281"/>
        <v>rock</v>
      </c>
    </row>
    <row r="3549" spans="1:21" ht="45" x14ac:dyDescent="0.25">
      <c r="A3549">
        <v>811</v>
      </c>
      <c r="B3549" s="9" t="s">
        <v>812</v>
      </c>
      <c r="C3549" s="3" t="s">
        <v>4921</v>
      </c>
      <c r="D3549" s="5">
        <v>1000</v>
      </c>
      <c r="E3549" s="7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77"/>
        <v>104</v>
      </c>
      <c r="P3549">
        <f t="shared" si="278"/>
        <v>86.67</v>
      </c>
      <c r="Q3549" s="11" t="s">
        <v>8313</v>
      </c>
      <c r="R3549" s="15">
        <f t="shared" si="279"/>
        <v>41443.643541666665</v>
      </c>
      <c r="S3549" s="15">
        <f t="shared" si="280"/>
        <v>41465.702777777777</v>
      </c>
      <c r="U3549" t="str">
        <f t="shared" si="281"/>
        <v>rock</v>
      </c>
    </row>
    <row r="3550" spans="1:21" ht="45" x14ac:dyDescent="0.25">
      <c r="A3550">
        <v>3372</v>
      </c>
      <c r="B3550" s="9" t="s">
        <v>3371</v>
      </c>
      <c r="C3550" s="3" t="s">
        <v>7482</v>
      </c>
      <c r="D3550" s="5">
        <v>1000</v>
      </c>
      <c r="E3550" s="7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77"/>
        <v>104</v>
      </c>
      <c r="P3550">
        <f t="shared" si="278"/>
        <v>38.33</v>
      </c>
      <c r="Q3550" s="11" t="s">
        <v>8309</v>
      </c>
      <c r="R3550" s="15">
        <f t="shared" si="279"/>
        <v>41855.548101851848</v>
      </c>
      <c r="S3550" s="15">
        <f t="shared" si="280"/>
        <v>41876.207638888889</v>
      </c>
      <c r="U3550" t="str">
        <f t="shared" si="281"/>
        <v>plays</v>
      </c>
    </row>
    <row r="3551" spans="1:21" ht="60" x14ac:dyDescent="0.25">
      <c r="A3551">
        <v>3559</v>
      </c>
      <c r="B3551" s="9" t="s">
        <v>3558</v>
      </c>
      <c r="C3551" s="3" t="s">
        <v>7669</v>
      </c>
      <c r="D3551" s="5">
        <v>1000</v>
      </c>
      <c r="E3551" s="7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77"/>
        <v>104</v>
      </c>
      <c r="P3551">
        <f t="shared" si="278"/>
        <v>43.13</v>
      </c>
      <c r="Q3551" s="11" t="s">
        <v>8309</v>
      </c>
      <c r="R3551" s="15">
        <f t="shared" si="279"/>
        <v>42194.096157407403</v>
      </c>
      <c r="S3551" s="15">
        <f t="shared" si="280"/>
        <v>42216.373611111107</v>
      </c>
      <c r="U3551" t="str">
        <f t="shared" si="281"/>
        <v>plays</v>
      </c>
    </row>
    <row r="3552" spans="1:21" ht="60" x14ac:dyDescent="0.25">
      <c r="A3552">
        <v>3668</v>
      </c>
      <c r="B3552" s="9" t="s">
        <v>3665</v>
      </c>
      <c r="C3552" s="3" t="s">
        <v>7778</v>
      </c>
      <c r="D3552" s="5">
        <v>1000</v>
      </c>
      <c r="E3552" s="7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77"/>
        <v>104</v>
      </c>
      <c r="P3552">
        <f t="shared" si="278"/>
        <v>36.96</v>
      </c>
      <c r="Q3552" s="11" t="s">
        <v>8309</v>
      </c>
      <c r="R3552" s="15">
        <f t="shared" si="279"/>
        <v>42185.556157407409</v>
      </c>
      <c r="S3552" s="15">
        <f t="shared" si="280"/>
        <v>42208.772916666669</v>
      </c>
      <c r="U3552" t="str">
        <f t="shared" si="281"/>
        <v>plays</v>
      </c>
    </row>
    <row r="3553" spans="1:21" ht="45" x14ac:dyDescent="0.25">
      <c r="A3553">
        <v>2470</v>
      </c>
      <c r="B3553" s="9" t="s">
        <v>2471</v>
      </c>
      <c r="C3553" s="3" t="s">
        <v>6580</v>
      </c>
      <c r="D3553" s="5">
        <v>1000</v>
      </c>
      <c r="E3553" s="7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77"/>
        <v>103</v>
      </c>
      <c r="P3553">
        <f t="shared" si="278"/>
        <v>28.66</v>
      </c>
      <c r="Q3553" s="11" t="s">
        <v>8313</v>
      </c>
      <c r="R3553" s="15">
        <f t="shared" si="279"/>
        <v>41023.07471064815</v>
      </c>
      <c r="S3553" s="15">
        <f t="shared" si="280"/>
        <v>41053.07471064815</v>
      </c>
      <c r="U3553" t="str">
        <f t="shared" si="281"/>
        <v>indie rock</v>
      </c>
    </row>
    <row r="3554" spans="1:21" ht="45" x14ac:dyDescent="0.25">
      <c r="A3554">
        <v>1831</v>
      </c>
      <c r="B3554" s="9" t="s">
        <v>1832</v>
      </c>
      <c r="C3554" s="3" t="s">
        <v>5941</v>
      </c>
      <c r="D3554" s="5">
        <v>1000</v>
      </c>
      <c r="E3554" s="7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77"/>
        <v>103</v>
      </c>
      <c r="P3554">
        <f t="shared" si="278"/>
        <v>73.569999999999993</v>
      </c>
      <c r="Q3554" s="11" t="s">
        <v>8313</v>
      </c>
      <c r="R3554" s="15">
        <f t="shared" si="279"/>
        <v>41026.996099537035</v>
      </c>
      <c r="S3554" s="15">
        <f t="shared" si="280"/>
        <v>41041.996099537035</v>
      </c>
      <c r="U3554" t="str">
        <f t="shared" si="281"/>
        <v>rock</v>
      </c>
    </row>
    <row r="3555" spans="1:21" ht="60" x14ac:dyDescent="0.25">
      <c r="A3555">
        <v>1670</v>
      </c>
      <c r="B3555" s="9" t="s">
        <v>1671</v>
      </c>
      <c r="C3555" s="3" t="s">
        <v>5780</v>
      </c>
      <c r="D3555" s="5">
        <v>1000</v>
      </c>
      <c r="E3555" s="7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77"/>
        <v>103</v>
      </c>
      <c r="P3555">
        <f t="shared" si="278"/>
        <v>44.61</v>
      </c>
      <c r="Q3555" s="11" t="s">
        <v>8313</v>
      </c>
      <c r="R3555" s="15">
        <f t="shared" si="279"/>
        <v>40313.930543981485</v>
      </c>
      <c r="S3555" s="15">
        <f t="shared" si="280"/>
        <v>40364.166666666664</v>
      </c>
      <c r="U3555" t="str">
        <f t="shared" si="281"/>
        <v>pop</v>
      </c>
    </row>
    <row r="3556" spans="1:21" ht="60" x14ac:dyDescent="0.25">
      <c r="A3556">
        <v>784</v>
      </c>
      <c r="B3556" s="9" t="s">
        <v>785</v>
      </c>
      <c r="C3556" s="3" t="s">
        <v>4894</v>
      </c>
      <c r="D3556" s="5">
        <v>1000</v>
      </c>
      <c r="E3556" s="7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77"/>
        <v>103</v>
      </c>
      <c r="P3556">
        <f t="shared" si="278"/>
        <v>102.5</v>
      </c>
      <c r="Q3556" s="11" t="s">
        <v>8313</v>
      </c>
      <c r="R3556" s="15">
        <f t="shared" si="279"/>
        <v>41675.149525462963</v>
      </c>
      <c r="S3556" s="15">
        <f t="shared" si="280"/>
        <v>41715.107858796298</v>
      </c>
      <c r="U3556" t="str">
        <f t="shared" si="281"/>
        <v>rock</v>
      </c>
    </row>
    <row r="3557" spans="1:21" ht="60" x14ac:dyDescent="0.25">
      <c r="A3557">
        <v>1037</v>
      </c>
      <c r="B3557" s="9" t="s">
        <v>1038</v>
      </c>
      <c r="C3557" s="3" t="s">
        <v>5147</v>
      </c>
      <c r="D3557" s="5">
        <v>1000</v>
      </c>
      <c r="E3557" s="7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77"/>
        <v>102</v>
      </c>
      <c r="P3557">
        <f t="shared" si="278"/>
        <v>48.62</v>
      </c>
      <c r="Q3557" s="11" t="s">
        <v>8313</v>
      </c>
      <c r="R3557" s="15">
        <f t="shared" si="279"/>
        <v>42119.822476851856</v>
      </c>
      <c r="S3557" s="15">
        <f t="shared" si="280"/>
        <v>42142.208333333328</v>
      </c>
      <c r="U3557" t="str">
        <f t="shared" si="281"/>
        <v>electronic music</v>
      </c>
    </row>
    <row r="3558" spans="1:21" ht="60" x14ac:dyDescent="0.25">
      <c r="A3558">
        <v>3549</v>
      </c>
      <c r="B3558" s="9" t="s">
        <v>3548</v>
      </c>
      <c r="C3558" s="3" t="s">
        <v>7659</v>
      </c>
      <c r="D3558" s="5">
        <v>1000</v>
      </c>
      <c r="E3558" s="7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77"/>
        <v>102</v>
      </c>
      <c r="P3558">
        <f t="shared" si="278"/>
        <v>24.29</v>
      </c>
      <c r="Q3558" s="11" t="s">
        <v>8309</v>
      </c>
      <c r="R3558" s="15">
        <f t="shared" si="279"/>
        <v>42223.394363425927</v>
      </c>
      <c r="S3558" s="15">
        <f t="shared" si="280"/>
        <v>42251.394363425927</v>
      </c>
      <c r="U3558" t="str">
        <f t="shared" si="281"/>
        <v>plays</v>
      </c>
    </row>
    <row r="3559" spans="1:21" ht="60" x14ac:dyDescent="0.25">
      <c r="A3559">
        <v>2208</v>
      </c>
      <c r="B3559" s="9" t="s">
        <v>2209</v>
      </c>
      <c r="C3559" s="3" t="s">
        <v>6318</v>
      </c>
      <c r="D3559" s="5">
        <v>1000</v>
      </c>
      <c r="E3559" s="7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77"/>
        <v>102</v>
      </c>
      <c r="P3559">
        <f t="shared" si="278"/>
        <v>42.33</v>
      </c>
      <c r="Q3559" s="11" t="s">
        <v>8313</v>
      </c>
      <c r="R3559" s="15">
        <f t="shared" si="279"/>
        <v>40946.882245370369</v>
      </c>
      <c r="S3559" s="15">
        <f t="shared" si="280"/>
        <v>41006.166666666664</v>
      </c>
      <c r="U3559" t="str">
        <f t="shared" si="281"/>
        <v>electronic music</v>
      </c>
    </row>
    <row r="3560" spans="1:21" ht="60" x14ac:dyDescent="0.25">
      <c r="A3560">
        <v>1613</v>
      </c>
      <c r="B3560" s="9" t="s">
        <v>1614</v>
      </c>
      <c r="C3560" s="3" t="s">
        <v>5723</v>
      </c>
      <c r="D3560" s="5">
        <v>1000</v>
      </c>
      <c r="E3560" s="7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77"/>
        <v>102</v>
      </c>
      <c r="P3560">
        <f t="shared" si="278"/>
        <v>39.04</v>
      </c>
      <c r="Q3560" s="11" t="s">
        <v>8313</v>
      </c>
      <c r="R3560" s="15">
        <f t="shared" si="279"/>
        <v>41082.069467592592</v>
      </c>
      <c r="S3560" s="15">
        <f t="shared" si="280"/>
        <v>41112.069467592592</v>
      </c>
      <c r="U3560" t="str">
        <f t="shared" si="281"/>
        <v>rock</v>
      </c>
    </row>
    <row r="3561" spans="1:21" ht="45" x14ac:dyDescent="0.25">
      <c r="A3561">
        <v>2219</v>
      </c>
      <c r="B3561" s="9" t="s">
        <v>2220</v>
      </c>
      <c r="C3561" s="3" t="s">
        <v>6329</v>
      </c>
      <c r="D3561" s="5">
        <v>1000</v>
      </c>
      <c r="E3561" s="7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77"/>
        <v>102</v>
      </c>
      <c r="P3561">
        <f t="shared" si="278"/>
        <v>53.42</v>
      </c>
      <c r="Q3561" s="11" t="s">
        <v>8313</v>
      </c>
      <c r="R3561" s="15">
        <f t="shared" si="279"/>
        <v>42205.718888888892</v>
      </c>
      <c r="S3561" s="15">
        <f t="shared" si="280"/>
        <v>42235.718888888892</v>
      </c>
      <c r="U3561" t="str">
        <f t="shared" si="281"/>
        <v>electronic music</v>
      </c>
    </row>
    <row r="3562" spans="1:21" ht="60" x14ac:dyDescent="0.25">
      <c r="A3562">
        <v>1211</v>
      </c>
      <c r="B3562" s="9" t="s">
        <v>1212</v>
      </c>
      <c r="C3562" s="3" t="s">
        <v>5321</v>
      </c>
      <c r="D3562" s="5">
        <v>1000</v>
      </c>
      <c r="E3562" s="7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77"/>
        <v>101</v>
      </c>
      <c r="P3562">
        <f t="shared" si="278"/>
        <v>168.5</v>
      </c>
      <c r="Q3562" s="11" t="s">
        <v>8314</v>
      </c>
      <c r="R3562" s="15">
        <f t="shared" si="279"/>
        <v>42515.866446759261</v>
      </c>
      <c r="S3562" s="15">
        <f t="shared" si="280"/>
        <v>42530.866446759261</v>
      </c>
      <c r="U3562" t="str">
        <f t="shared" si="281"/>
        <v>photobooks</v>
      </c>
    </row>
    <row r="3563" spans="1:21" ht="30" x14ac:dyDescent="0.25">
      <c r="A3563">
        <v>2297</v>
      </c>
      <c r="B3563" s="9" t="s">
        <v>2298</v>
      </c>
      <c r="C3563" s="3" t="s">
        <v>6407</v>
      </c>
      <c r="D3563" s="5">
        <v>1000</v>
      </c>
      <c r="E3563" s="7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77"/>
        <v>101</v>
      </c>
      <c r="P3563">
        <f t="shared" si="278"/>
        <v>52.95</v>
      </c>
      <c r="Q3563" s="11" t="s">
        <v>8313</v>
      </c>
      <c r="R3563" s="15">
        <f t="shared" si="279"/>
        <v>40948.042233796295</v>
      </c>
      <c r="S3563" s="15">
        <f t="shared" si="280"/>
        <v>40982.165972222225</v>
      </c>
      <c r="U3563" t="str">
        <f t="shared" si="281"/>
        <v>rock</v>
      </c>
    </row>
    <row r="3564" spans="1:21" ht="45" x14ac:dyDescent="0.25">
      <c r="A3564">
        <v>3038</v>
      </c>
      <c r="B3564" s="9" t="s">
        <v>3038</v>
      </c>
      <c r="C3564" s="3" t="s">
        <v>7148</v>
      </c>
      <c r="D3564" s="5">
        <v>1000</v>
      </c>
      <c r="E3564" s="7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77"/>
        <v>101</v>
      </c>
      <c r="P3564">
        <f t="shared" si="278"/>
        <v>37.22</v>
      </c>
      <c r="Q3564" s="11" t="s">
        <v>8309</v>
      </c>
      <c r="R3564" s="15">
        <f t="shared" si="279"/>
        <v>42373.252280092594</v>
      </c>
      <c r="S3564" s="15">
        <f t="shared" si="280"/>
        <v>42433.252280092594</v>
      </c>
      <c r="U3564" t="str">
        <f t="shared" si="281"/>
        <v>spaces</v>
      </c>
    </row>
    <row r="3565" spans="1:21" ht="45" x14ac:dyDescent="0.25">
      <c r="A3565">
        <v>3564</v>
      </c>
      <c r="B3565" s="9" t="s">
        <v>3563</v>
      </c>
      <c r="C3565" s="3" t="s">
        <v>7674</v>
      </c>
      <c r="D3565" s="5">
        <v>1000</v>
      </c>
      <c r="E3565" s="7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77"/>
        <v>101</v>
      </c>
      <c r="P3565">
        <f t="shared" si="278"/>
        <v>59.12</v>
      </c>
      <c r="Q3565" s="11" t="s">
        <v>8309</v>
      </c>
      <c r="R3565" s="15">
        <f t="shared" si="279"/>
        <v>42236.623252314821</v>
      </c>
      <c r="S3565" s="15">
        <f t="shared" si="280"/>
        <v>42282.666666666672</v>
      </c>
      <c r="U3565" t="str">
        <f t="shared" si="281"/>
        <v>plays</v>
      </c>
    </row>
    <row r="3566" spans="1:21" x14ac:dyDescent="0.25">
      <c r="A3566">
        <v>2993</v>
      </c>
      <c r="B3566" s="9" t="s">
        <v>2993</v>
      </c>
      <c r="C3566" s="3" t="s">
        <v>7103</v>
      </c>
      <c r="D3566" s="5">
        <v>1000</v>
      </c>
      <c r="E3566" s="7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77"/>
        <v>100</v>
      </c>
      <c r="P3566">
        <f t="shared" si="278"/>
        <v>45.59</v>
      </c>
      <c r="Q3566" s="11" t="s">
        <v>8309</v>
      </c>
      <c r="R3566" s="15">
        <f t="shared" si="279"/>
        <v>42390.838738425926</v>
      </c>
      <c r="S3566" s="15">
        <f t="shared" si="280"/>
        <v>42420.838738425926</v>
      </c>
      <c r="U3566" t="str">
        <f t="shared" si="281"/>
        <v>spaces</v>
      </c>
    </row>
    <row r="3567" spans="1:21" ht="60" x14ac:dyDescent="0.25">
      <c r="A3567">
        <v>1838</v>
      </c>
      <c r="B3567" s="9" t="s">
        <v>1839</v>
      </c>
      <c r="C3567" s="3" t="s">
        <v>5948</v>
      </c>
      <c r="D3567" s="5">
        <v>1000</v>
      </c>
      <c r="E3567" s="7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77"/>
        <v>100</v>
      </c>
      <c r="P3567">
        <f t="shared" si="278"/>
        <v>35.770000000000003</v>
      </c>
      <c r="Q3567" s="11" t="s">
        <v>8313</v>
      </c>
      <c r="R3567" s="15">
        <f t="shared" si="279"/>
        <v>40788.786539351851</v>
      </c>
      <c r="S3567" s="15">
        <f t="shared" si="280"/>
        <v>40817.125</v>
      </c>
      <c r="U3567" t="str">
        <f t="shared" si="281"/>
        <v>rock</v>
      </c>
    </row>
    <row r="3568" spans="1:21" ht="60" x14ac:dyDescent="0.25">
      <c r="A3568">
        <v>2288</v>
      </c>
      <c r="B3568" s="9" t="s">
        <v>2289</v>
      </c>
      <c r="C3568" s="3" t="s">
        <v>6398</v>
      </c>
      <c r="D3568" s="5">
        <v>1000</v>
      </c>
      <c r="E3568" s="7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77"/>
        <v>100</v>
      </c>
      <c r="P3568">
        <f t="shared" si="278"/>
        <v>40.04</v>
      </c>
      <c r="Q3568" s="11" t="s">
        <v>8313</v>
      </c>
      <c r="R3568" s="15">
        <f t="shared" si="279"/>
        <v>41067.827418981484</v>
      </c>
      <c r="S3568" s="15">
        <f t="shared" si="280"/>
        <v>41086.75</v>
      </c>
      <c r="U3568" t="str">
        <f t="shared" si="281"/>
        <v>rock</v>
      </c>
    </row>
    <row r="3569" spans="1:21" ht="60" x14ac:dyDescent="0.25">
      <c r="A3569">
        <v>2482</v>
      </c>
      <c r="B3569" s="9" t="s">
        <v>2482</v>
      </c>
      <c r="C3569" s="3" t="s">
        <v>6592</v>
      </c>
      <c r="D3569" s="5">
        <v>1000</v>
      </c>
      <c r="E3569" s="7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77"/>
        <v>100</v>
      </c>
      <c r="P3569">
        <f t="shared" si="278"/>
        <v>40.04</v>
      </c>
      <c r="Q3569" s="11" t="s">
        <v>8313</v>
      </c>
      <c r="R3569" s="15">
        <f t="shared" si="279"/>
        <v>40711.782210648147</v>
      </c>
      <c r="S3569" s="15">
        <f t="shared" si="280"/>
        <v>40756.782210648147</v>
      </c>
      <c r="U3569" t="str">
        <f t="shared" si="281"/>
        <v>indie rock</v>
      </c>
    </row>
    <row r="3570" spans="1:21" ht="30" x14ac:dyDescent="0.25">
      <c r="A3570">
        <v>3622</v>
      </c>
      <c r="B3570" s="9" t="s">
        <v>3620</v>
      </c>
      <c r="C3570" s="3" t="s">
        <v>7732</v>
      </c>
      <c r="D3570" s="5">
        <v>1000</v>
      </c>
      <c r="E3570" s="7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77"/>
        <v>100</v>
      </c>
      <c r="P3570">
        <f t="shared" si="278"/>
        <v>47.67</v>
      </c>
      <c r="Q3570" s="11" t="s">
        <v>8309</v>
      </c>
      <c r="R3570" s="15">
        <f t="shared" si="279"/>
        <v>41877.221886574072</v>
      </c>
      <c r="S3570" s="15">
        <f t="shared" si="280"/>
        <v>41910.140972222223</v>
      </c>
      <c r="U3570" t="str">
        <f t="shared" si="281"/>
        <v>plays</v>
      </c>
    </row>
    <row r="3571" spans="1:21" ht="30" x14ac:dyDescent="0.25">
      <c r="A3571">
        <v>3815</v>
      </c>
      <c r="B3571" s="9" t="s">
        <v>3812</v>
      </c>
      <c r="C3571" s="3" t="s">
        <v>7925</v>
      </c>
      <c r="D3571" s="5">
        <v>1000</v>
      </c>
      <c r="E3571" s="7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77"/>
        <v>100</v>
      </c>
      <c r="P3571">
        <f t="shared" si="278"/>
        <v>50</v>
      </c>
      <c r="Q3571" s="11" t="s">
        <v>8309</v>
      </c>
      <c r="R3571" s="15">
        <f t="shared" si="279"/>
        <v>42207.259918981479</v>
      </c>
      <c r="S3571" s="15">
        <f t="shared" si="280"/>
        <v>42236.958333333328</v>
      </c>
      <c r="U3571" t="str">
        <f t="shared" si="281"/>
        <v>plays</v>
      </c>
    </row>
    <row r="3572" spans="1:21" ht="45" x14ac:dyDescent="0.25">
      <c r="A3572">
        <v>390</v>
      </c>
      <c r="B3572" s="9" t="s">
        <v>391</v>
      </c>
      <c r="C3572" s="3" t="s">
        <v>4500</v>
      </c>
      <c r="D3572" s="5">
        <v>1000</v>
      </c>
      <c r="E3572" s="7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77"/>
        <v>100</v>
      </c>
      <c r="P3572">
        <f t="shared" si="278"/>
        <v>71.430000000000007</v>
      </c>
      <c r="Q3572" s="11" t="s">
        <v>8308</v>
      </c>
      <c r="R3572" s="15">
        <f t="shared" si="279"/>
        <v>42112.036712962959</v>
      </c>
      <c r="S3572" s="15">
        <f t="shared" si="280"/>
        <v>42132.036712962959</v>
      </c>
      <c r="U3572" t="str">
        <f t="shared" si="281"/>
        <v>documentary</v>
      </c>
    </row>
    <row r="3573" spans="1:21" ht="90" x14ac:dyDescent="0.25">
      <c r="A3573">
        <v>1845</v>
      </c>
      <c r="B3573" s="9" t="s">
        <v>1846</v>
      </c>
      <c r="C3573" s="3" t="s">
        <v>5955</v>
      </c>
      <c r="D3573" s="5">
        <v>1000</v>
      </c>
      <c r="E3573" s="7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77"/>
        <v>100</v>
      </c>
      <c r="P3573">
        <f t="shared" si="278"/>
        <v>52.63</v>
      </c>
      <c r="Q3573" s="11" t="s">
        <v>8313</v>
      </c>
      <c r="R3573" s="15">
        <f t="shared" si="279"/>
        <v>42523.333310185189</v>
      </c>
      <c r="S3573" s="15">
        <f t="shared" si="280"/>
        <v>42538.204861111109</v>
      </c>
      <c r="U3573" t="str">
        <f t="shared" si="281"/>
        <v>rock</v>
      </c>
    </row>
    <row r="3574" spans="1:21" ht="45" x14ac:dyDescent="0.25">
      <c r="A3574">
        <v>2172</v>
      </c>
      <c r="B3574" s="9" t="s">
        <v>2173</v>
      </c>
      <c r="C3574" s="3" t="s">
        <v>6282</v>
      </c>
      <c r="D3574" s="5">
        <v>1000</v>
      </c>
      <c r="E3574" s="7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77"/>
        <v>100</v>
      </c>
      <c r="P3574">
        <f t="shared" si="278"/>
        <v>76.92</v>
      </c>
      <c r="Q3574" s="11" t="s">
        <v>8313</v>
      </c>
      <c r="R3574" s="15">
        <f t="shared" si="279"/>
        <v>42082.580092592587</v>
      </c>
      <c r="S3574" s="15">
        <f t="shared" si="280"/>
        <v>42112.580092592587</v>
      </c>
      <c r="U3574" t="str">
        <f t="shared" si="281"/>
        <v>rock</v>
      </c>
    </row>
    <row r="3575" spans="1:21" ht="60" x14ac:dyDescent="0.25">
      <c r="A3575">
        <v>2821</v>
      </c>
      <c r="B3575" s="9" t="s">
        <v>2821</v>
      </c>
      <c r="C3575" s="3" t="s">
        <v>6931</v>
      </c>
      <c r="D3575" s="5">
        <v>1000</v>
      </c>
      <c r="E3575" s="7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77"/>
        <v>100</v>
      </c>
      <c r="P3575">
        <f t="shared" si="278"/>
        <v>28.57</v>
      </c>
      <c r="Q3575" s="11" t="s">
        <v>8309</v>
      </c>
      <c r="R3575" s="15">
        <f t="shared" si="279"/>
        <v>41875.922858796301</v>
      </c>
      <c r="S3575" s="15">
        <f t="shared" si="280"/>
        <v>41905.922858796301</v>
      </c>
      <c r="U3575" t="str">
        <f t="shared" si="281"/>
        <v>plays</v>
      </c>
    </row>
    <row r="3576" spans="1:21" ht="30" x14ac:dyDescent="0.25">
      <c r="A3576">
        <v>2928</v>
      </c>
      <c r="B3576" s="9" t="s">
        <v>2928</v>
      </c>
      <c r="C3576" s="3" t="s">
        <v>7038</v>
      </c>
      <c r="D3576" s="5">
        <v>1000</v>
      </c>
      <c r="E3576" s="7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77"/>
        <v>100</v>
      </c>
      <c r="P3576">
        <f t="shared" si="278"/>
        <v>41.67</v>
      </c>
      <c r="Q3576" s="11" t="s">
        <v>8309</v>
      </c>
      <c r="R3576" s="15">
        <f t="shared" si="279"/>
        <v>42403.998217592598</v>
      </c>
      <c r="S3576" s="15">
        <f t="shared" si="280"/>
        <v>42433.998217592598</v>
      </c>
      <c r="U3576" t="str">
        <f t="shared" si="281"/>
        <v>musical</v>
      </c>
    </row>
    <row r="3577" spans="1:21" ht="60" x14ac:dyDescent="0.25">
      <c r="A3577">
        <v>2988</v>
      </c>
      <c r="B3577" s="9" t="s">
        <v>2988</v>
      </c>
      <c r="C3577" s="3" t="s">
        <v>7098</v>
      </c>
      <c r="D3577" s="5">
        <v>1000</v>
      </c>
      <c r="E3577" s="7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77"/>
        <v>100</v>
      </c>
      <c r="P3577">
        <f t="shared" si="278"/>
        <v>35.71</v>
      </c>
      <c r="Q3577" s="11" t="s">
        <v>8309</v>
      </c>
      <c r="R3577" s="15">
        <f t="shared" si="279"/>
        <v>42511.362048611118</v>
      </c>
      <c r="S3577" s="15">
        <f t="shared" si="280"/>
        <v>42541.362048611118</v>
      </c>
      <c r="U3577" t="str">
        <f t="shared" si="281"/>
        <v>spaces</v>
      </c>
    </row>
    <row r="3578" spans="1:21" ht="60" x14ac:dyDescent="0.25">
      <c r="A3578">
        <v>3185</v>
      </c>
      <c r="B3578" s="9" t="s">
        <v>3185</v>
      </c>
      <c r="C3578" s="3" t="s">
        <v>7295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77"/>
        <v>100</v>
      </c>
      <c r="P3578">
        <f t="shared" si="278"/>
        <v>41.67</v>
      </c>
      <c r="Q3578" s="11" t="s">
        <v>8309</v>
      </c>
      <c r="R3578" s="15">
        <f t="shared" si="279"/>
        <v>41829.977326388893</v>
      </c>
      <c r="S3578" s="15">
        <f t="shared" si="280"/>
        <v>41836.977326388893</v>
      </c>
      <c r="U3578" t="str">
        <f t="shared" si="281"/>
        <v>plays</v>
      </c>
    </row>
    <row r="3579" spans="1:21" ht="60" x14ac:dyDescent="0.25">
      <c r="A3579">
        <v>3504</v>
      </c>
      <c r="B3579" s="9" t="s">
        <v>3503</v>
      </c>
      <c r="C3579" s="3" t="s">
        <v>7614</v>
      </c>
      <c r="D3579" s="5">
        <v>1000</v>
      </c>
      <c r="E3579" s="7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77"/>
        <v>100</v>
      </c>
      <c r="P3579">
        <f t="shared" si="278"/>
        <v>125</v>
      </c>
      <c r="Q3579" s="11" t="s">
        <v>8309</v>
      </c>
      <c r="R3579" s="15">
        <f t="shared" si="279"/>
        <v>42297.748738425929</v>
      </c>
      <c r="S3579" s="15">
        <f t="shared" si="280"/>
        <v>42327.790405092594</v>
      </c>
      <c r="U3579" t="str">
        <f t="shared" si="281"/>
        <v>plays</v>
      </c>
    </row>
    <row r="3580" spans="1:21" ht="60" x14ac:dyDescent="0.25">
      <c r="A3580">
        <v>3512</v>
      </c>
      <c r="B3580" s="9" t="s">
        <v>3511</v>
      </c>
      <c r="C3580" s="3" t="s">
        <v>7622</v>
      </c>
      <c r="D3580" s="5">
        <v>1000</v>
      </c>
      <c r="E3580" s="7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77"/>
        <v>100</v>
      </c>
      <c r="P3580">
        <f t="shared" si="278"/>
        <v>58.82</v>
      </c>
      <c r="Q3580" s="11" t="s">
        <v>8309</v>
      </c>
      <c r="R3580" s="15">
        <f t="shared" si="279"/>
        <v>42057.536944444444</v>
      </c>
      <c r="S3580" s="15">
        <f t="shared" si="280"/>
        <v>42117.49527777778</v>
      </c>
      <c r="U3580" t="str">
        <f t="shared" si="281"/>
        <v>plays</v>
      </c>
    </row>
    <row r="3581" spans="1:21" ht="45" x14ac:dyDescent="0.25">
      <c r="A3581">
        <v>3808</v>
      </c>
      <c r="B3581" s="9" t="s">
        <v>3805</v>
      </c>
      <c r="C3581" s="3" t="s">
        <v>7918</v>
      </c>
      <c r="D3581" s="5">
        <v>1000</v>
      </c>
      <c r="E3581" s="7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77"/>
        <v>100</v>
      </c>
      <c r="P3581">
        <f t="shared" si="278"/>
        <v>41.67</v>
      </c>
      <c r="Q3581" s="11" t="s">
        <v>8309</v>
      </c>
      <c r="R3581" s="15">
        <f t="shared" si="279"/>
        <v>42059.453923611116</v>
      </c>
      <c r="S3581" s="15">
        <f t="shared" si="280"/>
        <v>42119.412256944444</v>
      </c>
      <c r="U3581" t="str">
        <f t="shared" si="281"/>
        <v>plays</v>
      </c>
    </row>
    <row r="3582" spans="1:21" ht="45" x14ac:dyDescent="0.25">
      <c r="A3582">
        <v>885</v>
      </c>
      <c r="B3582" s="9" t="s">
        <v>886</v>
      </c>
      <c r="C3582" s="3" t="s">
        <v>4995</v>
      </c>
      <c r="D3582" s="5">
        <v>1000</v>
      </c>
      <c r="E3582" s="7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77"/>
        <v>75</v>
      </c>
      <c r="P3582">
        <f t="shared" si="278"/>
        <v>35.71</v>
      </c>
      <c r="Q3582" s="11" t="s">
        <v>8313</v>
      </c>
      <c r="R3582" s="15">
        <f t="shared" si="279"/>
        <v>42713.941099537042</v>
      </c>
      <c r="S3582" s="15">
        <f t="shared" si="280"/>
        <v>42734.941099537042</v>
      </c>
      <c r="U3582" t="str">
        <f t="shared" si="281"/>
        <v>indie rock</v>
      </c>
    </row>
    <row r="3583" spans="1:21" ht="45" x14ac:dyDescent="0.25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7"/>
        <v>61</v>
      </c>
      <c r="P3583">
        <f t="shared" si="278"/>
        <v>203.67</v>
      </c>
      <c r="Q3583" s="11" t="s">
        <v>8309</v>
      </c>
      <c r="R3583" s="15">
        <f t="shared" si="279"/>
        <v>42415.398032407407</v>
      </c>
      <c r="S3583" s="15">
        <f t="shared" si="280"/>
        <v>42445.356365740736</v>
      </c>
      <c r="U3583" t="str">
        <f t="shared" si="281"/>
        <v>plays</v>
      </c>
    </row>
    <row r="3584" spans="1:21" ht="45" x14ac:dyDescent="0.25">
      <c r="A3584">
        <v>2854</v>
      </c>
      <c r="B3584" s="9" t="s">
        <v>2854</v>
      </c>
      <c r="C3584" s="3" t="s">
        <v>6964</v>
      </c>
      <c r="D3584" s="5">
        <v>1000</v>
      </c>
      <c r="E3584" s="7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77"/>
        <v>42</v>
      </c>
      <c r="P3584">
        <f t="shared" si="278"/>
        <v>29.79</v>
      </c>
      <c r="Q3584" s="11" t="s">
        <v>8309</v>
      </c>
      <c r="R3584" s="15">
        <f t="shared" si="279"/>
        <v>42111.71665509259</v>
      </c>
      <c r="S3584" s="15">
        <f t="shared" si="280"/>
        <v>42131.71665509259</v>
      </c>
      <c r="U3584" t="str">
        <f t="shared" si="281"/>
        <v>plays</v>
      </c>
    </row>
    <row r="3585" spans="1:21" ht="60" x14ac:dyDescent="0.25">
      <c r="A3585">
        <v>234</v>
      </c>
      <c r="B3585" s="9" t="s">
        <v>236</v>
      </c>
      <c r="C3585" s="3" t="s">
        <v>4344</v>
      </c>
      <c r="D3585" s="5">
        <v>1000</v>
      </c>
      <c r="E3585" s="7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77"/>
        <v>40</v>
      </c>
      <c r="P3585">
        <f t="shared" si="278"/>
        <v>80.2</v>
      </c>
      <c r="Q3585" s="11" t="s">
        <v>8308</v>
      </c>
      <c r="R3585" s="15">
        <f t="shared" si="279"/>
        <v>42136.035405092596</v>
      </c>
      <c r="S3585" s="15">
        <f t="shared" si="280"/>
        <v>42176.035405092596</v>
      </c>
      <c r="U3585" t="str">
        <f t="shared" si="281"/>
        <v>drama</v>
      </c>
    </row>
    <row r="3586" spans="1:21" ht="60" x14ac:dyDescent="0.25">
      <c r="A3586">
        <v>3974</v>
      </c>
      <c r="B3586" s="9" t="s">
        <v>3971</v>
      </c>
      <c r="C3586" s="3" t="s">
        <v>8081</v>
      </c>
      <c r="D3586" s="5">
        <v>1000</v>
      </c>
      <c r="E3586" s="7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77"/>
        <v>32</v>
      </c>
      <c r="P3586">
        <f t="shared" si="278"/>
        <v>29.09</v>
      </c>
      <c r="Q3586" s="11" t="s">
        <v>8309</v>
      </c>
      <c r="R3586" s="15">
        <f t="shared" si="279"/>
        <v>42493.546851851846</v>
      </c>
      <c r="S3586" s="15">
        <f t="shared" si="280"/>
        <v>42523.546851851846</v>
      </c>
      <c r="U3586" t="str">
        <f t="shared" si="281"/>
        <v>plays</v>
      </c>
    </row>
    <row r="3587" spans="1:21" ht="60" x14ac:dyDescent="0.25">
      <c r="A3587">
        <v>1546</v>
      </c>
      <c r="B3587" s="9" t="s">
        <v>1547</v>
      </c>
      <c r="C3587" s="3" t="s">
        <v>5656</v>
      </c>
      <c r="D3587" s="5">
        <v>1000</v>
      </c>
      <c r="E3587" s="7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ref="O3587:O3650" si="282">ROUND(E3587/D3587*100,0)</f>
        <v>29</v>
      </c>
      <c r="P3587">
        <f t="shared" ref="P3587:P3650" si="283">IFERROR(ROUND(E3587/L3587,2),0)</f>
        <v>26.27</v>
      </c>
      <c r="Q3587" s="11" t="s">
        <v>8314</v>
      </c>
      <c r="R3587" s="15">
        <f t="shared" ref="R3587:R3650" si="284">(((J3587/60)/60)/24)+DATE(1970,1,1)</f>
        <v>41839.212951388887</v>
      </c>
      <c r="S3587" s="15">
        <f t="shared" ref="S3587:S3650" si="285">(((I3587/60)/60)/24)+DATE(1970,1,1)</f>
        <v>41899.212951388887</v>
      </c>
      <c r="U3587" t="str">
        <f t="shared" ref="U3587:U3650" si="286">RIGHT(N3587,LEN(N3587)-SEARCH("/",N3587))</f>
        <v>nature</v>
      </c>
    </row>
    <row r="3588" spans="1:21" ht="45" x14ac:dyDescent="0.25">
      <c r="A3588">
        <v>239</v>
      </c>
      <c r="B3588" s="9" t="s">
        <v>241</v>
      </c>
      <c r="C3588" s="3" t="s">
        <v>4349</v>
      </c>
      <c r="D3588" s="5">
        <v>1000</v>
      </c>
      <c r="E3588" s="7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82"/>
        <v>25</v>
      </c>
      <c r="P3588">
        <f t="shared" si="283"/>
        <v>50</v>
      </c>
      <c r="Q3588" s="11" t="s">
        <v>8308</v>
      </c>
      <c r="R3588" s="15">
        <f t="shared" si="284"/>
        <v>42297.110300925924</v>
      </c>
      <c r="S3588" s="15">
        <f t="shared" si="285"/>
        <v>42316.5</v>
      </c>
      <c r="U3588" t="str">
        <f t="shared" si="286"/>
        <v>drama</v>
      </c>
    </row>
    <row r="3589" spans="1:21" ht="45" x14ac:dyDescent="0.25">
      <c r="A3589">
        <v>3203</v>
      </c>
      <c r="B3589" s="9" t="s">
        <v>3203</v>
      </c>
      <c r="C3589" s="3" t="s">
        <v>7313</v>
      </c>
      <c r="D3589" s="5">
        <v>1000</v>
      </c>
      <c r="E3589" s="7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82"/>
        <v>25</v>
      </c>
      <c r="P3589">
        <f t="shared" si="283"/>
        <v>41.67</v>
      </c>
      <c r="Q3589" s="11" t="s">
        <v>8309</v>
      </c>
      <c r="R3589" s="15">
        <f t="shared" si="284"/>
        <v>42242.988680555558</v>
      </c>
      <c r="S3589" s="15">
        <f t="shared" si="285"/>
        <v>42272.988680555558</v>
      </c>
      <c r="U3589" t="str">
        <f t="shared" si="286"/>
        <v>musical</v>
      </c>
    </row>
    <row r="3590" spans="1:21" ht="60" x14ac:dyDescent="0.25">
      <c r="A3590">
        <v>3134</v>
      </c>
      <c r="B3590" s="9" t="s">
        <v>3134</v>
      </c>
      <c r="C3590" s="3" t="s">
        <v>7244</v>
      </c>
      <c r="D3590" s="5">
        <v>1000</v>
      </c>
      <c r="E3590" s="7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82"/>
        <v>23</v>
      </c>
      <c r="P3590">
        <f t="shared" si="283"/>
        <v>18.75</v>
      </c>
      <c r="Q3590" s="11" t="s">
        <v>8309</v>
      </c>
      <c r="R3590" s="15">
        <f t="shared" si="284"/>
        <v>42800.720127314817</v>
      </c>
      <c r="S3590" s="15">
        <f t="shared" si="285"/>
        <v>42821.678460648152</v>
      </c>
      <c r="U3590" t="str">
        <f t="shared" si="286"/>
        <v>plays</v>
      </c>
    </row>
    <row r="3591" spans="1:21" ht="45" x14ac:dyDescent="0.25">
      <c r="A3591">
        <v>3972</v>
      </c>
      <c r="B3591" s="9" t="s">
        <v>3969</v>
      </c>
      <c r="C3591" s="3" t="s">
        <v>8079</v>
      </c>
      <c r="D3591" s="5">
        <v>1000</v>
      </c>
      <c r="E3591" s="7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82"/>
        <v>21</v>
      </c>
      <c r="P3591">
        <f t="shared" si="283"/>
        <v>26.38</v>
      </c>
      <c r="Q3591" s="11" t="s">
        <v>8309</v>
      </c>
      <c r="R3591" s="15">
        <f t="shared" si="284"/>
        <v>41981.067523148144</v>
      </c>
      <c r="S3591" s="15">
        <f t="shared" si="285"/>
        <v>42041.067523148144</v>
      </c>
      <c r="U3591" t="str">
        <f t="shared" si="286"/>
        <v>plays</v>
      </c>
    </row>
    <row r="3592" spans="1:21" ht="45" x14ac:dyDescent="0.25">
      <c r="A3592">
        <v>1594</v>
      </c>
      <c r="B3592" s="9" t="s">
        <v>1595</v>
      </c>
      <c r="C3592" s="3" t="s">
        <v>5704</v>
      </c>
      <c r="D3592" s="5">
        <v>1000</v>
      </c>
      <c r="E3592" s="7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82"/>
        <v>21</v>
      </c>
      <c r="P3592">
        <f t="shared" si="283"/>
        <v>20.5</v>
      </c>
      <c r="Q3592" s="11" t="s">
        <v>8314</v>
      </c>
      <c r="R3592" s="15">
        <f t="shared" si="284"/>
        <v>42445.712754629625</v>
      </c>
      <c r="S3592" s="15">
        <f t="shared" si="285"/>
        <v>42505.681249999994</v>
      </c>
      <c r="U3592" t="str">
        <f t="shared" si="286"/>
        <v>places</v>
      </c>
    </row>
    <row r="3593" spans="1:21" ht="30" x14ac:dyDescent="0.25">
      <c r="A3593">
        <v>179</v>
      </c>
      <c r="B3593" s="9" t="s">
        <v>181</v>
      </c>
      <c r="C3593" s="3" t="s">
        <v>4289</v>
      </c>
      <c r="D3593" s="5">
        <v>1000</v>
      </c>
      <c r="E3593" s="7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82"/>
        <v>20</v>
      </c>
      <c r="P3593">
        <f t="shared" si="283"/>
        <v>100</v>
      </c>
      <c r="Q3593" s="11" t="s">
        <v>8308</v>
      </c>
      <c r="R3593" s="15">
        <f t="shared" si="284"/>
        <v>42403.080497685187</v>
      </c>
      <c r="S3593" s="15">
        <f t="shared" si="285"/>
        <v>42433.080497685187</v>
      </c>
      <c r="U3593" t="str">
        <f t="shared" si="286"/>
        <v>drama</v>
      </c>
    </row>
    <row r="3594" spans="1:21" ht="60" x14ac:dyDescent="0.25">
      <c r="A3594">
        <v>1238</v>
      </c>
      <c r="B3594" s="9" t="s">
        <v>1239</v>
      </c>
      <c r="C3594" s="3" t="s">
        <v>5348</v>
      </c>
      <c r="D3594" s="5">
        <v>1000</v>
      </c>
      <c r="E3594" s="7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82"/>
        <v>18</v>
      </c>
      <c r="P3594">
        <f t="shared" si="283"/>
        <v>59.33</v>
      </c>
      <c r="Q3594" s="11" t="s">
        <v>8313</v>
      </c>
      <c r="R3594" s="15">
        <f t="shared" si="284"/>
        <v>40731.61037037037</v>
      </c>
      <c r="S3594" s="15">
        <f t="shared" si="285"/>
        <v>40761.61037037037</v>
      </c>
      <c r="U3594" t="str">
        <f t="shared" si="286"/>
        <v>world music</v>
      </c>
    </row>
    <row r="3595" spans="1:21" ht="45" x14ac:dyDescent="0.25">
      <c r="A3595">
        <v>4070</v>
      </c>
      <c r="B3595" s="9" t="s">
        <v>4066</v>
      </c>
      <c r="C3595" s="3" t="s">
        <v>8173</v>
      </c>
      <c r="D3595" s="5">
        <v>1000</v>
      </c>
      <c r="E3595" s="7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82"/>
        <v>17</v>
      </c>
      <c r="P3595">
        <f t="shared" si="283"/>
        <v>27.5</v>
      </c>
      <c r="Q3595" s="11" t="s">
        <v>8309</v>
      </c>
      <c r="R3595" s="15">
        <f t="shared" si="284"/>
        <v>42031.666898148149</v>
      </c>
      <c r="S3595" s="15">
        <f t="shared" si="285"/>
        <v>42064.125</v>
      </c>
      <c r="U3595" t="str">
        <f t="shared" si="286"/>
        <v>plays</v>
      </c>
    </row>
    <row r="3596" spans="1:21" ht="45" x14ac:dyDescent="0.25">
      <c r="A3596">
        <v>3907</v>
      </c>
      <c r="B3596" s="9" t="s">
        <v>3904</v>
      </c>
      <c r="C3596" s="3" t="s">
        <v>8015</v>
      </c>
      <c r="D3596" s="5">
        <v>1000</v>
      </c>
      <c r="E3596" s="7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82"/>
        <v>15</v>
      </c>
      <c r="P3596">
        <f t="shared" si="283"/>
        <v>38.25</v>
      </c>
      <c r="Q3596" s="11" t="s">
        <v>8309</v>
      </c>
      <c r="R3596" s="15">
        <f t="shared" si="284"/>
        <v>41906.819513888891</v>
      </c>
      <c r="S3596" s="15">
        <f t="shared" si="285"/>
        <v>41938.838888888888</v>
      </c>
      <c r="U3596" t="str">
        <f t="shared" si="286"/>
        <v>plays</v>
      </c>
    </row>
    <row r="3597" spans="1:21" ht="60" x14ac:dyDescent="0.25">
      <c r="A3597">
        <v>3069</v>
      </c>
      <c r="B3597" s="9" t="s">
        <v>3069</v>
      </c>
      <c r="C3597" s="3" t="s">
        <v>7179</v>
      </c>
      <c r="D3597" s="5">
        <v>1000</v>
      </c>
      <c r="E3597" s="7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82"/>
        <v>14</v>
      </c>
      <c r="P3597">
        <f t="shared" si="283"/>
        <v>20.14</v>
      </c>
      <c r="Q3597" s="11" t="s">
        <v>8309</v>
      </c>
      <c r="R3597" s="15">
        <f t="shared" si="284"/>
        <v>41957.833726851852</v>
      </c>
      <c r="S3597" s="15">
        <f t="shared" si="285"/>
        <v>41987.833726851852</v>
      </c>
      <c r="U3597" t="str">
        <f t="shared" si="286"/>
        <v>spaces</v>
      </c>
    </row>
    <row r="3598" spans="1:21" ht="60" x14ac:dyDescent="0.25">
      <c r="A3598">
        <v>222</v>
      </c>
      <c r="B3598" s="9" t="s">
        <v>224</v>
      </c>
      <c r="C3598" s="3" t="s">
        <v>4332</v>
      </c>
      <c r="D3598" s="5">
        <v>1000</v>
      </c>
      <c r="E3598" s="7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82"/>
        <v>13</v>
      </c>
      <c r="P3598">
        <f t="shared" si="283"/>
        <v>65</v>
      </c>
      <c r="Q3598" s="11" t="s">
        <v>8308</v>
      </c>
      <c r="R3598" s="15">
        <f t="shared" si="284"/>
        <v>42031.769884259258</v>
      </c>
      <c r="S3598" s="15">
        <f t="shared" si="285"/>
        <v>42090.110416666663</v>
      </c>
      <c r="U3598" t="str">
        <f t="shared" si="286"/>
        <v>drama</v>
      </c>
    </row>
    <row r="3599" spans="1:21" ht="45" x14ac:dyDescent="0.25">
      <c r="A3599">
        <v>2138</v>
      </c>
      <c r="B3599" s="9" t="s">
        <v>2139</v>
      </c>
      <c r="C3599" s="3" t="s">
        <v>6248</v>
      </c>
      <c r="D3599" s="5">
        <v>1000</v>
      </c>
      <c r="E3599" s="7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82"/>
        <v>13</v>
      </c>
      <c r="P3599">
        <f t="shared" si="283"/>
        <v>10.67</v>
      </c>
      <c r="Q3599" s="11" t="s">
        <v>8312</v>
      </c>
      <c r="R3599" s="15">
        <f t="shared" si="284"/>
        <v>41557.013182870374</v>
      </c>
      <c r="S3599" s="15">
        <f t="shared" si="285"/>
        <v>41587.054849537039</v>
      </c>
      <c r="U3599" t="str">
        <f t="shared" si="286"/>
        <v>video games</v>
      </c>
    </row>
    <row r="3600" spans="1:21" ht="60" x14ac:dyDescent="0.25">
      <c r="A3600">
        <v>1233</v>
      </c>
      <c r="B3600" s="9" t="s">
        <v>1234</v>
      </c>
      <c r="C3600" s="3" t="s">
        <v>5343</v>
      </c>
      <c r="D3600" s="5">
        <v>1000</v>
      </c>
      <c r="E3600" s="7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82"/>
        <v>12</v>
      </c>
      <c r="P3600">
        <f t="shared" si="283"/>
        <v>19.329999999999998</v>
      </c>
      <c r="Q3600" s="11" t="s">
        <v>8313</v>
      </c>
      <c r="R3600" s="15">
        <f t="shared" si="284"/>
        <v>40939.948773148149</v>
      </c>
      <c r="S3600" s="15">
        <f t="shared" si="285"/>
        <v>40960.948773148149</v>
      </c>
      <c r="U3600" t="str">
        <f t="shared" si="286"/>
        <v>world music</v>
      </c>
    </row>
    <row r="3601" spans="1:21" ht="45" x14ac:dyDescent="0.25">
      <c r="A3601">
        <v>1735</v>
      </c>
      <c r="B3601" s="9" t="s">
        <v>1736</v>
      </c>
      <c r="C3601" s="3" t="s">
        <v>5845</v>
      </c>
      <c r="D3601" s="5">
        <v>1000</v>
      </c>
      <c r="E3601" s="7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82"/>
        <v>11</v>
      </c>
      <c r="P3601">
        <f t="shared" si="283"/>
        <v>55</v>
      </c>
      <c r="Q3601" s="11" t="s">
        <v>8313</v>
      </c>
      <c r="R3601" s="15">
        <f t="shared" si="284"/>
        <v>42559.814178240747</v>
      </c>
      <c r="S3601" s="15">
        <f t="shared" si="285"/>
        <v>42589.814178240747</v>
      </c>
      <c r="U3601" t="str">
        <f t="shared" si="286"/>
        <v>faith</v>
      </c>
    </row>
    <row r="3602" spans="1:21" ht="60" x14ac:dyDescent="0.25">
      <c r="A3602">
        <v>2759</v>
      </c>
      <c r="B3602" s="9" t="s">
        <v>2759</v>
      </c>
      <c r="C3602" s="3" t="s">
        <v>6869</v>
      </c>
      <c r="D3602" s="5">
        <v>1000</v>
      </c>
      <c r="E3602" s="7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82"/>
        <v>11</v>
      </c>
      <c r="P3602">
        <f t="shared" si="283"/>
        <v>52.5</v>
      </c>
      <c r="Q3602" s="11" t="s">
        <v>8310</v>
      </c>
      <c r="R3602" s="15">
        <f t="shared" si="284"/>
        <v>42524.36650462963</v>
      </c>
      <c r="S3602" s="15">
        <f t="shared" si="285"/>
        <v>42567.36650462963</v>
      </c>
      <c r="U3602" t="str">
        <f t="shared" si="286"/>
        <v>children's books</v>
      </c>
    </row>
    <row r="3603" spans="1:21" ht="45" x14ac:dyDescent="0.25">
      <c r="A3603">
        <v>3730</v>
      </c>
      <c r="B3603" s="9" t="s">
        <v>3727</v>
      </c>
      <c r="C3603" s="3" t="s">
        <v>7840</v>
      </c>
      <c r="D3603" s="5">
        <v>1000</v>
      </c>
      <c r="E3603" s="7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82"/>
        <v>10</v>
      </c>
      <c r="P3603">
        <f t="shared" si="283"/>
        <v>100</v>
      </c>
      <c r="Q3603" s="11" t="s">
        <v>8309</v>
      </c>
      <c r="R3603" s="15">
        <f t="shared" si="284"/>
        <v>42203.677766203706</v>
      </c>
      <c r="S3603" s="15">
        <f t="shared" si="285"/>
        <v>42233.677766203706</v>
      </c>
      <c r="U3603" t="str">
        <f t="shared" si="286"/>
        <v>plays</v>
      </c>
    </row>
    <row r="3604" spans="1:21" ht="45" x14ac:dyDescent="0.25">
      <c r="A3604">
        <v>4103</v>
      </c>
      <c r="B3604" s="9" t="s">
        <v>4099</v>
      </c>
      <c r="C3604" s="3" t="s">
        <v>8206</v>
      </c>
      <c r="D3604" s="5">
        <v>1000</v>
      </c>
      <c r="E3604" s="7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82"/>
        <v>10</v>
      </c>
      <c r="P3604">
        <f t="shared" si="283"/>
        <v>16.670000000000002</v>
      </c>
      <c r="Q3604" s="11" t="s">
        <v>8309</v>
      </c>
      <c r="R3604" s="15">
        <f t="shared" si="284"/>
        <v>42188.83293981482</v>
      </c>
      <c r="S3604" s="15">
        <f t="shared" si="285"/>
        <v>42242.772222222222</v>
      </c>
      <c r="U3604" t="str">
        <f t="shared" si="286"/>
        <v>plays</v>
      </c>
    </row>
    <row r="3605" spans="1:21" ht="30" x14ac:dyDescent="0.25">
      <c r="A3605">
        <v>1582</v>
      </c>
      <c r="B3605" s="9" t="s">
        <v>1583</v>
      </c>
      <c r="C3605" s="3" t="s">
        <v>5692</v>
      </c>
      <c r="D3605" s="5">
        <v>1000</v>
      </c>
      <c r="E3605" s="7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82"/>
        <v>9</v>
      </c>
      <c r="P3605">
        <f t="shared" si="283"/>
        <v>31</v>
      </c>
      <c r="Q3605" s="11" t="s">
        <v>8314</v>
      </c>
      <c r="R3605" s="15">
        <f t="shared" si="284"/>
        <v>42246.789965277778</v>
      </c>
      <c r="S3605" s="15">
        <f t="shared" si="285"/>
        <v>42303.888888888891</v>
      </c>
      <c r="U3605" t="str">
        <f t="shared" si="286"/>
        <v>places</v>
      </c>
    </row>
    <row r="3606" spans="1:21" ht="45" x14ac:dyDescent="0.25">
      <c r="A3606">
        <v>1117</v>
      </c>
      <c r="B3606" s="9" t="s">
        <v>1118</v>
      </c>
      <c r="C3606" s="3" t="s">
        <v>5227</v>
      </c>
      <c r="D3606" s="5">
        <v>1000</v>
      </c>
      <c r="E3606" s="7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82"/>
        <v>8</v>
      </c>
      <c r="P3606">
        <f t="shared" si="283"/>
        <v>10.38</v>
      </c>
      <c r="Q3606" s="11" t="s">
        <v>8312</v>
      </c>
      <c r="R3606" s="15">
        <f t="shared" si="284"/>
        <v>42333.598530092597</v>
      </c>
      <c r="S3606" s="15">
        <f t="shared" si="285"/>
        <v>42363.598530092597</v>
      </c>
      <c r="U3606" t="str">
        <f t="shared" si="286"/>
        <v>video games</v>
      </c>
    </row>
    <row r="3607" spans="1:21" ht="60" x14ac:dyDescent="0.25">
      <c r="A3607">
        <v>2325</v>
      </c>
      <c r="B3607" s="9" t="s">
        <v>2326</v>
      </c>
      <c r="C3607" s="3" t="s">
        <v>6435</v>
      </c>
      <c r="D3607" s="5">
        <v>1000</v>
      </c>
      <c r="E3607" s="7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82"/>
        <v>8</v>
      </c>
      <c r="P3607">
        <f t="shared" si="283"/>
        <v>11.43</v>
      </c>
      <c r="Q3607" s="11" t="s">
        <v>8315</v>
      </c>
      <c r="R3607" s="15">
        <f t="shared" si="284"/>
        <v>42794.022349537037</v>
      </c>
      <c r="S3607" s="15">
        <f t="shared" si="285"/>
        <v>42823.980682870373</v>
      </c>
      <c r="U3607" t="str">
        <f t="shared" si="286"/>
        <v>small batch</v>
      </c>
    </row>
    <row r="3608" spans="1:21" ht="60" x14ac:dyDescent="0.25">
      <c r="A3608">
        <v>1995</v>
      </c>
      <c r="B3608" s="9" t="s">
        <v>1996</v>
      </c>
      <c r="C3608" s="3" t="s">
        <v>6105</v>
      </c>
      <c r="D3608" s="5">
        <v>1000</v>
      </c>
      <c r="E3608" s="7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82"/>
        <v>8</v>
      </c>
      <c r="P3608">
        <f t="shared" si="283"/>
        <v>26</v>
      </c>
      <c r="Q3608" s="11" t="s">
        <v>8314</v>
      </c>
      <c r="R3608" s="15">
        <f t="shared" si="284"/>
        <v>42181.902037037042</v>
      </c>
      <c r="S3608" s="15">
        <f t="shared" si="285"/>
        <v>42201.902037037042</v>
      </c>
      <c r="U3608" t="str">
        <f t="shared" si="286"/>
        <v>people</v>
      </c>
    </row>
    <row r="3609" spans="1:21" ht="60" x14ac:dyDescent="0.25">
      <c r="A3609">
        <v>888</v>
      </c>
      <c r="B3609" s="9" t="s">
        <v>889</v>
      </c>
      <c r="C3609" s="3" t="s">
        <v>4998</v>
      </c>
      <c r="D3609" s="5">
        <v>1000</v>
      </c>
      <c r="E3609" s="7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82"/>
        <v>7</v>
      </c>
      <c r="P3609">
        <f t="shared" si="283"/>
        <v>18</v>
      </c>
      <c r="Q3609" s="11" t="s">
        <v>8313</v>
      </c>
      <c r="R3609" s="15">
        <f t="shared" si="284"/>
        <v>40751.753298611111</v>
      </c>
      <c r="S3609" s="15">
        <f t="shared" si="285"/>
        <v>40787.25</v>
      </c>
      <c r="U3609" t="str">
        <f t="shared" si="286"/>
        <v>indie rock</v>
      </c>
    </row>
    <row r="3610" spans="1:21" ht="60" x14ac:dyDescent="0.25">
      <c r="A3610">
        <v>1408</v>
      </c>
      <c r="B3610" s="9" t="s">
        <v>1409</v>
      </c>
      <c r="C3610" s="3" t="s">
        <v>5518</v>
      </c>
      <c r="D3610" s="5">
        <v>1000</v>
      </c>
      <c r="E3610" s="7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82"/>
        <v>7</v>
      </c>
      <c r="P3610">
        <f t="shared" si="283"/>
        <v>12</v>
      </c>
      <c r="Q3610" s="11" t="s">
        <v>8310</v>
      </c>
      <c r="R3610" s="15">
        <f t="shared" si="284"/>
        <v>42291.872175925921</v>
      </c>
      <c r="S3610" s="15">
        <f t="shared" si="285"/>
        <v>42321.913842592592</v>
      </c>
      <c r="U3610" t="str">
        <f t="shared" si="286"/>
        <v>translations</v>
      </c>
    </row>
    <row r="3611" spans="1:21" ht="60" x14ac:dyDescent="0.25">
      <c r="A3611">
        <v>4008</v>
      </c>
      <c r="B3611" s="9" t="s">
        <v>4004</v>
      </c>
      <c r="C3611" s="3" t="s">
        <v>8113</v>
      </c>
      <c r="D3611" s="5">
        <v>1000</v>
      </c>
      <c r="E3611" s="7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82"/>
        <v>6</v>
      </c>
      <c r="P3611">
        <f t="shared" si="283"/>
        <v>15</v>
      </c>
      <c r="Q3611" s="11" t="s">
        <v>8309</v>
      </c>
      <c r="R3611" s="15">
        <f t="shared" si="284"/>
        <v>42177.964201388888</v>
      </c>
      <c r="S3611" s="15">
        <f t="shared" si="285"/>
        <v>42207.964201388888</v>
      </c>
      <c r="U3611" t="str">
        <f t="shared" si="286"/>
        <v>plays</v>
      </c>
    </row>
    <row r="3612" spans="1:21" ht="75" x14ac:dyDescent="0.25">
      <c r="A3612">
        <v>3640</v>
      </c>
      <c r="B3612" s="9" t="s">
        <v>3638</v>
      </c>
      <c r="C3612" s="3" t="s">
        <v>7750</v>
      </c>
      <c r="D3612" s="5">
        <v>1000</v>
      </c>
      <c r="E3612" s="7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82"/>
        <v>6</v>
      </c>
      <c r="P3612">
        <f t="shared" si="283"/>
        <v>18.329999999999998</v>
      </c>
      <c r="Q3612" s="11" t="s">
        <v>8309</v>
      </c>
      <c r="R3612" s="15">
        <f t="shared" si="284"/>
        <v>42104.781597222223</v>
      </c>
      <c r="S3612" s="15">
        <f t="shared" si="285"/>
        <v>42134.781597222223</v>
      </c>
      <c r="U3612" t="str">
        <f t="shared" si="286"/>
        <v>musical</v>
      </c>
    </row>
    <row r="3613" spans="1:21" ht="45" x14ac:dyDescent="0.25">
      <c r="A3613">
        <v>444</v>
      </c>
      <c r="B3613" s="9" t="s">
        <v>445</v>
      </c>
      <c r="C3613" s="3" t="s">
        <v>4554</v>
      </c>
      <c r="D3613" s="5">
        <v>1000</v>
      </c>
      <c r="E3613" s="7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82"/>
        <v>5</v>
      </c>
      <c r="P3613">
        <f t="shared" si="283"/>
        <v>50</v>
      </c>
      <c r="Q3613" s="11" t="s">
        <v>8308</v>
      </c>
      <c r="R3613" s="15">
        <f t="shared" si="284"/>
        <v>40894.906956018516</v>
      </c>
      <c r="S3613" s="15">
        <f t="shared" si="285"/>
        <v>40954.906956018516</v>
      </c>
      <c r="U3613" t="str">
        <f t="shared" si="286"/>
        <v>animation</v>
      </c>
    </row>
    <row r="3614" spans="1:21" ht="60" x14ac:dyDescent="0.25">
      <c r="A3614">
        <v>1135</v>
      </c>
      <c r="B3614" s="9" t="s">
        <v>1136</v>
      </c>
      <c r="C3614" s="3" t="s">
        <v>5245</v>
      </c>
      <c r="D3614" s="5">
        <v>1000</v>
      </c>
      <c r="E3614" s="7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82"/>
        <v>5</v>
      </c>
      <c r="P3614">
        <f t="shared" si="283"/>
        <v>50</v>
      </c>
      <c r="Q3614" s="11" t="s">
        <v>8312</v>
      </c>
      <c r="R3614" s="15">
        <f t="shared" si="284"/>
        <v>42558.989513888882</v>
      </c>
      <c r="S3614" s="15">
        <f t="shared" si="285"/>
        <v>42588.989513888882</v>
      </c>
      <c r="U3614" t="str">
        <f t="shared" si="286"/>
        <v>mobile games</v>
      </c>
    </row>
    <row r="3615" spans="1:21" ht="60" x14ac:dyDescent="0.25">
      <c r="A3615">
        <v>3895</v>
      </c>
      <c r="B3615" s="9" t="s">
        <v>3892</v>
      </c>
      <c r="C3615" s="3" t="s">
        <v>8003</v>
      </c>
      <c r="D3615" s="5">
        <v>1000</v>
      </c>
      <c r="E3615" s="7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82"/>
        <v>5</v>
      </c>
      <c r="P3615">
        <f t="shared" si="283"/>
        <v>50</v>
      </c>
      <c r="Q3615" s="11" t="s">
        <v>8309</v>
      </c>
      <c r="R3615" s="15">
        <f t="shared" si="284"/>
        <v>42032.250208333338</v>
      </c>
      <c r="S3615" s="15">
        <f t="shared" si="285"/>
        <v>42063.250208333338</v>
      </c>
      <c r="U3615" t="str">
        <f t="shared" si="286"/>
        <v>plays</v>
      </c>
    </row>
    <row r="3616" spans="1:21" ht="60" x14ac:dyDescent="0.25">
      <c r="A3616">
        <v>4086</v>
      </c>
      <c r="B3616" s="9" t="s">
        <v>4082</v>
      </c>
      <c r="C3616" s="3" t="s">
        <v>8189</v>
      </c>
      <c r="D3616" s="5">
        <v>1000</v>
      </c>
      <c r="E3616" s="7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82"/>
        <v>5</v>
      </c>
      <c r="P3616">
        <f t="shared" si="283"/>
        <v>9.4</v>
      </c>
      <c r="Q3616" s="11" t="s">
        <v>8309</v>
      </c>
      <c r="R3616" s="15">
        <f t="shared" si="284"/>
        <v>42304.940960648149</v>
      </c>
      <c r="S3616" s="15">
        <f t="shared" si="285"/>
        <v>42329.166666666672</v>
      </c>
      <c r="U3616" t="str">
        <f t="shared" si="286"/>
        <v>plays</v>
      </c>
    </row>
    <row r="3617" spans="1:21" ht="45" x14ac:dyDescent="0.25">
      <c r="A3617">
        <v>1075</v>
      </c>
      <c r="B3617" s="9" t="s">
        <v>1076</v>
      </c>
      <c r="C3617" s="3" t="s">
        <v>5185</v>
      </c>
      <c r="D3617" s="5">
        <v>1000</v>
      </c>
      <c r="E3617" s="7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82"/>
        <v>5</v>
      </c>
      <c r="P3617">
        <f t="shared" si="283"/>
        <v>15</v>
      </c>
      <c r="Q3617" s="11" t="s">
        <v>8312</v>
      </c>
      <c r="R3617" s="15">
        <f t="shared" si="284"/>
        <v>41005.904120370367</v>
      </c>
      <c r="S3617" s="15">
        <f t="shared" si="285"/>
        <v>41035.904120370367</v>
      </c>
      <c r="U3617" t="str">
        <f t="shared" si="286"/>
        <v>video games</v>
      </c>
    </row>
    <row r="3618" spans="1:21" ht="60" x14ac:dyDescent="0.25">
      <c r="A3618">
        <v>1428</v>
      </c>
      <c r="B3618" s="9" t="s">
        <v>1429</v>
      </c>
      <c r="C3618" s="3" t="s">
        <v>5538</v>
      </c>
      <c r="D3618" s="5">
        <v>1000</v>
      </c>
      <c r="E3618" s="7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82"/>
        <v>5</v>
      </c>
      <c r="P3618">
        <f t="shared" si="283"/>
        <v>15</v>
      </c>
      <c r="Q3618" s="11" t="s">
        <v>8310</v>
      </c>
      <c r="R3618" s="15">
        <f t="shared" si="284"/>
        <v>42432.379826388889</v>
      </c>
      <c r="S3618" s="15">
        <f t="shared" si="285"/>
        <v>42462.338159722218</v>
      </c>
      <c r="U3618" t="str">
        <f t="shared" si="286"/>
        <v>translations</v>
      </c>
    </row>
    <row r="3619" spans="1:21" ht="60" x14ac:dyDescent="0.25">
      <c r="A3619">
        <v>1182</v>
      </c>
      <c r="B3619" s="9" t="s">
        <v>1183</v>
      </c>
      <c r="C3619" s="3" t="s">
        <v>5292</v>
      </c>
      <c r="D3619" s="5">
        <v>1000</v>
      </c>
      <c r="E3619" s="7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82"/>
        <v>4</v>
      </c>
      <c r="P3619">
        <f t="shared" si="283"/>
        <v>10.5</v>
      </c>
      <c r="Q3619" s="11" t="s">
        <v>8315</v>
      </c>
      <c r="R3619" s="15">
        <f t="shared" si="284"/>
        <v>42728.827407407407</v>
      </c>
      <c r="S3619" s="15">
        <f t="shared" si="285"/>
        <v>42747.695833333331</v>
      </c>
      <c r="U3619" t="str">
        <f t="shared" si="286"/>
        <v>food trucks</v>
      </c>
    </row>
    <row r="3620" spans="1:21" ht="60" x14ac:dyDescent="0.25">
      <c r="A3620">
        <v>3106</v>
      </c>
      <c r="B3620" s="9" t="s">
        <v>3106</v>
      </c>
      <c r="C3620" s="3" t="s">
        <v>7216</v>
      </c>
      <c r="D3620" s="5">
        <v>1000</v>
      </c>
      <c r="E3620" s="7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82"/>
        <v>4</v>
      </c>
      <c r="P3620">
        <f t="shared" si="283"/>
        <v>10.25</v>
      </c>
      <c r="Q3620" s="11" t="s">
        <v>8309</v>
      </c>
      <c r="R3620" s="15">
        <f t="shared" si="284"/>
        <v>42241.429120370376</v>
      </c>
      <c r="S3620" s="15">
        <f t="shared" si="285"/>
        <v>42263.916666666672</v>
      </c>
      <c r="U3620" t="str">
        <f t="shared" si="286"/>
        <v>spaces</v>
      </c>
    </row>
    <row r="3621" spans="1:21" ht="30" x14ac:dyDescent="0.25">
      <c r="A3621">
        <v>3850</v>
      </c>
      <c r="B3621" s="9" t="s">
        <v>3847</v>
      </c>
      <c r="C3621" s="3" t="s">
        <v>7959</v>
      </c>
      <c r="D3621" s="5">
        <v>1000</v>
      </c>
      <c r="E3621" s="7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82"/>
        <v>4</v>
      </c>
      <c r="P3621">
        <f t="shared" si="283"/>
        <v>9.5</v>
      </c>
      <c r="Q3621" s="11" t="s">
        <v>8309</v>
      </c>
      <c r="R3621" s="15">
        <f t="shared" si="284"/>
        <v>41975.124340277776</v>
      </c>
      <c r="S3621" s="15">
        <f t="shared" si="285"/>
        <v>42005.124340277776</v>
      </c>
      <c r="U3621" t="str">
        <f t="shared" si="286"/>
        <v>plays</v>
      </c>
    </row>
    <row r="3622" spans="1:21" ht="45" x14ac:dyDescent="0.25">
      <c r="A3622">
        <v>4090</v>
      </c>
      <c r="B3622" s="9" t="s">
        <v>4086</v>
      </c>
      <c r="C3622" s="3" t="s">
        <v>8193</v>
      </c>
      <c r="D3622" s="5">
        <v>1000</v>
      </c>
      <c r="E3622" s="7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82"/>
        <v>3</v>
      </c>
      <c r="P3622">
        <f t="shared" si="283"/>
        <v>10.67</v>
      </c>
      <c r="Q3622" s="11" t="s">
        <v>8309</v>
      </c>
      <c r="R3622" s="15">
        <f t="shared" si="284"/>
        <v>42209.67288194444</v>
      </c>
      <c r="S3622" s="15">
        <f t="shared" si="285"/>
        <v>42223.625</v>
      </c>
      <c r="U3622" t="str">
        <f t="shared" si="286"/>
        <v>plays</v>
      </c>
    </row>
    <row r="3623" spans="1:21" ht="60" x14ac:dyDescent="0.25">
      <c r="A3623">
        <v>2949</v>
      </c>
      <c r="B3623" s="9" t="s">
        <v>2949</v>
      </c>
      <c r="C3623" s="3" t="s">
        <v>7059</v>
      </c>
      <c r="D3623" s="5">
        <v>1000</v>
      </c>
      <c r="E3623" s="7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82"/>
        <v>3</v>
      </c>
      <c r="P3623">
        <f t="shared" si="283"/>
        <v>12.5</v>
      </c>
      <c r="Q3623" s="11" t="s">
        <v>8309</v>
      </c>
      <c r="R3623" s="15">
        <f t="shared" si="284"/>
        <v>42297.823113425926</v>
      </c>
      <c r="S3623" s="15">
        <f t="shared" si="285"/>
        <v>42327.864780092597</v>
      </c>
      <c r="U3623" t="str">
        <f t="shared" si="286"/>
        <v>spaces</v>
      </c>
    </row>
    <row r="3624" spans="1:21" ht="75" x14ac:dyDescent="0.25">
      <c r="A3624">
        <v>3855</v>
      </c>
      <c r="B3624" s="9" t="s">
        <v>3852</v>
      </c>
      <c r="C3624" s="3" t="s">
        <v>7964</v>
      </c>
      <c r="D3624" s="5">
        <v>1000</v>
      </c>
      <c r="E3624" s="7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82"/>
        <v>3</v>
      </c>
      <c r="P3624">
        <f t="shared" si="283"/>
        <v>25</v>
      </c>
      <c r="Q3624" s="11" t="s">
        <v>8309</v>
      </c>
      <c r="R3624" s="15">
        <f t="shared" si="284"/>
        <v>42059.970729166671</v>
      </c>
      <c r="S3624" s="15">
        <f t="shared" si="285"/>
        <v>42089.929062499999</v>
      </c>
      <c r="U3624" t="str">
        <f t="shared" si="286"/>
        <v>plays</v>
      </c>
    </row>
    <row r="3625" spans="1:21" ht="45" x14ac:dyDescent="0.25">
      <c r="A3625">
        <v>430</v>
      </c>
      <c r="B3625" s="9" t="s">
        <v>431</v>
      </c>
      <c r="C3625" s="3" t="s">
        <v>4540</v>
      </c>
      <c r="D3625" s="5">
        <v>1000</v>
      </c>
      <c r="E3625" s="7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82"/>
        <v>2</v>
      </c>
      <c r="P3625">
        <f t="shared" si="283"/>
        <v>4.8</v>
      </c>
      <c r="Q3625" s="11" t="s">
        <v>8308</v>
      </c>
      <c r="R3625" s="15">
        <f t="shared" si="284"/>
        <v>41513.107256944444</v>
      </c>
      <c r="S3625" s="15">
        <f t="shared" si="285"/>
        <v>41528.107256944444</v>
      </c>
      <c r="U3625" t="str">
        <f t="shared" si="286"/>
        <v>animation</v>
      </c>
    </row>
    <row r="3626" spans="1:21" ht="60" x14ac:dyDescent="0.25">
      <c r="A3626">
        <v>2133</v>
      </c>
      <c r="B3626" s="9" t="s">
        <v>2134</v>
      </c>
      <c r="C3626" s="3" t="s">
        <v>6243</v>
      </c>
      <c r="D3626" s="5">
        <v>1000</v>
      </c>
      <c r="E3626" s="7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82"/>
        <v>2</v>
      </c>
      <c r="P3626">
        <f t="shared" si="283"/>
        <v>5.33</v>
      </c>
      <c r="Q3626" s="11" t="s">
        <v>8312</v>
      </c>
      <c r="R3626" s="15">
        <f t="shared" si="284"/>
        <v>40619.097210648149</v>
      </c>
      <c r="S3626" s="15">
        <f t="shared" si="285"/>
        <v>40657.290972222225</v>
      </c>
      <c r="U3626" t="str">
        <f t="shared" si="286"/>
        <v>video games</v>
      </c>
    </row>
    <row r="3627" spans="1:21" ht="45" x14ac:dyDescent="0.25">
      <c r="A3627">
        <v>2347</v>
      </c>
      <c r="B3627" s="9" t="s">
        <v>2348</v>
      </c>
      <c r="C3627" s="3" t="s">
        <v>6457</v>
      </c>
      <c r="D3627" s="5">
        <v>1000</v>
      </c>
      <c r="E3627" s="7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82"/>
        <v>2</v>
      </c>
      <c r="P3627">
        <f t="shared" si="283"/>
        <v>15</v>
      </c>
      <c r="Q3627" s="11" t="s">
        <v>8311</v>
      </c>
      <c r="R3627" s="15">
        <f t="shared" si="284"/>
        <v>42577.607361111113</v>
      </c>
      <c r="S3627" s="15">
        <f t="shared" si="285"/>
        <v>42607.607361111113</v>
      </c>
      <c r="U3627" t="str">
        <f t="shared" si="286"/>
        <v>web</v>
      </c>
    </row>
    <row r="3628" spans="1:21" ht="60" x14ac:dyDescent="0.25">
      <c r="A3628">
        <v>1902</v>
      </c>
      <c r="B3628" s="9" t="s">
        <v>1903</v>
      </c>
      <c r="C3628" s="3" t="s">
        <v>6012</v>
      </c>
      <c r="D3628" s="5">
        <v>1000</v>
      </c>
      <c r="E3628" s="7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82"/>
        <v>1</v>
      </c>
      <c r="P3628">
        <f t="shared" si="283"/>
        <v>4</v>
      </c>
      <c r="Q3628" s="11" t="s">
        <v>8311</v>
      </c>
      <c r="R3628" s="15">
        <f t="shared" si="284"/>
        <v>42037.789895833332</v>
      </c>
      <c r="S3628" s="15">
        <f t="shared" si="285"/>
        <v>42067.789895833332</v>
      </c>
      <c r="U3628" t="str">
        <f t="shared" si="286"/>
        <v>gadgets</v>
      </c>
    </row>
    <row r="3629" spans="1:21" ht="45" x14ac:dyDescent="0.25">
      <c r="A3629">
        <v>584</v>
      </c>
      <c r="B3629" s="9" t="s">
        <v>585</v>
      </c>
      <c r="C3629" s="3" t="s">
        <v>4694</v>
      </c>
      <c r="D3629" s="5">
        <v>1000</v>
      </c>
      <c r="E3629" s="7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82"/>
        <v>1</v>
      </c>
      <c r="P3629">
        <f t="shared" si="283"/>
        <v>5</v>
      </c>
      <c r="Q3629" s="11" t="s">
        <v>8311</v>
      </c>
      <c r="R3629" s="15">
        <f t="shared" si="284"/>
        <v>42049.716620370367</v>
      </c>
      <c r="S3629" s="15">
        <f t="shared" si="285"/>
        <v>42079.674953703703</v>
      </c>
      <c r="U3629" t="str">
        <f t="shared" si="286"/>
        <v>web</v>
      </c>
    </row>
    <row r="3630" spans="1:21" ht="60" x14ac:dyDescent="0.25">
      <c r="A3630">
        <v>2841</v>
      </c>
      <c r="B3630" s="9" t="s">
        <v>2841</v>
      </c>
      <c r="C3630" s="3" t="s">
        <v>6951</v>
      </c>
      <c r="D3630" s="5">
        <v>1000</v>
      </c>
      <c r="E3630" s="7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82"/>
        <v>1</v>
      </c>
      <c r="P3630">
        <f t="shared" si="283"/>
        <v>10</v>
      </c>
      <c r="Q3630" s="11" t="s">
        <v>8309</v>
      </c>
      <c r="R3630" s="15">
        <f t="shared" si="284"/>
        <v>42291.739548611105</v>
      </c>
      <c r="S3630" s="15">
        <f t="shared" si="285"/>
        <v>42351.781215277777</v>
      </c>
      <c r="U3630" t="str">
        <f t="shared" si="286"/>
        <v>plays</v>
      </c>
    </row>
    <row r="3631" spans="1:21" ht="60" x14ac:dyDescent="0.25">
      <c r="A3631">
        <v>2384</v>
      </c>
      <c r="B3631" s="9" t="s">
        <v>2385</v>
      </c>
      <c r="C3631" s="3" t="s">
        <v>6494</v>
      </c>
      <c r="D3631" s="5">
        <v>1000</v>
      </c>
      <c r="E3631" s="7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82"/>
        <v>1</v>
      </c>
      <c r="P3631">
        <f t="shared" si="283"/>
        <v>1</v>
      </c>
      <c r="Q3631" s="11" t="s">
        <v>8311</v>
      </c>
      <c r="R3631" s="15">
        <f t="shared" si="284"/>
        <v>41927.067627314813</v>
      </c>
      <c r="S3631" s="15">
        <f t="shared" si="285"/>
        <v>41957.109293981484</v>
      </c>
      <c r="U3631" t="str">
        <f t="shared" si="286"/>
        <v>web</v>
      </c>
    </row>
    <row r="3632" spans="1:21" ht="60" x14ac:dyDescent="0.25">
      <c r="A3632">
        <v>1113</v>
      </c>
      <c r="B3632" s="9" t="s">
        <v>1114</v>
      </c>
      <c r="C3632" s="3" t="s">
        <v>5223</v>
      </c>
      <c r="D3632" s="5">
        <v>1000</v>
      </c>
      <c r="E3632" s="7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82"/>
        <v>1</v>
      </c>
      <c r="P3632">
        <f t="shared" si="283"/>
        <v>5</v>
      </c>
      <c r="Q3632" s="11" t="s">
        <v>8312</v>
      </c>
      <c r="R3632" s="15">
        <f t="shared" si="284"/>
        <v>41835.977083333331</v>
      </c>
      <c r="S3632" s="15">
        <f t="shared" si="285"/>
        <v>41865.977083333331</v>
      </c>
      <c r="U3632" t="str">
        <f t="shared" si="286"/>
        <v>video games</v>
      </c>
    </row>
    <row r="3633" spans="1:21" ht="60" x14ac:dyDescent="0.25">
      <c r="A3633">
        <v>1581</v>
      </c>
      <c r="B3633" s="9" t="s">
        <v>1582</v>
      </c>
      <c r="C3633" s="3" t="s">
        <v>5691</v>
      </c>
      <c r="D3633" s="5">
        <v>1000</v>
      </c>
      <c r="E3633" s="7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82"/>
        <v>1</v>
      </c>
      <c r="P3633">
        <f t="shared" si="283"/>
        <v>5</v>
      </c>
      <c r="Q3633" s="11" t="s">
        <v>8314</v>
      </c>
      <c r="R3633" s="15">
        <f t="shared" si="284"/>
        <v>42325.448958333334</v>
      </c>
      <c r="S3633" s="15">
        <f t="shared" si="285"/>
        <v>42357.448958333334</v>
      </c>
      <c r="U3633" t="str">
        <f t="shared" si="286"/>
        <v>places</v>
      </c>
    </row>
    <row r="3634" spans="1:21" ht="45" x14ac:dyDescent="0.25">
      <c r="A3634">
        <v>2583</v>
      </c>
      <c r="B3634" s="9" t="s">
        <v>2583</v>
      </c>
      <c r="C3634" s="3" t="s">
        <v>6693</v>
      </c>
      <c r="D3634" s="5">
        <v>1000</v>
      </c>
      <c r="E3634" s="7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82"/>
        <v>1</v>
      </c>
      <c r="P3634">
        <f t="shared" si="283"/>
        <v>1</v>
      </c>
      <c r="Q3634" s="11" t="s">
        <v>8315</v>
      </c>
      <c r="R3634" s="15">
        <f t="shared" si="284"/>
        <v>42019.76944444445</v>
      </c>
      <c r="S3634" s="15">
        <f t="shared" si="285"/>
        <v>42079.727777777778</v>
      </c>
      <c r="U3634" t="str">
        <f t="shared" si="286"/>
        <v>food trucks</v>
      </c>
    </row>
    <row r="3635" spans="1:21" ht="60" x14ac:dyDescent="0.25">
      <c r="A3635">
        <v>4072</v>
      </c>
      <c r="B3635" s="9" t="s">
        <v>4068</v>
      </c>
      <c r="C3635" s="3" t="s">
        <v>8175</v>
      </c>
      <c r="D3635" s="5">
        <v>1000</v>
      </c>
      <c r="E3635" s="7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82"/>
        <v>0</v>
      </c>
      <c r="P3635">
        <f t="shared" si="283"/>
        <v>2</v>
      </c>
      <c r="Q3635" s="11" t="s">
        <v>8309</v>
      </c>
      <c r="R3635" s="15">
        <f t="shared" si="284"/>
        <v>41812.77443287037</v>
      </c>
      <c r="S3635" s="15">
        <f t="shared" si="285"/>
        <v>41872.77443287037</v>
      </c>
      <c r="U3635" t="str">
        <f t="shared" si="286"/>
        <v>plays</v>
      </c>
    </row>
    <row r="3636" spans="1:21" x14ac:dyDescent="0.25">
      <c r="A3636">
        <v>1128</v>
      </c>
      <c r="B3636" s="9" t="s">
        <v>1129</v>
      </c>
      <c r="C3636" s="3" t="s">
        <v>5238</v>
      </c>
      <c r="D3636" s="5">
        <v>1000</v>
      </c>
      <c r="E3636" s="7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82"/>
        <v>0</v>
      </c>
      <c r="P3636">
        <f t="shared" si="283"/>
        <v>1</v>
      </c>
      <c r="Q3636" s="11" t="s">
        <v>8312</v>
      </c>
      <c r="R3636" s="15">
        <f t="shared" si="284"/>
        <v>41828.649502314816</v>
      </c>
      <c r="S3636" s="15">
        <f t="shared" si="285"/>
        <v>41858.649502314816</v>
      </c>
      <c r="U3636" t="str">
        <f t="shared" si="286"/>
        <v>mobile games</v>
      </c>
    </row>
    <row r="3637" spans="1:21" ht="45" x14ac:dyDescent="0.25">
      <c r="A3637">
        <v>1739</v>
      </c>
      <c r="B3637" s="9" t="s">
        <v>1740</v>
      </c>
      <c r="C3637" s="3" t="s">
        <v>5849</v>
      </c>
      <c r="D3637" s="5">
        <v>1000</v>
      </c>
      <c r="E3637" s="7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82"/>
        <v>0</v>
      </c>
      <c r="P3637">
        <f t="shared" si="283"/>
        <v>1</v>
      </c>
      <c r="Q3637" s="11" t="s">
        <v>8313</v>
      </c>
      <c r="R3637" s="15">
        <f t="shared" si="284"/>
        <v>42435.874212962968</v>
      </c>
      <c r="S3637" s="15">
        <f t="shared" si="285"/>
        <v>42494.832546296297</v>
      </c>
      <c r="U3637" t="str">
        <f t="shared" si="286"/>
        <v>faith</v>
      </c>
    </row>
    <row r="3638" spans="1:21" ht="60" x14ac:dyDescent="0.25">
      <c r="A3638">
        <v>2344</v>
      </c>
      <c r="B3638" s="9" t="s">
        <v>2345</v>
      </c>
      <c r="C3638" s="3" t="s">
        <v>6454</v>
      </c>
      <c r="D3638" s="5">
        <v>1000</v>
      </c>
      <c r="E3638" s="7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82"/>
        <v>0</v>
      </c>
      <c r="P3638">
        <f t="shared" si="283"/>
        <v>1</v>
      </c>
      <c r="Q3638" s="11" t="s">
        <v>8311</v>
      </c>
      <c r="R3638" s="15">
        <f t="shared" si="284"/>
        <v>42515.727650462963</v>
      </c>
      <c r="S3638" s="15">
        <f t="shared" si="285"/>
        <v>42545.727650462963</v>
      </c>
      <c r="U3638" t="str">
        <f t="shared" si="286"/>
        <v>web</v>
      </c>
    </row>
    <row r="3639" spans="1:21" ht="45" x14ac:dyDescent="0.25">
      <c r="A3639">
        <v>3117</v>
      </c>
      <c r="B3639" s="9" t="s">
        <v>3117</v>
      </c>
      <c r="C3639" s="3" t="s">
        <v>7227</v>
      </c>
      <c r="D3639" s="5">
        <v>1000</v>
      </c>
      <c r="E3639" s="7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82"/>
        <v>0</v>
      </c>
      <c r="P3639">
        <f t="shared" si="283"/>
        <v>1</v>
      </c>
      <c r="Q3639" s="11" t="s">
        <v>8309</v>
      </c>
      <c r="R3639" s="15">
        <f t="shared" si="284"/>
        <v>42509.374537037031</v>
      </c>
      <c r="S3639" s="15">
        <f t="shared" si="285"/>
        <v>42517.55</v>
      </c>
      <c r="U3639" t="str">
        <f t="shared" si="286"/>
        <v>spaces</v>
      </c>
    </row>
    <row r="3640" spans="1:21" ht="60" x14ac:dyDescent="0.25">
      <c r="A3640">
        <v>3645</v>
      </c>
      <c r="B3640" s="9" t="s">
        <v>3643</v>
      </c>
      <c r="C3640" s="3" t="s">
        <v>7755</v>
      </c>
      <c r="D3640" s="5">
        <v>1000</v>
      </c>
      <c r="E3640" s="7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82"/>
        <v>0</v>
      </c>
      <c r="P3640">
        <f t="shared" si="283"/>
        <v>1</v>
      </c>
      <c r="Q3640" s="11" t="s">
        <v>8309</v>
      </c>
      <c r="R3640" s="15">
        <f t="shared" si="284"/>
        <v>42665.970347222217</v>
      </c>
      <c r="S3640" s="15">
        <f t="shared" si="285"/>
        <v>42696.012013888889</v>
      </c>
      <c r="U3640" t="str">
        <f t="shared" si="286"/>
        <v>musical</v>
      </c>
    </row>
    <row r="3641" spans="1:21" ht="60" x14ac:dyDescent="0.25">
      <c r="A3641">
        <v>182</v>
      </c>
      <c r="B3641" s="9" t="s">
        <v>184</v>
      </c>
      <c r="C3641" s="3" t="s">
        <v>4292</v>
      </c>
      <c r="D3641" s="5">
        <v>1000</v>
      </c>
      <c r="E3641" s="7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82"/>
        <v>0</v>
      </c>
      <c r="P3641">
        <f t="shared" si="283"/>
        <v>0</v>
      </c>
      <c r="Q3641" s="11" t="s">
        <v>8308</v>
      </c>
      <c r="R3641" s="15">
        <f t="shared" si="284"/>
        <v>42712.011944444443</v>
      </c>
      <c r="S3641" s="15">
        <f t="shared" si="285"/>
        <v>42742.011944444443</v>
      </c>
      <c r="U3641" t="str">
        <f t="shared" si="286"/>
        <v>drama</v>
      </c>
    </row>
    <row r="3642" spans="1:21" ht="60" x14ac:dyDescent="0.25">
      <c r="A3642">
        <v>193</v>
      </c>
      <c r="B3642" s="9" t="s">
        <v>195</v>
      </c>
      <c r="C3642" s="3" t="s">
        <v>4303</v>
      </c>
      <c r="D3642" s="5">
        <v>1000</v>
      </c>
      <c r="E3642" s="7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82"/>
        <v>0</v>
      </c>
      <c r="P3642">
        <f t="shared" si="283"/>
        <v>0</v>
      </c>
      <c r="Q3642" s="11" t="s">
        <v>8308</v>
      </c>
      <c r="R3642" s="15">
        <f t="shared" si="284"/>
        <v>41911.934791666667</v>
      </c>
      <c r="S3642" s="15">
        <f t="shared" si="285"/>
        <v>41971.976458333331</v>
      </c>
      <c r="U3642" t="str">
        <f t="shared" si="286"/>
        <v>drama</v>
      </c>
    </row>
    <row r="3643" spans="1:21" ht="45" x14ac:dyDescent="0.25">
      <c r="A3643">
        <v>436</v>
      </c>
      <c r="B3643" s="9" t="s">
        <v>437</v>
      </c>
      <c r="C3643" s="3" t="s">
        <v>4546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82"/>
        <v>0</v>
      </c>
      <c r="P3643">
        <f t="shared" si="283"/>
        <v>0</v>
      </c>
      <c r="Q3643" s="11" t="s">
        <v>8308</v>
      </c>
      <c r="R3643" s="15">
        <f t="shared" si="284"/>
        <v>41456.36241898148</v>
      </c>
      <c r="S3643" s="15">
        <f t="shared" si="285"/>
        <v>41486.36241898148</v>
      </c>
      <c r="U3643" t="str">
        <f t="shared" si="286"/>
        <v>animation</v>
      </c>
    </row>
    <row r="3644" spans="1:21" x14ac:dyDescent="0.25">
      <c r="A3644">
        <v>490</v>
      </c>
      <c r="B3644" s="9" t="s">
        <v>491</v>
      </c>
      <c r="C3644" s="3" t="s">
        <v>4600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82"/>
        <v>0</v>
      </c>
      <c r="P3644">
        <f t="shared" si="283"/>
        <v>0</v>
      </c>
      <c r="Q3644" s="11" t="s">
        <v>8308</v>
      </c>
      <c r="R3644" s="15">
        <f t="shared" si="284"/>
        <v>41113.968576388892</v>
      </c>
      <c r="S3644" s="15">
        <f t="shared" si="285"/>
        <v>41143.968576388892</v>
      </c>
      <c r="U3644" t="str">
        <f t="shared" si="286"/>
        <v>animation</v>
      </c>
    </row>
    <row r="3645" spans="1:21" ht="60" x14ac:dyDescent="0.25">
      <c r="A3645">
        <v>887</v>
      </c>
      <c r="B3645" s="9" t="s">
        <v>888</v>
      </c>
      <c r="C3645" s="3" t="s">
        <v>4997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82"/>
        <v>0</v>
      </c>
      <c r="P3645">
        <f t="shared" si="283"/>
        <v>0</v>
      </c>
      <c r="Q3645" s="11" t="s">
        <v>8313</v>
      </c>
      <c r="R3645" s="15">
        <f t="shared" si="284"/>
        <v>41026.958969907406</v>
      </c>
      <c r="S3645" s="15">
        <f t="shared" si="285"/>
        <v>41056.958969907406</v>
      </c>
      <c r="U3645" t="str">
        <f t="shared" si="286"/>
        <v>indie rock</v>
      </c>
    </row>
    <row r="3646" spans="1:21" ht="60" x14ac:dyDescent="0.25">
      <c r="A3646">
        <v>1063</v>
      </c>
      <c r="B3646" s="9" t="s">
        <v>1064</v>
      </c>
      <c r="C3646" s="3" t="s">
        <v>5173</v>
      </c>
      <c r="D3646" s="5">
        <v>1000</v>
      </c>
      <c r="E3646" s="7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82"/>
        <v>0</v>
      </c>
      <c r="P3646">
        <f t="shared" si="283"/>
        <v>0</v>
      </c>
      <c r="Q3646" s="11" t="s">
        <v>8316</v>
      </c>
      <c r="R3646" s="15">
        <f t="shared" si="284"/>
        <v>42583.030810185184</v>
      </c>
      <c r="S3646" s="15">
        <f t="shared" si="285"/>
        <v>42613.030810185184</v>
      </c>
      <c r="U3646" t="str">
        <f t="shared" si="286"/>
        <v>audio</v>
      </c>
    </row>
    <row r="3647" spans="1:21" ht="60" x14ac:dyDescent="0.25">
      <c r="A3647">
        <v>1426</v>
      </c>
      <c r="B3647" s="9" t="s">
        <v>1427</v>
      </c>
      <c r="C3647" s="3" t="s">
        <v>5536</v>
      </c>
      <c r="D3647" s="5">
        <v>1000</v>
      </c>
      <c r="E3647" s="7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82"/>
        <v>0</v>
      </c>
      <c r="P3647">
        <f t="shared" si="283"/>
        <v>0</v>
      </c>
      <c r="Q3647" s="11" t="s">
        <v>8310</v>
      </c>
      <c r="R3647" s="15">
        <f t="shared" si="284"/>
        <v>42180.390277777777</v>
      </c>
      <c r="S3647" s="15">
        <f t="shared" si="285"/>
        <v>42240.390277777777</v>
      </c>
      <c r="U3647" t="str">
        <f t="shared" si="286"/>
        <v>translations</v>
      </c>
    </row>
    <row r="3648" spans="1:21" ht="45" x14ac:dyDescent="0.25">
      <c r="A3648">
        <v>1544</v>
      </c>
      <c r="B3648" s="9" t="s">
        <v>1545</v>
      </c>
      <c r="C3648" s="3" t="s">
        <v>5654</v>
      </c>
      <c r="D3648" s="5">
        <v>1000</v>
      </c>
      <c r="E3648" s="7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82"/>
        <v>0</v>
      </c>
      <c r="P3648">
        <f t="shared" si="283"/>
        <v>0</v>
      </c>
      <c r="Q3648" s="11" t="s">
        <v>8314</v>
      </c>
      <c r="R3648" s="15">
        <f t="shared" si="284"/>
        <v>42053.051203703704</v>
      </c>
      <c r="S3648" s="15">
        <f t="shared" si="285"/>
        <v>42095.012499999997</v>
      </c>
      <c r="U3648" t="str">
        <f t="shared" si="286"/>
        <v>nature</v>
      </c>
    </row>
    <row r="3649" spans="1:21" ht="30" x14ac:dyDescent="0.25">
      <c r="A3649">
        <v>1731</v>
      </c>
      <c r="B3649" s="9" t="s">
        <v>1732</v>
      </c>
      <c r="C3649" s="3" t="s">
        <v>5841</v>
      </c>
      <c r="D3649" s="5">
        <v>1000</v>
      </c>
      <c r="E3649" s="7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82"/>
        <v>0</v>
      </c>
      <c r="P3649">
        <f t="shared" si="283"/>
        <v>0</v>
      </c>
      <c r="Q3649" s="11" t="s">
        <v>8313</v>
      </c>
      <c r="R3649" s="15">
        <f t="shared" si="284"/>
        <v>42152.906851851847</v>
      </c>
      <c r="S3649" s="15">
        <f t="shared" si="285"/>
        <v>42166.625</v>
      </c>
      <c r="U3649" t="str">
        <f t="shared" si="286"/>
        <v>faith</v>
      </c>
    </row>
    <row r="3650" spans="1:21" ht="60" x14ac:dyDescent="0.25">
      <c r="A3650">
        <v>2353</v>
      </c>
      <c r="B3650" s="9" t="s">
        <v>2354</v>
      </c>
      <c r="C3650" s="3" t="s">
        <v>6463</v>
      </c>
      <c r="D3650" s="5">
        <v>1000</v>
      </c>
      <c r="E3650" s="7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82"/>
        <v>0</v>
      </c>
      <c r="P3650">
        <f t="shared" si="283"/>
        <v>0</v>
      </c>
      <c r="Q3650" s="11" t="s">
        <v>8311</v>
      </c>
      <c r="R3650" s="15">
        <f t="shared" si="284"/>
        <v>42103.676180555558</v>
      </c>
      <c r="S3650" s="15">
        <f t="shared" si="285"/>
        <v>42115.676180555558</v>
      </c>
      <c r="U3650" t="str">
        <f t="shared" si="286"/>
        <v>web</v>
      </c>
    </row>
    <row r="3651" spans="1:21" ht="60" x14ac:dyDescent="0.25">
      <c r="A3651">
        <v>2365</v>
      </c>
      <c r="B3651" s="9" t="s">
        <v>2366</v>
      </c>
      <c r="C3651" s="3" t="s">
        <v>6475</v>
      </c>
      <c r="D3651" s="5">
        <v>1000</v>
      </c>
      <c r="E3651" s="7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ref="O3651:O3714" si="287">ROUND(E3651/D3651*100,0)</f>
        <v>0</v>
      </c>
      <c r="P3651">
        <f t="shared" ref="P3651:P3714" si="288">IFERROR(ROUND(E3651/L3651,2),0)</f>
        <v>0</v>
      </c>
      <c r="Q3651" s="11" t="s">
        <v>8311</v>
      </c>
      <c r="R3651" s="15">
        <f t="shared" ref="R3651:R3714" si="289">(((J3651/60)/60)/24)+DATE(1970,1,1)</f>
        <v>42346.736400462964</v>
      </c>
      <c r="S3651" s="15">
        <f t="shared" ref="S3651:S3714" si="290">(((I3651/60)/60)/24)+DATE(1970,1,1)</f>
        <v>42386.958333333328</v>
      </c>
      <c r="U3651" t="str">
        <f t="shared" ref="U3651:U3714" si="291">RIGHT(N3651,LEN(N3651)-SEARCH("/",N3651))</f>
        <v>web</v>
      </c>
    </row>
    <row r="3652" spans="1:21" ht="60" x14ac:dyDescent="0.25">
      <c r="A3652">
        <v>2417</v>
      </c>
      <c r="B3652" s="9" t="s">
        <v>2418</v>
      </c>
      <c r="C3652" s="3" t="s">
        <v>6527</v>
      </c>
      <c r="D3652" s="5">
        <v>1000</v>
      </c>
      <c r="E3652" s="7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87"/>
        <v>0</v>
      </c>
      <c r="P3652">
        <f t="shared" si="288"/>
        <v>0</v>
      </c>
      <c r="Q3652" s="11" t="s">
        <v>8315</v>
      </c>
      <c r="R3652" s="15">
        <f t="shared" si="289"/>
        <v>41831.884108796294</v>
      </c>
      <c r="S3652" s="15">
        <f t="shared" si="290"/>
        <v>41861.884108796294</v>
      </c>
      <c r="U3652" t="str">
        <f t="shared" si="291"/>
        <v>food trucks</v>
      </c>
    </row>
    <row r="3653" spans="1:21" ht="60" x14ac:dyDescent="0.25">
      <c r="A3653">
        <v>2858</v>
      </c>
      <c r="B3653" s="9" t="s">
        <v>2858</v>
      </c>
      <c r="C3653" s="3" t="s">
        <v>6968</v>
      </c>
      <c r="D3653" s="5">
        <v>1000</v>
      </c>
      <c r="E3653" s="7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87"/>
        <v>0</v>
      </c>
      <c r="P3653">
        <f t="shared" si="288"/>
        <v>0</v>
      </c>
      <c r="Q3653" s="11" t="s">
        <v>8309</v>
      </c>
      <c r="R3653" s="15">
        <f t="shared" si="289"/>
        <v>41954.545081018514</v>
      </c>
      <c r="S3653" s="15">
        <f t="shared" si="290"/>
        <v>41978.477777777778</v>
      </c>
      <c r="U3653" t="str">
        <f t="shared" si="291"/>
        <v>plays</v>
      </c>
    </row>
    <row r="3654" spans="1:21" ht="60" x14ac:dyDescent="0.25">
      <c r="A3654">
        <v>3892</v>
      </c>
      <c r="B3654" s="9" t="s">
        <v>3889</v>
      </c>
      <c r="C3654" s="3" t="s">
        <v>8000</v>
      </c>
      <c r="D3654" s="5">
        <v>1000</v>
      </c>
      <c r="E3654" s="7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87"/>
        <v>0</v>
      </c>
      <c r="P3654">
        <f t="shared" si="288"/>
        <v>0</v>
      </c>
      <c r="Q3654" s="11" t="s">
        <v>8309</v>
      </c>
      <c r="R3654" s="15">
        <f t="shared" si="289"/>
        <v>41867.652280092596</v>
      </c>
      <c r="S3654" s="15">
        <f t="shared" si="290"/>
        <v>41875.291666666664</v>
      </c>
      <c r="U3654" t="str">
        <f t="shared" si="291"/>
        <v>plays</v>
      </c>
    </row>
    <row r="3655" spans="1:21" ht="60" x14ac:dyDescent="0.25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7"/>
        <v>207</v>
      </c>
      <c r="P3655">
        <f t="shared" si="288"/>
        <v>43.02</v>
      </c>
      <c r="Q3655" s="11" t="s">
        <v>8308</v>
      </c>
      <c r="R3655" s="15">
        <f t="shared" si="289"/>
        <v>41755.117581018516</v>
      </c>
      <c r="S3655" s="15">
        <f t="shared" si="290"/>
        <v>41778.117581018516</v>
      </c>
      <c r="U3655" t="str">
        <f t="shared" si="291"/>
        <v>documentary</v>
      </c>
    </row>
    <row r="3656" spans="1:21" ht="45" x14ac:dyDescent="0.25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7"/>
        <v>105</v>
      </c>
      <c r="P3656">
        <f t="shared" si="288"/>
        <v>32.72</v>
      </c>
      <c r="Q3656" s="11" t="s">
        <v>8313</v>
      </c>
      <c r="R3656" s="15">
        <f t="shared" si="289"/>
        <v>40977.948009259257</v>
      </c>
      <c r="S3656" s="15">
        <f t="shared" si="290"/>
        <v>41007.906342592592</v>
      </c>
      <c r="U3656" t="str">
        <f t="shared" si="291"/>
        <v>indie rock</v>
      </c>
    </row>
    <row r="3657" spans="1:21" ht="60" x14ac:dyDescent="0.25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7"/>
        <v>124</v>
      </c>
      <c r="P3657">
        <f t="shared" si="288"/>
        <v>45.04</v>
      </c>
      <c r="Q3657" s="11" t="s">
        <v>8309</v>
      </c>
      <c r="R3657" s="15">
        <f t="shared" si="289"/>
        <v>42011.202581018515</v>
      </c>
      <c r="S3657" s="15">
        <f t="shared" si="290"/>
        <v>42038.185416666667</v>
      </c>
      <c r="U3657" t="str">
        <f t="shared" si="291"/>
        <v>plays</v>
      </c>
    </row>
    <row r="3658" spans="1:21" ht="60" x14ac:dyDescent="0.25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7"/>
        <v>119</v>
      </c>
      <c r="P3658">
        <f t="shared" si="288"/>
        <v>42.3</v>
      </c>
      <c r="Q3658" s="11" t="s">
        <v>8309</v>
      </c>
      <c r="R3658" s="15">
        <f t="shared" si="289"/>
        <v>41884.599849537037</v>
      </c>
      <c r="S3658" s="15">
        <f t="shared" si="290"/>
        <v>41900.165972222225</v>
      </c>
      <c r="U3658" t="str">
        <f t="shared" si="291"/>
        <v>plays</v>
      </c>
    </row>
    <row r="3659" spans="1:21" ht="45" x14ac:dyDescent="0.25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7"/>
        <v>106</v>
      </c>
      <c r="P3659">
        <f t="shared" si="288"/>
        <v>39.44</v>
      </c>
      <c r="Q3659" s="11" t="s">
        <v>8311</v>
      </c>
      <c r="R3659" s="15">
        <f t="shared" si="289"/>
        <v>42612.656493055561</v>
      </c>
      <c r="S3659" s="15">
        <f t="shared" si="290"/>
        <v>42642.656493055561</v>
      </c>
      <c r="U3659" t="str">
        <f t="shared" si="291"/>
        <v>space exploration</v>
      </c>
    </row>
    <row r="3660" spans="1:21" ht="60" x14ac:dyDescent="0.25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7"/>
        <v>1</v>
      </c>
      <c r="P3660">
        <f t="shared" si="288"/>
        <v>5</v>
      </c>
      <c r="Q3660" s="11" t="s">
        <v>8313</v>
      </c>
      <c r="R3660" s="15">
        <f t="shared" si="289"/>
        <v>40782.165532407409</v>
      </c>
      <c r="S3660" s="15">
        <f t="shared" si="290"/>
        <v>40797.554166666669</v>
      </c>
      <c r="U3660" t="str">
        <f t="shared" si="291"/>
        <v>world music</v>
      </c>
    </row>
    <row r="3661" spans="1:21" ht="45" x14ac:dyDescent="0.25">
      <c r="A3661">
        <v>2523</v>
      </c>
      <c r="B3661" s="9" t="s">
        <v>2523</v>
      </c>
      <c r="C3661" s="3" t="s">
        <v>6633</v>
      </c>
      <c r="D3661" s="5">
        <v>900</v>
      </c>
      <c r="E3661" s="7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87"/>
        <v>156</v>
      </c>
      <c r="P3661">
        <f t="shared" si="288"/>
        <v>54.15</v>
      </c>
      <c r="Q3661" s="11" t="s">
        <v>8313</v>
      </c>
      <c r="R3661" s="15">
        <f t="shared" si="289"/>
        <v>41930.975601851853</v>
      </c>
      <c r="S3661" s="15">
        <f t="shared" si="290"/>
        <v>41961.017268518524</v>
      </c>
      <c r="U3661" t="str">
        <f t="shared" si="291"/>
        <v>classical music</v>
      </c>
    </row>
    <row r="3662" spans="1:21" ht="60" x14ac:dyDescent="0.25">
      <c r="A3662">
        <v>3026</v>
      </c>
      <c r="B3662" s="9" t="s">
        <v>3026</v>
      </c>
      <c r="C3662" s="3" t="s">
        <v>7136</v>
      </c>
      <c r="D3662" s="5">
        <v>900</v>
      </c>
      <c r="E3662" s="7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87"/>
        <v>143</v>
      </c>
      <c r="P3662">
        <f t="shared" si="288"/>
        <v>51.6</v>
      </c>
      <c r="Q3662" s="11" t="s">
        <v>8309</v>
      </c>
      <c r="R3662" s="15">
        <f t="shared" si="289"/>
        <v>42783.459398148145</v>
      </c>
      <c r="S3662" s="15">
        <f t="shared" si="290"/>
        <v>42797.459398148145</v>
      </c>
      <c r="U3662" t="str">
        <f t="shared" si="291"/>
        <v>spaces</v>
      </c>
    </row>
    <row r="3663" spans="1:21" ht="60" x14ac:dyDescent="0.25">
      <c r="A3663">
        <v>1899</v>
      </c>
      <c r="B3663" s="9" t="s">
        <v>1900</v>
      </c>
      <c r="C3663" s="3" t="s">
        <v>6009</v>
      </c>
      <c r="D3663" s="5">
        <v>900</v>
      </c>
      <c r="E3663" s="7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87"/>
        <v>133</v>
      </c>
      <c r="P3663">
        <f t="shared" si="288"/>
        <v>28.57</v>
      </c>
      <c r="Q3663" s="11" t="s">
        <v>8313</v>
      </c>
      <c r="R3663" s="15">
        <f t="shared" si="289"/>
        <v>42058.941736111112</v>
      </c>
      <c r="S3663" s="15">
        <f t="shared" si="290"/>
        <v>42088.90006944444</v>
      </c>
      <c r="U3663" t="str">
        <f t="shared" si="291"/>
        <v>indie rock</v>
      </c>
    </row>
    <row r="3664" spans="1:21" ht="60" x14ac:dyDescent="0.25">
      <c r="A3664">
        <v>3565</v>
      </c>
      <c r="B3664" s="9" t="s">
        <v>3564</v>
      </c>
      <c r="C3664" s="3" t="s">
        <v>7675</v>
      </c>
      <c r="D3664" s="5">
        <v>900</v>
      </c>
      <c r="E3664" s="7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87"/>
        <v>131</v>
      </c>
      <c r="P3664">
        <f t="shared" si="288"/>
        <v>97.92</v>
      </c>
      <c r="Q3664" s="11" t="s">
        <v>8309</v>
      </c>
      <c r="R3664" s="15">
        <f t="shared" si="289"/>
        <v>41974.743148148147</v>
      </c>
      <c r="S3664" s="15">
        <f t="shared" si="290"/>
        <v>42004.743148148147</v>
      </c>
      <c r="U3664" t="str">
        <f t="shared" si="291"/>
        <v>plays</v>
      </c>
    </row>
    <row r="3665" spans="1:21" ht="30" x14ac:dyDescent="0.25">
      <c r="A3665">
        <v>2557</v>
      </c>
      <c r="B3665" s="9" t="s">
        <v>2557</v>
      </c>
      <c r="C3665" s="3" t="s">
        <v>6667</v>
      </c>
      <c r="D3665" s="5">
        <v>900</v>
      </c>
      <c r="E3665" s="7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87"/>
        <v>118</v>
      </c>
      <c r="P3665">
        <f t="shared" si="288"/>
        <v>29.61</v>
      </c>
      <c r="Q3665" s="11" t="s">
        <v>8313</v>
      </c>
      <c r="R3665" s="15">
        <f t="shared" si="289"/>
        <v>41744.745208333334</v>
      </c>
      <c r="S3665" s="15">
        <f t="shared" si="290"/>
        <v>41774.745208333334</v>
      </c>
      <c r="U3665" t="str">
        <f t="shared" si="291"/>
        <v>classical music</v>
      </c>
    </row>
    <row r="3666" spans="1:21" ht="60" x14ac:dyDescent="0.25">
      <c r="A3666">
        <v>1206</v>
      </c>
      <c r="B3666" s="9" t="s">
        <v>1207</v>
      </c>
      <c r="C3666" s="3" t="s">
        <v>5316</v>
      </c>
      <c r="D3666" s="5">
        <v>900</v>
      </c>
      <c r="E3666" s="7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87"/>
        <v>115</v>
      </c>
      <c r="P3666">
        <f t="shared" si="288"/>
        <v>32.340000000000003</v>
      </c>
      <c r="Q3666" s="11" t="s">
        <v>8314</v>
      </c>
      <c r="R3666" s="15">
        <f t="shared" si="289"/>
        <v>42772.776076388895</v>
      </c>
      <c r="S3666" s="15">
        <f t="shared" si="290"/>
        <v>42805.561805555553</v>
      </c>
      <c r="U3666" t="str">
        <f t="shared" si="291"/>
        <v>photobooks</v>
      </c>
    </row>
    <row r="3667" spans="1:21" ht="45" x14ac:dyDescent="0.25">
      <c r="A3667">
        <v>3580</v>
      </c>
      <c r="B3667" s="9" t="s">
        <v>3579</v>
      </c>
      <c r="C3667" s="3" t="s">
        <v>7690</v>
      </c>
      <c r="D3667" s="5">
        <v>900</v>
      </c>
      <c r="E3667" s="7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87"/>
        <v>114</v>
      </c>
      <c r="P3667">
        <f t="shared" si="288"/>
        <v>37.96</v>
      </c>
      <c r="Q3667" s="11" t="s">
        <v>8309</v>
      </c>
      <c r="R3667" s="15">
        <f t="shared" si="289"/>
        <v>42026.176180555558</v>
      </c>
      <c r="S3667" s="15">
        <f t="shared" si="290"/>
        <v>42064.207638888889</v>
      </c>
      <c r="U3667" t="str">
        <f t="shared" si="291"/>
        <v>plays</v>
      </c>
    </row>
    <row r="3668" spans="1:21" ht="60" x14ac:dyDescent="0.25">
      <c r="A3668">
        <v>1840</v>
      </c>
      <c r="B3668" s="9" t="s">
        <v>1841</v>
      </c>
      <c r="C3668" s="3" t="s">
        <v>5950</v>
      </c>
      <c r="D3668" s="5">
        <v>900</v>
      </c>
      <c r="E3668" s="7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87"/>
        <v>109</v>
      </c>
      <c r="P3668">
        <f t="shared" si="288"/>
        <v>75.38</v>
      </c>
      <c r="Q3668" s="11" t="s">
        <v>8313</v>
      </c>
      <c r="R3668" s="15">
        <f t="shared" si="289"/>
        <v>41382.096180555556</v>
      </c>
      <c r="S3668" s="15">
        <f t="shared" si="290"/>
        <v>41401.207638888889</v>
      </c>
      <c r="U3668" t="str">
        <f t="shared" si="291"/>
        <v>rock</v>
      </c>
    </row>
    <row r="3669" spans="1:21" ht="60" x14ac:dyDescent="0.25">
      <c r="A3669">
        <v>3510</v>
      </c>
      <c r="B3669" s="9" t="s">
        <v>3509</v>
      </c>
      <c r="C3669" s="3" t="s">
        <v>7620</v>
      </c>
      <c r="D3669" s="5">
        <v>900</v>
      </c>
      <c r="E3669" s="7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87"/>
        <v>101</v>
      </c>
      <c r="P3669">
        <f t="shared" si="288"/>
        <v>60.33</v>
      </c>
      <c r="Q3669" s="11" t="s">
        <v>8309</v>
      </c>
      <c r="R3669" s="15">
        <f t="shared" si="289"/>
        <v>41802.62090277778</v>
      </c>
      <c r="S3669" s="15">
        <f t="shared" si="290"/>
        <v>41822.62090277778</v>
      </c>
      <c r="U3669" t="str">
        <f t="shared" si="291"/>
        <v>plays</v>
      </c>
    </row>
    <row r="3670" spans="1:21" ht="60" x14ac:dyDescent="0.25">
      <c r="A3670">
        <v>73</v>
      </c>
      <c r="B3670" s="9" t="s">
        <v>75</v>
      </c>
      <c r="C3670" s="3" t="s">
        <v>4184</v>
      </c>
      <c r="D3670" s="5">
        <v>900</v>
      </c>
      <c r="E3670" s="7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87"/>
        <v>100</v>
      </c>
      <c r="P3670">
        <f t="shared" si="288"/>
        <v>50</v>
      </c>
      <c r="Q3670" s="11" t="s">
        <v>8308</v>
      </c>
      <c r="R3670" s="15">
        <f t="shared" si="289"/>
        <v>40587.75675925926</v>
      </c>
      <c r="S3670" s="15">
        <f t="shared" si="290"/>
        <v>40666.165972222225</v>
      </c>
      <c r="U3670" t="str">
        <f t="shared" si="291"/>
        <v>shorts</v>
      </c>
    </row>
    <row r="3671" spans="1:21" ht="60" x14ac:dyDescent="0.25">
      <c r="A3671">
        <v>930</v>
      </c>
      <c r="B3671" s="9" t="s">
        <v>931</v>
      </c>
      <c r="C3671" s="3" t="s">
        <v>5040</v>
      </c>
      <c r="D3671" s="5">
        <v>900</v>
      </c>
      <c r="E3671" s="7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87"/>
        <v>38</v>
      </c>
      <c r="P3671">
        <f t="shared" si="288"/>
        <v>69</v>
      </c>
      <c r="Q3671" s="11" t="s">
        <v>8313</v>
      </c>
      <c r="R3671" s="15">
        <f t="shared" si="289"/>
        <v>40312.915578703702</v>
      </c>
      <c r="S3671" s="15">
        <f t="shared" si="290"/>
        <v>40354.897222222222</v>
      </c>
      <c r="U3671" t="str">
        <f t="shared" si="291"/>
        <v>jazz</v>
      </c>
    </row>
    <row r="3672" spans="1:21" ht="60" x14ac:dyDescent="0.25">
      <c r="A3672">
        <v>1446</v>
      </c>
      <c r="B3672" s="9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87"/>
        <v>0</v>
      </c>
      <c r="P3672">
        <f t="shared" si="288"/>
        <v>0</v>
      </c>
      <c r="Q3672" s="11" t="s">
        <v>8310</v>
      </c>
      <c r="R3672" s="15">
        <f t="shared" si="289"/>
        <v>42461.447662037041</v>
      </c>
      <c r="S3672" s="15">
        <f t="shared" si="290"/>
        <v>42481.447662037041</v>
      </c>
      <c r="U3672" t="str">
        <f t="shared" si="291"/>
        <v>translations</v>
      </c>
    </row>
    <row r="3673" spans="1:21" ht="45" x14ac:dyDescent="0.25">
      <c r="A3673">
        <v>3726</v>
      </c>
      <c r="B3673" s="9" t="s">
        <v>3723</v>
      </c>
      <c r="C3673" s="3" t="s">
        <v>7836</v>
      </c>
      <c r="D3673" s="5">
        <v>850</v>
      </c>
      <c r="E3673" s="7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87"/>
        <v>339</v>
      </c>
      <c r="P3673">
        <f t="shared" si="288"/>
        <v>62.59</v>
      </c>
      <c r="Q3673" s="11" t="s">
        <v>8309</v>
      </c>
      <c r="R3673" s="15">
        <f t="shared" si="289"/>
        <v>42462.140868055561</v>
      </c>
      <c r="S3673" s="15">
        <f t="shared" si="290"/>
        <v>42489.875</v>
      </c>
      <c r="U3673" t="str">
        <f t="shared" si="291"/>
        <v>plays</v>
      </c>
    </row>
    <row r="3674" spans="1:21" ht="60" x14ac:dyDescent="0.25">
      <c r="A3674">
        <v>19</v>
      </c>
      <c r="B3674" s="9" t="s">
        <v>21</v>
      </c>
      <c r="C3674" s="3" t="s">
        <v>4130</v>
      </c>
      <c r="D3674" s="5">
        <v>850</v>
      </c>
      <c r="E3674" s="7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87"/>
        <v>145</v>
      </c>
      <c r="P3674">
        <f t="shared" si="288"/>
        <v>56.14</v>
      </c>
      <c r="Q3674" s="11" t="s">
        <v>8308</v>
      </c>
      <c r="R3674" s="15">
        <f t="shared" si="289"/>
        <v>42175.816365740742</v>
      </c>
      <c r="S3674" s="15">
        <f t="shared" si="290"/>
        <v>42205.816365740742</v>
      </c>
      <c r="U3674" t="str">
        <f t="shared" si="291"/>
        <v>television</v>
      </c>
    </row>
    <row r="3675" spans="1:21" ht="60" x14ac:dyDescent="0.25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7"/>
        <v>141</v>
      </c>
      <c r="P3675">
        <f t="shared" si="288"/>
        <v>52.17</v>
      </c>
      <c r="Q3675" s="11" t="s">
        <v>8309</v>
      </c>
      <c r="R3675" s="15">
        <f t="shared" si="289"/>
        <v>42423.050613425927</v>
      </c>
      <c r="S3675" s="15">
        <f t="shared" si="290"/>
        <v>42443.008946759262</v>
      </c>
      <c r="U3675" t="str">
        <f t="shared" si="291"/>
        <v>plays</v>
      </c>
    </row>
    <row r="3676" spans="1:21" ht="30" x14ac:dyDescent="0.25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7"/>
        <v>108</v>
      </c>
      <c r="P3676">
        <f t="shared" si="288"/>
        <v>34.07</v>
      </c>
      <c r="Q3676" s="11" t="s">
        <v>8313</v>
      </c>
      <c r="R3676" s="15">
        <f t="shared" si="289"/>
        <v>41151.708321759259</v>
      </c>
      <c r="S3676" s="15">
        <f t="shared" si="290"/>
        <v>41177.165972222225</v>
      </c>
      <c r="U3676" t="str">
        <f t="shared" si="291"/>
        <v>rock</v>
      </c>
    </row>
    <row r="3677" spans="1:21" ht="60" x14ac:dyDescent="0.25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7"/>
        <v>100</v>
      </c>
      <c r="P3677">
        <f t="shared" si="288"/>
        <v>40.479999999999997</v>
      </c>
      <c r="Q3677" s="11" t="s">
        <v>8309</v>
      </c>
      <c r="R3677" s="15">
        <f t="shared" si="289"/>
        <v>42307.908379629633</v>
      </c>
      <c r="S3677" s="15">
        <f t="shared" si="290"/>
        <v>42347.950046296297</v>
      </c>
      <c r="U3677" t="str">
        <f t="shared" si="291"/>
        <v>plays</v>
      </c>
    </row>
    <row r="3678" spans="1:21" ht="60" x14ac:dyDescent="0.25">
      <c r="A3678">
        <v>3982</v>
      </c>
      <c r="B3678" s="9" t="s">
        <v>3978</v>
      </c>
      <c r="C3678" s="3" t="s">
        <v>8088</v>
      </c>
      <c r="D3678" s="5">
        <v>850</v>
      </c>
      <c r="E3678" s="7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87"/>
        <v>20</v>
      </c>
      <c r="P3678">
        <f t="shared" si="288"/>
        <v>34</v>
      </c>
      <c r="Q3678" s="11" t="s">
        <v>8309</v>
      </c>
      <c r="R3678" s="15">
        <f t="shared" si="289"/>
        <v>42132.809953703705</v>
      </c>
      <c r="S3678" s="15">
        <f t="shared" si="290"/>
        <v>42192.809953703705</v>
      </c>
      <c r="U3678" t="str">
        <f t="shared" si="291"/>
        <v>plays</v>
      </c>
    </row>
    <row r="3679" spans="1:21" ht="45" x14ac:dyDescent="0.25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7"/>
        <v>15</v>
      </c>
      <c r="P3679">
        <f t="shared" si="288"/>
        <v>32.75</v>
      </c>
      <c r="Q3679" s="11" t="s">
        <v>8309</v>
      </c>
      <c r="R3679" s="15">
        <f t="shared" si="289"/>
        <v>41968.677465277782</v>
      </c>
      <c r="S3679" s="15">
        <f t="shared" si="290"/>
        <v>42028.5</v>
      </c>
      <c r="U3679" t="str">
        <f t="shared" si="291"/>
        <v>plays</v>
      </c>
    </row>
    <row r="3680" spans="1:21" ht="60" x14ac:dyDescent="0.25">
      <c r="A3680">
        <v>947</v>
      </c>
      <c r="B3680" s="9" t="s">
        <v>948</v>
      </c>
      <c r="C3680" s="3" t="s">
        <v>5057</v>
      </c>
      <c r="D3680" s="5">
        <v>850</v>
      </c>
      <c r="E3680" s="7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87"/>
        <v>0</v>
      </c>
      <c r="P3680">
        <f t="shared" si="288"/>
        <v>0</v>
      </c>
      <c r="Q3680" s="11" t="s">
        <v>8311</v>
      </c>
      <c r="R3680" s="15">
        <f t="shared" si="289"/>
        <v>42491.781319444446</v>
      </c>
      <c r="S3680" s="15">
        <f t="shared" si="290"/>
        <v>42551.781319444446</v>
      </c>
      <c r="U3680" t="str">
        <f t="shared" si="291"/>
        <v>wearables</v>
      </c>
    </row>
    <row r="3681" spans="1:21" ht="45" x14ac:dyDescent="0.25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7"/>
        <v>110</v>
      </c>
      <c r="P3681">
        <f t="shared" si="288"/>
        <v>44.1</v>
      </c>
      <c r="Q3681" s="11" t="s">
        <v>8311</v>
      </c>
      <c r="R3681" s="15">
        <f t="shared" si="289"/>
        <v>41953.966053240743</v>
      </c>
      <c r="S3681" s="15">
        <f t="shared" si="290"/>
        <v>41973.966053240743</v>
      </c>
      <c r="U3681" t="str">
        <f t="shared" si="291"/>
        <v>space exploration</v>
      </c>
    </row>
    <row r="3682" spans="1:21" ht="60" x14ac:dyDescent="0.25">
      <c r="A3682">
        <v>3314</v>
      </c>
      <c r="B3682" s="9" t="s">
        <v>3314</v>
      </c>
      <c r="C3682" s="3" t="s">
        <v>7424</v>
      </c>
      <c r="D3682" s="5">
        <v>800</v>
      </c>
      <c r="E3682" s="7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87"/>
        <v>211</v>
      </c>
      <c r="P3682">
        <f t="shared" si="288"/>
        <v>29.07</v>
      </c>
      <c r="Q3682" s="11" t="s">
        <v>8309</v>
      </c>
      <c r="R3682" s="15">
        <f t="shared" si="289"/>
        <v>42105.267488425925</v>
      </c>
      <c r="S3682" s="15">
        <f t="shared" si="290"/>
        <v>42132.836805555555</v>
      </c>
      <c r="U3682" t="str">
        <f t="shared" si="291"/>
        <v>plays</v>
      </c>
    </row>
    <row r="3683" spans="1:21" ht="45" x14ac:dyDescent="0.25">
      <c r="A3683">
        <v>823</v>
      </c>
      <c r="B3683" s="9" t="s">
        <v>824</v>
      </c>
      <c r="C3683" s="3" t="s">
        <v>4933</v>
      </c>
      <c r="D3683" s="5">
        <v>800</v>
      </c>
      <c r="E3683" s="7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87"/>
        <v>180</v>
      </c>
      <c r="P3683">
        <f t="shared" si="288"/>
        <v>43.52</v>
      </c>
      <c r="Q3683" s="11" t="s">
        <v>8313</v>
      </c>
      <c r="R3683" s="15">
        <f t="shared" si="289"/>
        <v>42055.972824074073</v>
      </c>
      <c r="S3683" s="15">
        <f t="shared" si="290"/>
        <v>42085.931157407409</v>
      </c>
      <c r="U3683" t="str">
        <f t="shared" si="291"/>
        <v>rock</v>
      </c>
    </row>
    <row r="3684" spans="1:21" ht="45" x14ac:dyDescent="0.25">
      <c r="A3684">
        <v>3449</v>
      </c>
      <c r="B3684" s="9" t="s">
        <v>3448</v>
      </c>
      <c r="C3684" s="3" t="s">
        <v>7559</v>
      </c>
      <c r="D3684" s="5">
        <v>800</v>
      </c>
      <c r="E3684" s="7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87"/>
        <v>171</v>
      </c>
      <c r="P3684">
        <f t="shared" si="288"/>
        <v>68.25</v>
      </c>
      <c r="Q3684" s="11" t="s">
        <v>8309</v>
      </c>
      <c r="R3684" s="15">
        <f t="shared" si="289"/>
        <v>42532.052523148144</v>
      </c>
      <c r="S3684" s="15">
        <f t="shared" si="290"/>
        <v>42560.166666666672</v>
      </c>
      <c r="U3684" t="str">
        <f t="shared" si="291"/>
        <v>plays</v>
      </c>
    </row>
    <row r="3685" spans="1:21" ht="45" x14ac:dyDescent="0.25">
      <c r="A3685">
        <v>2834</v>
      </c>
      <c r="B3685" s="9" t="s">
        <v>2834</v>
      </c>
      <c r="C3685" s="3" t="s">
        <v>6944</v>
      </c>
      <c r="D3685" s="5">
        <v>800</v>
      </c>
      <c r="E3685" s="7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87"/>
        <v>170</v>
      </c>
      <c r="P3685">
        <f t="shared" si="288"/>
        <v>64.760000000000005</v>
      </c>
      <c r="Q3685" s="11" t="s">
        <v>8309</v>
      </c>
      <c r="R3685" s="15">
        <f t="shared" si="289"/>
        <v>42019.959837962961</v>
      </c>
      <c r="S3685" s="15">
        <f t="shared" si="290"/>
        <v>42034.959837962961</v>
      </c>
      <c r="U3685" t="str">
        <f t="shared" si="291"/>
        <v>plays</v>
      </c>
    </row>
    <row r="3686" spans="1:21" ht="45" x14ac:dyDescent="0.25">
      <c r="A3686">
        <v>3716</v>
      </c>
      <c r="B3686" s="9" t="s">
        <v>3713</v>
      </c>
      <c r="C3686" s="3" t="s">
        <v>7826</v>
      </c>
      <c r="D3686" s="5">
        <v>800</v>
      </c>
      <c r="E3686" s="7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87"/>
        <v>156</v>
      </c>
      <c r="P3686">
        <f t="shared" si="288"/>
        <v>51.92</v>
      </c>
      <c r="Q3686" s="11" t="s">
        <v>8309</v>
      </c>
      <c r="R3686" s="15">
        <f t="shared" si="289"/>
        <v>42360.887835648144</v>
      </c>
      <c r="S3686" s="15">
        <f t="shared" si="290"/>
        <v>42390.887835648144</v>
      </c>
      <c r="U3686" t="str">
        <f t="shared" si="291"/>
        <v>plays</v>
      </c>
    </row>
    <row r="3687" spans="1:21" ht="45" x14ac:dyDescent="0.25">
      <c r="A3687">
        <v>781</v>
      </c>
      <c r="B3687" s="9" t="s">
        <v>782</v>
      </c>
      <c r="C3687" s="3" t="s">
        <v>4891</v>
      </c>
      <c r="D3687" s="5">
        <v>800</v>
      </c>
      <c r="E3687" s="7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87"/>
        <v>133</v>
      </c>
      <c r="P3687">
        <f t="shared" si="288"/>
        <v>42.61</v>
      </c>
      <c r="Q3687" s="11" t="s">
        <v>8313</v>
      </c>
      <c r="R3687" s="15">
        <f t="shared" si="289"/>
        <v>41403.000856481485</v>
      </c>
      <c r="S3687" s="15">
        <f t="shared" si="290"/>
        <v>41433.000856481485</v>
      </c>
      <c r="U3687" t="str">
        <f t="shared" si="291"/>
        <v>rock</v>
      </c>
    </row>
    <row r="3688" spans="1:21" ht="60" x14ac:dyDescent="0.25">
      <c r="A3688">
        <v>646</v>
      </c>
      <c r="B3688" s="9" t="s">
        <v>647</v>
      </c>
      <c r="C3688" s="3" t="s">
        <v>4756</v>
      </c>
      <c r="D3688" s="5">
        <v>800</v>
      </c>
      <c r="E3688" s="7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87"/>
        <v>132</v>
      </c>
      <c r="P3688">
        <f t="shared" si="288"/>
        <v>39.07</v>
      </c>
      <c r="Q3688" s="11" t="s">
        <v>8311</v>
      </c>
      <c r="R3688" s="15">
        <f t="shared" si="289"/>
        <v>41832.852627314816</v>
      </c>
      <c r="S3688" s="15">
        <f t="shared" si="290"/>
        <v>41862.852627314816</v>
      </c>
      <c r="U3688" t="str">
        <f t="shared" si="291"/>
        <v>wearables</v>
      </c>
    </row>
    <row r="3689" spans="1:21" ht="45" x14ac:dyDescent="0.25">
      <c r="A3689">
        <v>2104</v>
      </c>
      <c r="B3689" s="9" t="s">
        <v>2105</v>
      </c>
      <c r="C3689" s="3" t="s">
        <v>6214</v>
      </c>
      <c r="D3689" s="5">
        <v>800</v>
      </c>
      <c r="E3689" s="7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87"/>
        <v>130</v>
      </c>
      <c r="P3689">
        <f t="shared" si="288"/>
        <v>28</v>
      </c>
      <c r="Q3689" s="11" t="s">
        <v>8313</v>
      </c>
      <c r="R3689" s="15">
        <f t="shared" si="289"/>
        <v>41394.074467592596</v>
      </c>
      <c r="S3689" s="15">
        <f t="shared" si="290"/>
        <v>41425</v>
      </c>
      <c r="U3689" t="str">
        <f t="shared" si="291"/>
        <v>indie rock</v>
      </c>
    </row>
    <row r="3690" spans="1:21" ht="60" x14ac:dyDescent="0.25">
      <c r="A3690">
        <v>3676</v>
      </c>
      <c r="B3690" s="9" t="s">
        <v>3673</v>
      </c>
      <c r="C3690" s="3" t="s">
        <v>7786</v>
      </c>
      <c r="D3690" s="5">
        <v>800</v>
      </c>
      <c r="E3690" s="7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87"/>
        <v>129</v>
      </c>
      <c r="P3690">
        <f t="shared" si="288"/>
        <v>64.38</v>
      </c>
      <c r="Q3690" s="11" t="s">
        <v>8309</v>
      </c>
      <c r="R3690" s="15">
        <f t="shared" si="289"/>
        <v>41876.815787037034</v>
      </c>
      <c r="S3690" s="15">
        <f t="shared" si="290"/>
        <v>41894.815787037034</v>
      </c>
      <c r="U3690" t="str">
        <f t="shared" si="291"/>
        <v>plays</v>
      </c>
    </row>
    <row r="3691" spans="1:21" x14ac:dyDescent="0.25">
      <c r="A3691">
        <v>1611</v>
      </c>
      <c r="B3691" s="9" t="s">
        <v>1612</v>
      </c>
      <c r="C3691" s="3" t="s">
        <v>5721</v>
      </c>
      <c r="D3691" s="5">
        <v>800</v>
      </c>
      <c r="E3691" s="7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87"/>
        <v>125</v>
      </c>
      <c r="P3691">
        <f t="shared" si="288"/>
        <v>37.07</v>
      </c>
      <c r="Q3691" s="11" t="s">
        <v>8313</v>
      </c>
      <c r="R3691" s="15">
        <f t="shared" si="289"/>
        <v>41409.00037037037</v>
      </c>
      <c r="S3691" s="15">
        <f t="shared" si="290"/>
        <v>41430.00037037037</v>
      </c>
      <c r="U3691" t="str">
        <f t="shared" si="291"/>
        <v>rock</v>
      </c>
    </row>
    <row r="3692" spans="1:21" ht="60" x14ac:dyDescent="0.25">
      <c r="A3692">
        <v>2669</v>
      </c>
      <c r="B3692" s="9" t="s">
        <v>2669</v>
      </c>
      <c r="C3692" s="3" t="s">
        <v>6779</v>
      </c>
      <c r="D3692" s="5">
        <v>800</v>
      </c>
      <c r="E3692" s="7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87"/>
        <v>125</v>
      </c>
      <c r="P3692">
        <f t="shared" si="288"/>
        <v>91</v>
      </c>
      <c r="Q3692" s="11" t="s">
        <v>8311</v>
      </c>
      <c r="R3692" s="15">
        <f t="shared" si="289"/>
        <v>42319.035833333335</v>
      </c>
      <c r="S3692" s="15">
        <f t="shared" si="290"/>
        <v>42379.035833333335</v>
      </c>
      <c r="U3692" t="str">
        <f t="shared" si="291"/>
        <v>makerspaces</v>
      </c>
    </row>
    <row r="3693" spans="1:21" ht="45" x14ac:dyDescent="0.25">
      <c r="A3693">
        <v>2796</v>
      </c>
      <c r="B3693" s="9" t="s">
        <v>2796</v>
      </c>
      <c r="C3693" s="3" t="s">
        <v>6906</v>
      </c>
      <c r="D3693" s="5">
        <v>800</v>
      </c>
      <c r="E3693" s="7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87"/>
        <v>116</v>
      </c>
      <c r="P3693">
        <f t="shared" si="288"/>
        <v>44</v>
      </c>
      <c r="Q3693" s="11" t="s">
        <v>8309</v>
      </c>
      <c r="R3693" s="15">
        <f t="shared" si="289"/>
        <v>41795.528101851851</v>
      </c>
      <c r="S3693" s="15">
        <f t="shared" si="290"/>
        <v>41825.528101851851</v>
      </c>
      <c r="U3693" t="str">
        <f t="shared" si="291"/>
        <v>plays</v>
      </c>
    </row>
    <row r="3694" spans="1:21" ht="45" x14ac:dyDescent="0.25">
      <c r="A3694">
        <v>3836</v>
      </c>
      <c r="B3694" s="9" t="s">
        <v>3833</v>
      </c>
      <c r="C3694" s="3" t="s">
        <v>7945</v>
      </c>
      <c r="D3694" s="5">
        <v>800</v>
      </c>
      <c r="E3694" s="7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87"/>
        <v>113</v>
      </c>
      <c r="P3694">
        <f t="shared" si="288"/>
        <v>64.290000000000006</v>
      </c>
      <c r="Q3694" s="11" t="s">
        <v>8309</v>
      </c>
      <c r="R3694" s="15">
        <f t="shared" si="289"/>
        <v>42553.926527777774</v>
      </c>
      <c r="S3694" s="15">
        <f t="shared" si="290"/>
        <v>42585.172916666663</v>
      </c>
      <c r="U3694" t="str">
        <f t="shared" si="291"/>
        <v>plays</v>
      </c>
    </row>
    <row r="3695" spans="1:21" ht="60" x14ac:dyDescent="0.25">
      <c r="A3695">
        <v>2559</v>
      </c>
      <c r="B3695" s="9" t="s">
        <v>2559</v>
      </c>
      <c r="C3695" s="3" t="s">
        <v>6669</v>
      </c>
      <c r="D3695" s="5">
        <v>800</v>
      </c>
      <c r="E3695" s="7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87"/>
        <v>111</v>
      </c>
      <c r="P3695">
        <f t="shared" si="288"/>
        <v>35.6</v>
      </c>
      <c r="Q3695" s="11" t="s">
        <v>8313</v>
      </c>
      <c r="R3695" s="15">
        <f t="shared" si="289"/>
        <v>40829.873657407406</v>
      </c>
      <c r="S3695" s="15">
        <f t="shared" si="290"/>
        <v>40862.817361111112</v>
      </c>
      <c r="U3695" t="str">
        <f t="shared" si="291"/>
        <v>classical music</v>
      </c>
    </row>
    <row r="3696" spans="1:21" ht="60" x14ac:dyDescent="0.25">
      <c r="A3696">
        <v>3664</v>
      </c>
      <c r="B3696" s="9" t="s">
        <v>3661</v>
      </c>
      <c r="C3696" s="3" t="s">
        <v>7774</v>
      </c>
      <c r="D3696" s="5">
        <v>800</v>
      </c>
      <c r="E3696" s="7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87"/>
        <v>109</v>
      </c>
      <c r="P3696">
        <f t="shared" si="288"/>
        <v>46.05</v>
      </c>
      <c r="Q3696" s="11" t="s">
        <v>8309</v>
      </c>
      <c r="R3696" s="15">
        <f t="shared" si="289"/>
        <v>42523.248715277776</v>
      </c>
      <c r="S3696" s="15">
        <f t="shared" si="290"/>
        <v>42537.248715277776</v>
      </c>
      <c r="U3696" t="str">
        <f t="shared" si="291"/>
        <v>plays</v>
      </c>
    </row>
    <row r="3697" spans="1:21" ht="60" x14ac:dyDescent="0.25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7"/>
        <v>105</v>
      </c>
      <c r="P3697">
        <f t="shared" si="288"/>
        <v>17.829999999999998</v>
      </c>
      <c r="Q3697" s="11" t="s">
        <v>8309</v>
      </c>
      <c r="R3697" s="15">
        <f t="shared" si="289"/>
        <v>42379.74418981481</v>
      </c>
      <c r="S3697" s="15">
        <f t="shared" si="290"/>
        <v>42410.875</v>
      </c>
      <c r="U3697" t="str">
        <f t="shared" si="291"/>
        <v>plays</v>
      </c>
    </row>
    <row r="3698" spans="1:21" ht="60" x14ac:dyDescent="0.25">
      <c r="A3698">
        <v>1853</v>
      </c>
      <c r="B3698" s="9" t="s">
        <v>1854</v>
      </c>
      <c r="C3698" s="3" t="s">
        <v>5963</v>
      </c>
      <c r="D3698" s="5">
        <v>800</v>
      </c>
      <c r="E3698" s="7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87"/>
        <v>102</v>
      </c>
      <c r="P3698">
        <f t="shared" si="288"/>
        <v>58.21</v>
      </c>
      <c r="Q3698" s="11" t="s">
        <v>8313</v>
      </c>
      <c r="R3698" s="15">
        <f t="shared" si="289"/>
        <v>41177.060381944444</v>
      </c>
      <c r="S3698" s="15">
        <f t="shared" si="290"/>
        <v>41227.102048611108</v>
      </c>
      <c r="U3698" t="str">
        <f t="shared" si="291"/>
        <v>rock</v>
      </c>
    </row>
    <row r="3699" spans="1:21" ht="45" x14ac:dyDescent="0.25">
      <c r="A3699">
        <v>2300</v>
      </c>
      <c r="B3699" s="9" t="s">
        <v>2301</v>
      </c>
      <c r="C3699" s="3" t="s">
        <v>6410</v>
      </c>
      <c r="D3699" s="5">
        <v>800</v>
      </c>
      <c r="E3699" s="7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87"/>
        <v>101</v>
      </c>
      <c r="P3699">
        <f t="shared" si="288"/>
        <v>115.71</v>
      </c>
      <c r="Q3699" s="11" t="s">
        <v>8313</v>
      </c>
      <c r="R3699" s="15">
        <f t="shared" si="289"/>
        <v>41074.727037037039</v>
      </c>
      <c r="S3699" s="15">
        <f t="shared" si="290"/>
        <v>41088.727037037039</v>
      </c>
      <c r="U3699" t="str">
        <f t="shared" si="291"/>
        <v>rock</v>
      </c>
    </row>
    <row r="3700" spans="1:21" ht="60" x14ac:dyDescent="0.25">
      <c r="A3700">
        <v>3327</v>
      </c>
      <c r="B3700" s="9" t="s">
        <v>3327</v>
      </c>
      <c r="C3700" s="3" t="s">
        <v>7437</v>
      </c>
      <c r="D3700" s="5">
        <v>800</v>
      </c>
      <c r="E3700" s="7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87"/>
        <v>101</v>
      </c>
      <c r="P3700">
        <f t="shared" si="288"/>
        <v>24.55</v>
      </c>
      <c r="Q3700" s="11" t="s">
        <v>8309</v>
      </c>
      <c r="R3700" s="15">
        <f t="shared" si="289"/>
        <v>42468.374606481477</v>
      </c>
      <c r="S3700" s="15">
        <f t="shared" si="290"/>
        <v>42498.374606481477</v>
      </c>
      <c r="U3700" t="str">
        <f t="shared" si="291"/>
        <v>plays</v>
      </c>
    </row>
    <row r="3701" spans="1:21" ht="60" x14ac:dyDescent="0.25">
      <c r="A3701">
        <v>1947</v>
      </c>
      <c r="B3701" s="9" t="s">
        <v>1948</v>
      </c>
      <c r="C3701" s="3" t="s">
        <v>6057</v>
      </c>
      <c r="D3701" s="5">
        <v>800</v>
      </c>
      <c r="E3701" s="7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87"/>
        <v>101</v>
      </c>
      <c r="P3701">
        <f t="shared" si="288"/>
        <v>35</v>
      </c>
      <c r="Q3701" s="11" t="s">
        <v>8311</v>
      </c>
      <c r="R3701" s="15">
        <f t="shared" si="289"/>
        <v>40102.918055555558</v>
      </c>
      <c r="S3701" s="15">
        <f t="shared" si="290"/>
        <v>40140.249305555553</v>
      </c>
      <c r="U3701" t="str">
        <f t="shared" si="291"/>
        <v>hardware</v>
      </c>
    </row>
    <row r="3702" spans="1:21" ht="60" x14ac:dyDescent="0.25">
      <c r="A3702">
        <v>3608</v>
      </c>
      <c r="B3702" s="9" t="s">
        <v>3607</v>
      </c>
      <c r="C3702" s="3" t="s">
        <v>7718</v>
      </c>
      <c r="D3702" s="5">
        <v>800</v>
      </c>
      <c r="E3702" s="7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87"/>
        <v>100</v>
      </c>
      <c r="P3702">
        <f t="shared" si="288"/>
        <v>29.63</v>
      </c>
      <c r="Q3702" s="11" t="s">
        <v>8309</v>
      </c>
      <c r="R3702" s="15">
        <f t="shared" si="289"/>
        <v>42506.709375000006</v>
      </c>
      <c r="S3702" s="15">
        <f t="shared" si="290"/>
        <v>42538.583333333328</v>
      </c>
      <c r="U3702" t="str">
        <f t="shared" si="291"/>
        <v>plays</v>
      </c>
    </row>
    <row r="3703" spans="1:21" ht="30" x14ac:dyDescent="0.25">
      <c r="A3703">
        <v>3891</v>
      </c>
      <c r="B3703" s="9" t="s">
        <v>3888</v>
      </c>
      <c r="C3703" s="3" t="s">
        <v>7999</v>
      </c>
      <c r="D3703" s="5">
        <v>800</v>
      </c>
      <c r="E3703" s="7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87"/>
        <v>33</v>
      </c>
      <c r="P3703">
        <f t="shared" si="288"/>
        <v>37.14</v>
      </c>
      <c r="Q3703" s="11" t="s">
        <v>8309</v>
      </c>
      <c r="R3703" s="15">
        <f t="shared" si="289"/>
        <v>42056.1324537037</v>
      </c>
      <c r="S3703" s="15">
        <f t="shared" si="290"/>
        <v>42086.207638888889</v>
      </c>
      <c r="U3703" t="str">
        <f t="shared" si="291"/>
        <v>plays</v>
      </c>
    </row>
    <row r="3704" spans="1:21" ht="60" x14ac:dyDescent="0.25">
      <c r="A3704">
        <v>472</v>
      </c>
      <c r="B3704" s="9" t="s">
        <v>473</v>
      </c>
      <c r="C3704" s="3" t="s">
        <v>4582</v>
      </c>
      <c r="D3704" s="5">
        <v>800</v>
      </c>
      <c r="E3704" s="7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87"/>
        <v>18</v>
      </c>
      <c r="P3704">
        <f t="shared" si="288"/>
        <v>28.2</v>
      </c>
      <c r="Q3704" s="11" t="s">
        <v>8308</v>
      </c>
      <c r="R3704" s="15">
        <f t="shared" si="289"/>
        <v>41844.922662037039</v>
      </c>
      <c r="S3704" s="15">
        <f t="shared" si="290"/>
        <v>41874.922662037039</v>
      </c>
      <c r="U3704" t="str">
        <f t="shared" si="291"/>
        <v>animation</v>
      </c>
    </row>
    <row r="3705" spans="1:21" ht="60" x14ac:dyDescent="0.25">
      <c r="A3705">
        <v>4024</v>
      </c>
      <c r="B3705" s="9" t="s">
        <v>4020</v>
      </c>
      <c r="C3705" s="3" t="s">
        <v>8129</v>
      </c>
      <c r="D3705" s="5">
        <v>800</v>
      </c>
      <c r="E3705" s="7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87"/>
        <v>1</v>
      </c>
      <c r="P3705">
        <f t="shared" si="288"/>
        <v>10</v>
      </c>
      <c r="Q3705" s="11" t="s">
        <v>8309</v>
      </c>
      <c r="R3705" s="15">
        <f t="shared" si="289"/>
        <v>42217.670104166667</v>
      </c>
      <c r="S3705" s="15">
        <f t="shared" si="290"/>
        <v>42247.670104166667</v>
      </c>
      <c r="U3705" t="str">
        <f t="shared" si="291"/>
        <v>plays</v>
      </c>
    </row>
    <row r="3706" spans="1:21" ht="45" x14ac:dyDescent="0.25">
      <c r="A3706">
        <v>2769</v>
      </c>
      <c r="B3706" s="9" t="s">
        <v>2769</v>
      </c>
      <c r="C3706" s="3" t="s">
        <v>6879</v>
      </c>
      <c r="D3706" s="5">
        <v>800</v>
      </c>
      <c r="E3706" s="7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87"/>
        <v>0</v>
      </c>
      <c r="P3706">
        <f t="shared" si="288"/>
        <v>1</v>
      </c>
      <c r="Q3706" s="11" t="s">
        <v>8310</v>
      </c>
      <c r="R3706" s="15">
        <f t="shared" si="289"/>
        <v>41745.826273148145</v>
      </c>
      <c r="S3706" s="15">
        <f t="shared" si="290"/>
        <v>41795.826273148145</v>
      </c>
      <c r="U3706" t="str">
        <f t="shared" si="291"/>
        <v>children's books</v>
      </c>
    </row>
    <row r="3707" spans="1:21" ht="60" x14ac:dyDescent="0.25">
      <c r="A3707">
        <v>1598</v>
      </c>
      <c r="B3707" s="9" t="s">
        <v>1599</v>
      </c>
      <c r="C3707" s="3" t="s">
        <v>5708</v>
      </c>
      <c r="D3707" s="5">
        <v>800</v>
      </c>
      <c r="E3707" s="7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87"/>
        <v>0</v>
      </c>
      <c r="P3707">
        <f t="shared" si="288"/>
        <v>1</v>
      </c>
      <c r="Q3707" s="11" t="s">
        <v>8314</v>
      </c>
      <c r="R3707" s="15">
        <f t="shared" si="289"/>
        <v>42151.667337962965</v>
      </c>
      <c r="S3707" s="15">
        <f t="shared" si="290"/>
        <v>42211.667337962965</v>
      </c>
      <c r="U3707" t="str">
        <f t="shared" si="291"/>
        <v>places</v>
      </c>
    </row>
    <row r="3708" spans="1:21" ht="60" x14ac:dyDescent="0.25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7"/>
        <v>1</v>
      </c>
      <c r="P3708">
        <f t="shared" si="288"/>
        <v>5</v>
      </c>
      <c r="Q3708" s="11" t="s">
        <v>8311</v>
      </c>
      <c r="R3708" s="15">
        <f t="shared" si="289"/>
        <v>42307.034074074079</v>
      </c>
      <c r="S3708" s="15">
        <f t="shared" si="290"/>
        <v>42337.075740740736</v>
      </c>
      <c r="U3708" t="str">
        <f t="shared" si="291"/>
        <v>web</v>
      </c>
    </row>
    <row r="3709" spans="1:21" ht="60" x14ac:dyDescent="0.25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7"/>
        <v>21</v>
      </c>
      <c r="P3709">
        <f t="shared" si="288"/>
        <v>23.14</v>
      </c>
      <c r="Q3709" s="11" t="s">
        <v>8309</v>
      </c>
      <c r="R3709" s="15">
        <f t="shared" si="289"/>
        <v>42807.151863425926</v>
      </c>
      <c r="S3709" s="15">
        <f t="shared" si="290"/>
        <v>42829.151863425926</v>
      </c>
      <c r="U3709" t="str">
        <f t="shared" si="291"/>
        <v>plays</v>
      </c>
    </row>
    <row r="3710" spans="1:21" ht="60" x14ac:dyDescent="0.25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7"/>
        <v>100</v>
      </c>
      <c r="P3710">
        <f t="shared" si="288"/>
        <v>38.65</v>
      </c>
      <c r="Q3710" s="11" t="s">
        <v>8309</v>
      </c>
      <c r="R3710" s="15">
        <f t="shared" si="289"/>
        <v>41788.587083333332</v>
      </c>
      <c r="S3710" s="15">
        <f t="shared" si="290"/>
        <v>41818.587083333332</v>
      </c>
      <c r="U3710" t="str">
        <f t="shared" si="291"/>
        <v>plays</v>
      </c>
    </row>
    <row r="3711" spans="1:21" ht="60" x14ac:dyDescent="0.25">
      <c r="A3711">
        <v>2721</v>
      </c>
      <c r="B3711" s="9" t="s">
        <v>2721</v>
      </c>
      <c r="C3711" s="3" t="s">
        <v>6831</v>
      </c>
      <c r="D3711" s="5">
        <v>750</v>
      </c>
      <c r="E3711" s="7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87"/>
        <v>1462</v>
      </c>
      <c r="P3711">
        <f t="shared" si="288"/>
        <v>40.76</v>
      </c>
      <c r="Q3711" s="11" t="s">
        <v>8311</v>
      </c>
      <c r="R3711" s="15">
        <f t="shared" si="289"/>
        <v>41493.543958333335</v>
      </c>
      <c r="S3711" s="15">
        <f t="shared" si="290"/>
        <v>41523.791666666664</v>
      </c>
      <c r="U3711" t="str">
        <f t="shared" si="291"/>
        <v>hardware</v>
      </c>
    </row>
    <row r="3712" spans="1:21" ht="60" x14ac:dyDescent="0.25">
      <c r="A3712">
        <v>2735</v>
      </c>
      <c r="B3712" s="9" t="s">
        <v>2735</v>
      </c>
      <c r="C3712" s="3" t="s">
        <v>6845</v>
      </c>
      <c r="D3712" s="5">
        <v>750</v>
      </c>
      <c r="E3712" s="7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87"/>
        <v>978</v>
      </c>
      <c r="P3712">
        <f t="shared" si="288"/>
        <v>21.64</v>
      </c>
      <c r="Q3712" s="11" t="s">
        <v>8311</v>
      </c>
      <c r="R3712" s="15">
        <f t="shared" si="289"/>
        <v>41316.120949074073</v>
      </c>
      <c r="S3712" s="15">
        <f t="shared" si="290"/>
        <v>41346.833333333336</v>
      </c>
      <c r="U3712" t="str">
        <f t="shared" si="291"/>
        <v>hardware</v>
      </c>
    </row>
    <row r="3713" spans="1:21" ht="60" x14ac:dyDescent="0.25">
      <c r="A3713">
        <v>81</v>
      </c>
      <c r="B3713" s="9" t="s">
        <v>83</v>
      </c>
      <c r="C3713" s="3" t="s">
        <v>4192</v>
      </c>
      <c r="D3713" s="5">
        <v>750</v>
      </c>
      <c r="E3713" s="7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87"/>
        <v>198</v>
      </c>
      <c r="P3713">
        <f t="shared" si="288"/>
        <v>53.04</v>
      </c>
      <c r="Q3713" s="11" t="s">
        <v>8308</v>
      </c>
      <c r="R3713" s="15">
        <f t="shared" si="289"/>
        <v>41100.158877314818</v>
      </c>
      <c r="S3713" s="15">
        <f t="shared" si="290"/>
        <v>41104.126388888886</v>
      </c>
      <c r="U3713" t="str">
        <f t="shared" si="291"/>
        <v>shorts</v>
      </c>
    </row>
    <row r="3714" spans="1:21" ht="45" x14ac:dyDescent="0.25">
      <c r="A3714">
        <v>2282</v>
      </c>
      <c r="B3714" s="9" t="s">
        <v>2283</v>
      </c>
      <c r="C3714" s="3" t="s">
        <v>6392</v>
      </c>
      <c r="D3714" s="5">
        <v>750</v>
      </c>
      <c r="E3714" s="7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87"/>
        <v>185</v>
      </c>
      <c r="P3714">
        <f t="shared" si="288"/>
        <v>115.83</v>
      </c>
      <c r="Q3714" s="11" t="s">
        <v>8313</v>
      </c>
      <c r="R3714" s="15">
        <f t="shared" si="289"/>
        <v>42323.17460648148</v>
      </c>
      <c r="S3714" s="15">
        <f t="shared" si="290"/>
        <v>42383.17460648148</v>
      </c>
      <c r="U3714" t="str">
        <f t="shared" si="291"/>
        <v>rock</v>
      </c>
    </row>
    <row r="3715" spans="1:21" ht="30" x14ac:dyDescent="0.25">
      <c r="A3715">
        <v>2477</v>
      </c>
      <c r="B3715" s="9" t="s">
        <v>824</v>
      </c>
      <c r="C3715" s="3" t="s">
        <v>6587</v>
      </c>
      <c r="D3715" s="5">
        <v>750</v>
      </c>
      <c r="E3715" s="7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ref="O3715:O3778" si="292">ROUND(E3715/D3715*100,0)</f>
        <v>171</v>
      </c>
      <c r="P3715">
        <f t="shared" ref="P3715:P3778" si="293">IFERROR(ROUND(E3715/L3715,2),0)</f>
        <v>31.34</v>
      </c>
      <c r="Q3715" s="11" t="s">
        <v>8313</v>
      </c>
      <c r="R3715" s="15">
        <f t="shared" ref="R3715:R3778" si="294">(((J3715/60)/60)/24)+DATE(1970,1,1)</f>
        <v>41088.691493055558</v>
      </c>
      <c r="S3715" s="15">
        <f t="shared" ref="S3715:S3778" si="295">(((I3715/60)/60)/24)+DATE(1970,1,1)</f>
        <v>41133.691493055558</v>
      </c>
      <c r="U3715" t="str">
        <f t="shared" ref="U3715:U3778" si="296">RIGHT(N3715,LEN(N3715)-SEARCH("/",N3715))</f>
        <v>indie rock</v>
      </c>
    </row>
    <row r="3716" spans="1:21" ht="60" x14ac:dyDescent="0.25">
      <c r="A3716">
        <v>3165</v>
      </c>
      <c r="B3716" s="9" t="s">
        <v>3165</v>
      </c>
      <c r="C3716" s="3" t="s">
        <v>7275</v>
      </c>
      <c r="D3716" s="5">
        <v>750</v>
      </c>
      <c r="E3716" s="7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92"/>
        <v>163</v>
      </c>
      <c r="P3716">
        <f t="shared" si="293"/>
        <v>58.1</v>
      </c>
      <c r="Q3716" s="11" t="s">
        <v>8309</v>
      </c>
      <c r="R3716" s="15">
        <f t="shared" si="294"/>
        <v>40644.159259259257</v>
      </c>
      <c r="S3716" s="15">
        <f t="shared" si="295"/>
        <v>40666.165972222225</v>
      </c>
      <c r="U3716" t="str">
        <f t="shared" si="296"/>
        <v>plays</v>
      </c>
    </row>
    <row r="3717" spans="1:21" ht="45" x14ac:dyDescent="0.25">
      <c r="A3717">
        <v>2205</v>
      </c>
      <c r="B3717" s="9" t="s">
        <v>2206</v>
      </c>
      <c r="C3717" s="3" t="s">
        <v>6315</v>
      </c>
      <c r="D3717" s="5">
        <v>750</v>
      </c>
      <c r="E3717" s="7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92"/>
        <v>152</v>
      </c>
      <c r="P3717">
        <f t="shared" si="293"/>
        <v>42.22</v>
      </c>
      <c r="Q3717" s="11" t="s">
        <v>8313</v>
      </c>
      <c r="R3717" s="15">
        <f t="shared" si="294"/>
        <v>41031.82163194444</v>
      </c>
      <c r="S3717" s="15">
        <f t="shared" si="295"/>
        <v>41061.82163194444</v>
      </c>
      <c r="U3717" t="str">
        <f t="shared" si="296"/>
        <v>electronic music</v>
      </c>
    </row>
    <row r="3718" spans="1:21" ht="60" x14ac:dyDescent="0.25">
      <c r="A3718">
        <v>3684</v>
      </c>
      <c r="B3718" s="9" t="s">
        <v>3681</v>
      </c>
      <c r="C3718" s="3" t="s">
        <v>7794</v>
      </c>
      <c r="D3718" s="5">
        <v>750</v>
      </c>
      <c r="E3718" s="7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92"/>
        <v>139</v>
      </c>
      <c r="P3718">
        <f t="shared" si="293"/>
        <v>45.35</v>
      </c>
      <c r="Q3718" s="11" t="s">
        <v>8309</v>
      </c>
      <c r="R3718" s="15">
        <f t="shared" si="294"/>
        <v>42219.180393518516</v>
      </c>
      <c r="S3718" s="15">
        <f t="shared" si="295"/>
        <v>42249.180393518516</v>
      </c>
      <c r="U3718" t="str">
        <f t="shared" si="296"/>
        <v>plays</v>
      </c>
    </row>
    <row r="3719" spans="1:21" ht="45" x14ac:dyDescent="0.25">
      <c r="A3719">
        <v>1860</v>
      </c>
      <c r="B3719" s="9" t="s">
        <v>1861</v>
      </c>
      <c r="C3719" s="3" t="s">
        <v>5970</v>
      </c>
      <c r="D3719" s="5">
        <v>750</v>
      </c>
      <c r="E3719" s="7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92"/>
        <v>133</v>
      </c>
      <c r="P3719">
        <f t="shared" si="293"/>
        <v>52.68</v>
      </c>
      <c r="Q3719" s="11" t="s">
        <v>8313</v>
      </c>
      <c r="R3719" s="15">
        <f t="shared" si="294"/>
        <v>41655.709305555552</v>
      </c>
      <c r="S3719" s="15">
        <f t="shared" si="295"/>
        <v>41676.709305555552</v>
      </c>
      <c r="U3719" t="str">
        <f t="shared" si="296"/>
        <v>rock</v>
      </c>
    </row>
    <row r="3720" spans="1:21" ht="60" x14ac:dyDescent="0.25">
      <c r="A3720">
        <v>2978</v>
      </c>
      <c r="B3720" s="9" t="s">
        <v>2978</v>
      </c>
      <c r="C3720" s="3" t="s">
        <v>7088</v>
      </c>
      <c r="D3720" s="5">
        <v>750</v>
      </c>
      <c r="E3720" s="7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92"/>
        <v>129</v>
      </c>
      <c r="P3720">
        <f t="shared" si="293"/>
        <v>60.69</v>
      </c>
      <c r="Q3720" s="11" t="s">
        <v>8309</v>
      </c>
      <c r="R3720" s="15">
        <f t="shared" si="294"/>
        <v>41922.640590277777</v>
      </c>
      <c r="S3720" s="15">
        <f t="shared" si="295"/>
        <v>41932.249305555553</v>
      </c>
      <c r="U3720" t="str">
        <f t="shared" si="296"/>
        <v>plays</v>
      </c>
    </row>
    <row r="3721" spans="1:21" ht="45" x14ac:dyDescent="0.25">
      <c r="A3721">
        <v>1394</v>
      </c>
      <c r="B3721" s="9" t="s">
        <v>1395</v>
      </c>
      <c r="C3721" s="3" t="s">
        <v>5504</v>
      </c>
      <c r="D3721" s="5">
        <v>750</v>
      </c>
      <c r="E3721" s="7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92"/>
        <v>122</v>
      </c>
      <c r="P3721">
        <f t="shared" si="293"/>
        <v>53.88</v>
      </c>
      <c r="Q3721" s="11" t="s">
        <v>8313</v>
      </c>
      <c r="R3721" s="15">
        <f t="shared" si="294"/>
        <v>42752.144976851851</v>
      </c>
      <c r="S3721" s="15">
        <f t="shared" si="295"/>
        <v>42795.125</v>
      </c>
      <c r="U3721" t="str">
        <f t="shared" si="296"/>
        <v>rock</v>
      </c>
    </row>
    <row r="3722" spans="1:21" ht="60" x14ac:dyDescent="0.25">
      <c r="A3722">
        <v>2191</v>
      </c>
      <c r="B3722" s="9" t="s">
        <v>2192</v>
      </c>
      <c r="C3722" s="3" t="s">
        <v>6301</v>
      </c>
      <c r="D3722" s="5">
        <v>750</v>
      </c>
      <c r="E3722" s="7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92"/>
        <v>120</v>
      </c>
      <c r="P3722">
        <f t="shared" si="293"/>
        <v>35.92</v>
      </c>
      <c r="Q3722" s="11" t="s">
        <v>8312</v>
      </c>
      <c r="R3722" s="15">
        <f t="shared" si="294"/>
        <v>42768.833645833336</v>
      </c>
      <c r="S3722" s="15">
        <f t="shared" si="295"/>
        <v>42780.833645833336</v>
      </c>
      <c r="U3722" t="str">
        <f t="shared" si="296"/>
        <v>tabletop games</v>
      </c>
    </row>
    <row r="3723" spans="1:21" ht="60" x14ac:dyDescent="0.25">
      <c r="A3723">
        <v>3367</v>
      </c>
      <c r="B3723" s="9" t="s">
        <v>3366</v>
      </c>
      <c r="C3723" s="3" t="s">
        <v>7477</v>
      </c>
      <c r="D3723" s="5">
        <v>750</v>
      </c>
      <c r="E3723" s="7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92"/>
        <v>119</v>
      </c>
      <c r="P3723">
        <f t="shared" si="293"/>
        <v>29.67</v>
      </c>
      <c r="Q3723" s="11" t="s">
        <v>8309</v>
      </c>
      <c r="R3723" s="15">
        <f t="shared" si="294"/>
        <v>42192.933958333335</v>
      </c>
      <c r="S3723" s="15">
        <f t="shared" si="295"/>
        <v>42217.933958333335</v>
      </c>
      <c r="U3723" t="str">
        <f t="shared" si="296"/>
        <v>plays</v>
      </c>
    </row>
    <row r="3724" spans="1:21" ht="60" x14ac:dyDescent="0.25">
      <c r="A3724">
        <v>2083</v>
      </c>
      <c r="B3724" s="9" t="s">
        <v>2084</v>
      </c>
      <c r="C3724" s="3" t="s">
        <v>6193</v>
      </c>
      <c r="D3724" s="5">
        <v>750</v>
      </c>
      <c r="E3724" s="7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92"/>
        <v>113</v>
      </c>
      <c r="P3724">
        <f t="shared" si="293"/>
        <v>34</v>
      </c>
      <c r="Q3724" s="11" t="s">
        <v>8313</v>
      </c>
      <c r="R3724" s="15">
        <f t="shared" si="294"/>
        <v>41034.72216435185</v>
      </c>
      <c r="S3724" s="15">
        <f t="shared" si="295"/>
        <v>41064.72216435185</v>
      </c>
      <c r="U3724" t="str">
        <f t="shared" si="296"/>
        <v>indie rock</v>
      </c>
    </row>
    <row r="3725" spans="1:21" ht="60" x14ac:dyDescent="0.25">
      <c r="A3725">
        <v>2931</v>
      </c>
      <c r="B3725" s="9" t="s">
        <v>2931</v>
      </c>
      <c r="C3725" s="3" t="s">
        <v>7041</v>
      </c>
      <c r="D3725" s="5">
        <v>750</v>
      </c>
      <c r="E3725" s="7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2"/>
        <v>106</v>
      </c>
      <c r="P3725">
        <f t="shared" si="293"/>
        <v>88.33</v>
      </c>
      <c r="Q3725" s="11" t="s">
        <v>8309</v>
      </c>
      <c r="R3725" s="15">
        <f t="shared" si="294"/>
        <v>41872.291238425925</v>
      </c>
      <c r="S3725" s="15">
        <f t="shared" si="295"/>
        <v>41897.255555555559</v>
      </c>
      <c r="U3725" t="str">
        <f t="shared" si="296"/>
        <v>musical</v>
      </c>
    </row>
    <row r="3726" spans="1:21" ht="45" x14ac:dyDescent="0.25">
      <c r="A3726">
        <v>3649</v>
      </c>
      <c r="B3726" s="9" t="s">
        <v>3647</v>
      </c>
      <c r="C3726" s="3" t="s">
        <v>7759</v>
      </c>
      <c r="D3726" s="5">
        <v>750</v>
      </c>
      <c r="E3726" s="7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92"/>
        <v>104</v>
      </c>
      <c r="P3726">
        <f t="shared" si="293"/>
        <v>97.5</v>
      </c>
      <c r="Q3726" s="11" t="s">
        <v>8309</v>
      </c>
      <c r="R3726" s="15">
        <f t="shared" si="294"/>
        <v>41780.712893518517</v>
      </c>
      <c r="S3726" s="15">
        <f t="shared" si="295"/>
        <v>41806.712893518517</v>
      </c>
      <c r="U3726" t="str">
        <f t="shared" si="296"/>
        <v>plays</v>
      </c>
    </row>
    <row r="3727" spans="1:21" ht="60" x14ac:dyDescent="0.25">
      <c r="A3727">
        <v>1623</v>
      </c>
      <c r="B3727" s="9" t="s">
        <v>1624</v>
      </c>
      <c r="C3727" s="3" t="s">
        <v>5733</v>
      </c>
      <c r="D3727" s="5">
        <v>750</v>
      </c>
      <c r="E3727" s="7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92"/>
        <v>101</v>
      </c>
      <c r="P3727">
        <f t="shared" si="293"/>
        <v>42.11</v>
      </c>
      <c r="Q3727" s="11" t="s">
        <v>8313</v>
      </c>
      <c r="R3727" s="15">
        <f t="shared" si="294"/>
        <v>41453.688530092593</v>
      </c>
      <c r="S3727" s="15">
        <f t="shared" si="295"/>
        <v>41513.688530092593</v>
      </c>
      <c r="U3727" t="str">
        <f t="shared" si="296"/>
        <v>rock</v>
      </c>
    </row>
    <row r="3728" spans="1:21" ht="45" x14ac:dyDescent="0.25">
      <c r="A3728">
        <v>452</v>
      </c>
      <c r="B3728" s="9" t="s">
        <v>453</v>
      </c>
      <c r="C3728" s="3" t="s">
        <v>4562</v>
      </c>
      <c r="D3728" s="5">
        <v>750</v>
      </c>
      <c r="E3728" s="7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92"/>
        <v>64</v>
      </c>
      <c r="P3728">
        <f t="shared" si="293"/>
        <v>40</v>
      </c>
      <c r="Q3728" s="11" t="s">
        <v>8308</v>
      </c>
      <c r="R3728" s="15">
        <f t="shared" si="294"/>
        <v>42107.703877314809</v>
      </c>
      <c r="S3728" s="15">
        <f t="shared" si="295"/>
        <v>42137.703877314809</v>
      </c>
      <c r="U3728" t="str">
        <f t="shared" si="296"/>
        <v>animation</v>
      </c>
    </row>
    <row r="3729" spans="1:21" ht="45" x14ac:dyDescent="0.25">
      <c r="A3729">
        <v>3116</v>
      </c>
      <c r="B3729" s="9" t="s">
        <v>3116</v>
      </c>
      <c r="C3729" s="3" t="s">
        <v>7226</v>
      </c>
      <c r="D3729" s="5">
        <v>750</v>
      </c>
      <c r="E3729" s="7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92"/>
        <v>57</v>
      </c>
      <c r="P3729">
        <f t="shared" si="293"/>
        <v>43</v>
      </c>
      <c r="Q3729" s="11" t="s">
        <v>8309</v>
      </c>
      <c r="R3729" s="15">
        <f t="shared" si="294"/>
        <v>42081.515335648146</v>
      </c>
      <c r="S3729" s="15">
        <f t="shared" si="295"/>
        <v>42095.515335648146</v>
      </c>
      <c r="U3729" t="str">
        <f t="shared" si="296"/>
        <v>spaces</v>
      </c>
    </row>
    <row r="3730" spans="1:21" ht="45" x14ac:dyDescent="0.25">
      <c r="A3730">
        <v>899</v>
      </c>
      <c r="B3730" s="9" t="s">
        <v>900</v>
      </c>
      <c r="C3730" s="3" t="s">
        <v>5009</v>
      </c>
      <c r="D3730" s="5">
        <v>750</v>
      </c>
      <c r="E3730" s="7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92"/>
        <v>37</v>
      </c>
      <c r="P3730">
        <f t="shared" si="293"/>
        <v>35</v>
      </c>
      <c r="Q3730" s="11" t="s">
        <v>8313</v>
      </c>
      <c r="R3730" s="15">
        <f t="shared" si="294"/>
        <v>40646.099097222221</v>
      </c>
      <c r="S3730" s="15">
        <f t="shared" si="295"/>
        <v>40691.099097222221</v>
      </c>
      <c r="U3730" t="str">
        <f t="shared" si="296"/>
        <v>indie rock</v>
      </c>
    </row>
    <row r="3731" spans="1:21" ht="60" x14ac:dyDescent="0.25">
      <c r="A3731">
        <v>2882</v>
      </c>
      <c r="B3731" s="9" t="s">
        <v>2882</v>
      </c>
      <c r="C3731" s="3" t="s">
        <v>6992</v>
      </c>
      <c r="D3731" s="5">
        <v>750</v>
      </c>
      <c r="E3731" s="7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92"/>
        <v>34</v>
      </c>
      <c r="P3731">
        <f t="shared" si="293"/>
        <v>63</v>
      </c>
      <c r="Q3731" s="11" t="s">
        <v>8309</v>
      </c>
      <c r="R3731" s="15">
        <f t="shared" si="294"/>
        <v>42461.596273148149</v>
      </c>
      <c r="S3731" s="15">
        <f t="shared" si="295"/>
        <v>42491.596273148149</v>
      </c>
      <c r="U3731" t="str">
        <f t="shared" si="296"/>
        <v>plays</v>
      </c>
    </row>
    <row r="3732" spans="1:21" ht="60" x14ac:dyDescent="0.25">
      <c r="A3732">
        <v>1550</v>
      </c>
      <c r="B3732" s="9" t="s">
        <v>1551</v>
      </c>
      <c r="C3732" s="3" t="s">
        <v>5660</v>
      </c>
      <c r="D3732" s="5">
        <v>750</v>
      </c>
      <c r="E3732" s="7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92"/>
        <v>13</v>
      </c>
      <c r="P3732">
        <f t="shared" si="293"/>
        <v>14.43</v>
      </c>
      <c r="Q3732" s="11" t="s">
        <v>8314</v>
      </c>
      <c r="R3732" s="15">
        <f t="shared" si="294"/>
        <v>42472.449467592596</v>
      </c>
      <c r="S3732" s="15">
        <f t="shared" si="295"/>
        <v>42502.449467592596</v>
      </c>
      <c r="U3732" t="str">
        <f t="shared" si="296"/>
        <v>nature</v>
      </c>
    </row>
    <row r="3733" spans="1:21" ht="60" x14ac:dyDescent="0.25">
      <c r="A3733">
        <v>3908</v>
      </c>
      <c r="B3733" s="9" t="s">
        <v>3905</v>
      </c>
      <c r="C3733" s="3" t="s">
        <v>8016</v>
      </c>
      <c r="D3733" s="5">
        <v>750</v>
      </c>
      <c r="E3733" s="7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92"/>
        <v>9</v>
      </c>
      <c r="P3733">
        <f t="shared" si="293"/>
        <v>16.25</v>
      </c>
      <c r="Q3733" s="11" t="s">
        <v>8309</v>
      </c>
      <c r="R3733" s="15">
        <f t="shared" si="294"/>
        <v>41834.135370370372</v>
      </c>
      <c r="S3733" s="15">
        <f t="shared" si="295"/>
        <v>41849.135370370372</v>
      </c>
      <c r="U3733" t="str">
        <f t="shared" si="296"/>
        <v>plays</v>
      </c>
    </row>
    <row r="3734" spans="1:21" ht="60" x14ac:dyDescent="0.25">
      <c r="A3734">
        <v>3922</v>
      </c>
      <c r="B3734" s="9" t="s">
        <v>3919</v>
      </c>
      <c r="C3734" s="3" t="s">
        <v>8030</v>
      </c>
      <c r="D3734" s="5">
        <v>750</v>
      </c>
      <c r="E3734" s="7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92"/>
        <v>8</v>
      </c>
      <c r="P3734">
        <f t="shared" si="293"/>
        <v>10.17</v>
      </c>
      <c r="Q3734" s="11" t="s">
        <v>8309</v>
      </c>
      <c r="R3734" s="15">
        <f t="shared" si="294"/>
        <v>42020.768634259264</v>
      </c>
      <c r="S3734" s="15">
        <f t="shared" si="295"/>
        <v>42065.958333333328</v>
      </c>
      <c r="U3734" t="str">
        <f t="shared" si="296"/>
        <v>plays</v>
      </c>
    </row>
    <row r="3735" spans="1:21" ht="45" x14ac:dyDescent="0.25">
      <c r="A3735">
        <v>1558</v>
      </c>
      <c r="B3735" s="9" t="s">
        <v>1559</v>
      </c>
      <c r="C3735" s="3" t="s">
        <v>5668</v>
      </c>
      <c r="D3735" s="5">
        <v>750</v>
      </c>
      <c r="E3735" s="7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92"/>
        <v>5</v>
      </c>
      <c r="P3735">
        <f t="shared" si="293"/>
        <v>11.67</v>
      </c>
      <c r="Q3735" s="11" t="s">
        <v>8314</v>
      </c>
      <c r="R3735" s="15">
        <f t="shared" si="294"/>
        <v>42185.397673611107</v>
      </c>
      <c r="S3735" s="15">
        <f t="shared" si="295"/>
        <v>42244.508333333331</v>
      </c>
      <c r="U3735" t="str">
        <f t="shared" si="296"/>
        <v>nature</v>
      </c>
    </row>
    <row r="3736" spans="1:21" ht="45" x14ac:dyDescent="0.25">
      <c r="A3736">
        <v>1073</v>
      </c>
      <c r="B3736" s="9" t="s">
        <v>1074</v>
      </c>
      <c r="C3736" s="3" t="s">
        <v>5183</v>
      </c>
      <c r="D3736" s="5">
        <v>750</v>
      </c>
      <c r="E3736" s="7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92"/>
        <v>1</v>
      </c>
      <c r="P3736">
        <f t="shared" si="293"/>
        <v>10</v>
      </c>
      <c r="Q3736" s="11" t="s">
        <v>8312</v>
      </c>
      <c r="R3736" s="15">
        <f t="shared" si="294"/>
        <v>40802.964594907404</v>
      </c>
      <c r="S3736" s="15">
        <f t="shared" si="295"/>
        <v>40832.964594907404</v>
      </c>
      <c r="U3736" t="str">
        <f t="shared" si="296"/>
        <v>video games</v>
      </c>
    </row>
    <row r="3737" spans="1:21" ht="60" x14ac:dyDescent="0.25">
      <c r="A3737">
        <v>2901</v>
      </c>
      <c r="B3737" s="9" t="s">
        <v>2901</v>
      </c>
      <c r="C3737" s="3" t="s">
        <v>7011</v>
      </c>
      <c r="D3737" s="5">
        <v>750</v>
      </c>
      <c r="E3737" s="7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</v>
      </c>
      <c r="P3737">
        <f t="shared" si="293"/>
        <v>3</v>
      </c>
      <c r="Q3737" s="11" t="s">
        <v>8309</v>
      </c>
      <c r="R3737" s="15">
        <f t="shared" si="294"/>
        <v>41982.904386574075</v>
      </c>
      <c r="S3737" s="15">
        <f t="shared" si="295"/>
        <v>42042.904386574075</v>
      </c>
      <c r="U3737" t="str">
        <f t="shared" si="296"/>
        <v>plays</v>
      </c>
    </row>
    <row r="3738" spans="1:21" ht="60" x14ac:dyDescent="0.25">
      <c r="A3738">
        <v>558</v>
      </c>
      <c r="B3738" s="9" t="s">
        <v>559</v>
      </c>
      <c r="C3738" s="3" t="s">
        <v>4668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92"/>
        <v>0</v>
      </c>
      <c r="P3738">
        <f t="shared" si="293"/>
        <v>0</v>
      </c>
      <c r="Q3738" s="11" t="s">
        <v>8311</v>
      </c>
      <c r="R3738" s="15">
        <f t="shared" si="294"/>
        <v>42057.883159722223</v>
      </c>
      <c r="S3738" s="15">
        <f t="shared" si="295"/>
        <v>42087.841493055559</v>
      </c>
      <c r="U3738" t="str">
        <f t="shared" si="296"/>
        <v>web</v>
      </c>
    </row>
    <row r="3739" spans="1:21" ht="45" x14ac:dyDescent="0.25">
      <c r="A3739">
        <v>1555</v>
      </c>
      <c r="B3739" s="9" t="s">
        <v>1556</v>
      </c>
      <c r="C3739" s="3" t="s">
        <v>5665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92"/>
        <v>0</v>
      </c>
      <c r="P3739">
        <f t="shared" si="293"/>
        <v>0</v>
      </c>
      <c r="Q3739" s="11" t="s">
        <v>8314</v>
      </c>
      <c r="R3739" s="15">
        <f t="shared" si="294"/>
        <v>42241.613796296297</v>
      </c>
      <c r="S3739" s="15">
        <f t="shared" si="295"/>
        <v>42264.708333333328</v>
      </c>
      <c r="U3739" t="str">
        <f t="shared" si="296"/>
        <v>nature</v>
      </c>
    </row>
    <row r="3740" spans="1:21" ht="60" x14ac:dyDescent="0.25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2"/>
        <v>106</v>
      </c>
      <c r="P3740">
        <f t="shared" si="293"/>
        <v>23.12</v>
      </c>
      <c r="Q3740" s="11" t="s">
        <v>8313</v>
      </c>
      <c r="R3740" s="15">
        <f t="shared" si="294"/>
        <v>41222.991400462961</v>
      </c>
      <c r="S3740" s="15">
        <f t="shared" si="295"/>
        <v>41267.991400462961</v>
      </c>
      <c r="U3740" t="str">
        <f t="shared" si="296"/>
        <v>classical music</v>
      </c>
    </row>
    <row r="3741" spans="1:21" ht="60" x14ac:dyDescent="0.25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2"/>
        <v>119</v>
      </c>
      <c r="P3741">
        <f t="shared" si="293"/>
        <v>17.25</v>
      </c>
      <c r="Q3741" s="11" t="s">
        <v>8309</v>
      </c>
      <c r="R3741" s="15">
        <f t="shared" si="294"/>
        <v>42779.610289351855</v>
      </c>
      <c r="S3741" s="15">
        <f t="shared" si="295"/>
        <v>42794</v>
      </c>
      <c r="U3741" t="str">
        <f t="shared" si="296"/>
        <v>plays</v>
      </c>
    </row>
    <row r="3742" spans="1:21" ht="60" x14ac:dyDescent="0.25">
      <c r="A3742">
        <v>3708</v>
      </c>
      <c r="B3742" s="9" t="s">
        <v>3705</v>
      </c>
      <c r="C3742" s="3" t="s">
        <v>7818</v>
      </c>
      <c r="D3742" s="5">
        <v>700</v>
      </c>
      <c r="E3742" s="7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92"/>
        <v>300</v>
      </c>
      <c r="P3742">
        <f t="shared" si="293"/>
        <v>53.85</v>
      </c>
      <c r="Q3742" s="11" t="s">
        <v>8309</v>
      </c>
      <c r="R3742" s="15">
        <f t="shared" si="294"/>
        <v>41810.142199074071</v>
      </c>
      <c r="S3742" s="15">
        <f t="shared" si="295"/>
        <v>41824.142199074071</v>
      </c>
      <c r="U3742" t="str">
        <f t="shared" si="296"/>
        <v>plays</v>
      </c>
    </row>
    <row r="3743" spans="1:21" ht="60" x14ac:dyDescent="0.25">
      <c r="A3743">
        <v>2175</v>
      </c>
      <c r="B3743" s="9" t="s">
        <v>2176</v>
      </c>
      <c r="C3743" s="3" t="s">
        <v>6285</v>
      </c>
      <c r="D3743" s="5">
        <v>700</v>
      </c>
      <c r="E3743" s="7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92"/>
        <v>250</v>
      </c>
      <c r="P3743">
        <f t="shared" si="293"/>
        <v>67.31</v>
      </c>
      <c r="Q3743" s="11" t="s">
        <v>8313</v>
      </c>
      <c r="R3743" s="15">
        <f t="shared" si="294"/>
        <v>42565.009097222224</v>
      </c>
      <c r="S3743" s="15">
        <f t="shared" si="295"/>
        <v>42572.009097222224</v>
      </c>
      <c r="U3743" t="str">
        <f t="shared" si="296"/>
        <v>rock</v>
      </c>
    </row>
    <row r="3744" spans="1:21" ht="45" x14ac:dyDescent="0.25">
      <c r="A3744">
        <v>2465</v>
      </c>
      <c r="B3744" s="9" t="s">
        <v>2466</v>
      </c>
      <c r="C3744" s="3" t="s">
        <v>6575</v>
      </c>
      <c r="D3744" s="5">
        <v>700</v>
      </c>
      <c r="E3744" s="7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92"/>
        <v>180</v>
      </c>
      <c r="P3744">
        <f t="shared" si="293"/>
        <v>26.27</v>
      </c>
      <c r="Q3744" s="11" t="s">
        <v>8313</v>
      </c>
      <c r="R3744" s="15">
        <f t="shared" si="294"/>
        <v>41145.719305555554</v>
      </c>
      <c r="S3744" s="15">
        <f t="shared" si="295"/>
        <v>41175.719305555554</v>
      </c>
      <c r="U3744" t="str">
        <f t="shared" si="296"/>
        <v>indie rock</v>
      </c>
    </row>
    <row r="3745" spans="1:21" ht="60" x14ac:dyDescent="0.25">
      <c r="A3745">
        <v>3591</v>
      </c>
      <c r="B3745" s="9" t="s">
        <v>3590</v>
      </c>
      <c r="C3745" s="3" t="s">
        <v>7701</v>
      </c>
      <c r="D3745" s="5">
        <v>700</v>
      </c>
      <c r="E3745" s="7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92"/>
        <v>175</v>
      </c>
      <c r="P3745">
        <f t="shared" si="293"/>
        <v>68.06</v>
      </c>
      <c r="Q3745" s="11" t="s">
        <v>8309</v>
      </c>
      <c r="R3745" s="15">
        <f t="shared" si="294"/>
        <v>42003.948425925926</v>
      </c>
      <c r="S3745" s="15">
        <f t="shared" si="295"/>
        <v>42028.207638888889</v>
      </c>
      <c r="U3745" t="str">
        <f t="shared" si="296"/>
        <v>plays</v>
      </c>
    </row>
    <row r="3746" spans="1:21" ht="45" x14ac:dyDescent="0.25">
      <c r="A3746">
        <v>3343</v>
      </c>
      <c r="B3746" s="9" t="s">
        <v>3343</v>
      </c>
      <c r="C3746" s="3" t="s">
        <v>7453</v>
      </c>
      <c r="D3746" s="5">
        <v>700</v>
      </c>
      <c r="E3746" s="7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92"/>
        <v>171</v>
      </c>
      <c r="P3746">
        <f t="shared" si="293"/>
        <v>52.17</v>
      </c>
      <c r="Q3746" s="11" t="s">
        <v>8309</v>
      </c>
      <c r="R3746" s="15">
        <f t="shared" si="294"/>
        <v>42452.916481481487</v>
      </c>
      <c r="S3746" s="15">
        <f t="shared" si="295"/>
        <v>42473.554166666669</v>
      </c>
      <c r="U3746" t="str">
        <f t="shared" si="296"/>
        <v>plays</v>
      </c>
    </row>
    <row r="3747" spans="1:21" ht="45" x14ac:dyDescent="0.25">
      <c r="A3747">
        <v>3420</v>
      </c>
      <c r="B3747" s="9" t="s">
        <v>3419</v>
      </c>
      <c r="C3747" s="3" t="s">
        <v>7530</v>
      </c>
      <c r="D3747" s="5">
        <v>700</v>
      </c>
      <c r="E3747" s="7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92"/>
        <v>138</v>
      </c>
      <c r="P3747">
        <f t="shared" si="293"/>
        <v>28.41</v>
      </c>
      <c r="Q3747" s="11" t="s">
        <v>8309</v>
      </c>
      <c r="R3747" s="15">
        <f t="shared" si="294"/>
        <v>42405.090300925927</v>
      </c>
      <c r="S3747" s="15">
        <f t="shared" si="295"/>
        <v>42414</v>
      </c>
      <c r="U3747" t="str">
        <f t="shared" si="296"/>
        <v>plays</v>
      </c>
    </row>
    <row r="3748" spans="1:21" ht="45" x14ac:dyDescent="0.25">
      <c r="A3748">
        <v>756</v>
      </c>
      <c r="B3748" s="9" t="s">
        <v>757</v>
      </c>
      <c r="C3748" s="3" t="s">
        <v>4866</v>
      </c>
      <c r="D3748" s="5">
        <v>700</v>
      </c>
      <c r="E3748" s="7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92"/>
        <v>118</v>
      </c>
      <c r="P3748">
        <f t="shared" si="293"/>
        <v>37.450000000000003</v>
      </c>
      <c r="Q3748" s="11" t="s">
        <v>8310</v>
      </c>
      <c r="R3748" s="15">
        <f t="shared" si="294"/>
        <v>40590.766886574071</v>
      </c>
      <c r="S3748" s="15">
        <f t="shared" si="295"/>
        <v>40651.725219907406</v>
      </c>
      <c r="U3748" t="str">
        <f t="shared" si="296"/>
        <v>nonfiction</v>
      </c>
    </row>
    <row r="3749" spans="1:21" ht="60" x14ac:dyDescent="0.25">
      <c r="A3749">
        <v>1823</v>
      </c>
      <c r="B3749" s="9" t="s">
        <v>1824</v>
      </c>
      <c r="C3749" s="3" t="s">
        <v>5933</v>
      </c>
      <c r="D3749" s="5">
        <v>700</v>
      </c>
      <c r="E3749" s="7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92"/>
        <v>116</v>
      </c>
      <c r="P3749">
        <f t="shared" si="293"/>
        <v>24.58</v>
      </c>
      <c r="Q3749" s="11" t="s">
        <v>8313</v>
      </c>
      <c r="R3749" s="15">
        <f t="shared" si="294"/>
        <v>41176.684907407405</v>
      </c>
      <c r="S3749" s="15">
        <f t="shared" si="295"/>
        <v>41206.684907407405</v>
      </c>
      <c r="U3749" t="str">
        <f t="shared" si="296"/>
        <v>rock</v>
      </c>
    </row>
    <row r="3750" spans="1:21" ht="45" x14ac:dyDescent="0.25">
      <c r="A3750">
        <v>2795</v>
      </c>
      <c r="B3750" s="9" t="s">
        <v>2795</v>
      </c>
      <c r="C3750" s="3" t="s">
        <v>6905</v>
      </c>
      <c r="D3750" s="5">
        <v>700</v>
      </c>
      <c r="E3750" s="7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92"/>
        <v>104</v>
      </c>
      <c r="P3750">
        <f t="shared" si="293"/>
        <v>36.5</v>
      </c>
      <c r="Q3750" s="11" t="s">
        <v>8309</v>
      </c>
      <c r="R3750" s="15">
        <f t="shared" si="294"/>
        <v>41780.525937500002</v>
      </c>
      <c r="S3750" s="15">
        <f t="shared" si="295"/>
        <v>41796.958333333336</v>
      </c>
      <c r="U3750" t="str">
        <f t="shared" si="296"/>
        <v>plays</v>
      </c>
    </row>
    <row r="3751" spans="1:21" ht="45" x14ac:dyDescent="0.25">
      <c r="A3751">
        <v>2542</v>
      </c>
      <c r="B3751" s="9" t="s">
        <v>2542</v>
      </c>
      <c r="C3751" s="3" t="s">
        <v>6652</v>
      </c>
      <c r="D3751" s="5">
        <v>700</v>
      </c>
      <c r="E3751" s="7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92"/>
        <v>104</v>
      </c>
      <c r="P3751">
        <f t="shared" si="293"/>
        <v>55.77</v>
      </c>
      <c r="Q3751" s="11" t="s">
        <v>8313</v>
      </c>
      <c r="R3751" s="15">
        <f t="shared" si="294"/>
        <v>41509.426585648151</v>
      </c>
      <c r="S3751" s="15">
        <f t="shared" si="295"/>
        <v>41548.165972222225</v>
      </c>
      <c r="U3751" t="str">
        <f t="shared" si="296"/>
        <v>classical music</v>
      </c>
    </row>
    <row r="3752" spans="1:21" ht="60" x14ac:dyDescent="0.25">
      <c r="A3752">
        <v>3023</v>
      </c>
      <c r="B3752" s="9" t="s">
        <v>3023</v>
      </c>
      <c r="C3752" s="3" t="s">
        <v>7133</v>
      </c>
      <c r="D3752" s="5">
        <v>700</v>
      </c>
      <c r="E3752" s="7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92"/>
        <v>103</v>
      </c>
      <c r="P3752">
        <f t="shared" si="293"/>
        <v>120.17</v>
      </c>
      <c r="Q3752" s="11" t="s">
        <v>8309</v>
      </c>
      <c r="R3752" s="15">
        <f t="shared" si="294"/>
        <v>42121.675763888896</v>
      </c>
      <c r="S3752" s="15">
        <f t="shared" si="295"/>
        <v>42166.675763888896</v>
      </c>
      <c r="U3752" t="str">
        <f t="shared" si="296"/>
        <v>spaces</v>
      </c>
    </row>
    <row r="3753" spans="1:21" ht="60" x14ac:dyDescent="0.25">
      <c r="A3753">
        <v>3295</v>
      </c>
      <c r="B3753" s="9" t="s">
        <v>3295</v>
      </c>
      <c r="C3753" s="3" t="s">
        <v>7405</v>
      </c>
      <c r="D3753" s="5">
        <v>700</v>
      </c>
      <c r="E3753" s="7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92"/>
        <v>103</v>
      </c>
      <c r="P3753">
        <f t="shared" si="293"/>
        <v>26.67</v>
      </c>
      <c r="Q3753" s="11" t="s">
        <v>8309</v>
      </c>
      <c r="R3753" s="15">
        <f t="shared" si="294"/>
        <v>42609.442465277782</v>
      </c>
      <c r="S3753" s="15">
        <f t="shared" si="295"/>
        <v>42639.442465277782</v>
      </c>
      <c r="U3753" t="str">
        <f t="shared" si="296"/>
        <v>plays</v>
      </c>
    </row>
    <row r="3754" spans="1:21" ht="60" x14ac:dyDescent="0.25">
      <c r="A3754">
        <v>3454</v>
      </c>
      <c r="B3754" s="9" t="s">
        <v>3453</v>
      </c>
      <c r="C3754" s="3" t="s">
        <v>7564</v>
      </c>
      <c r="D3754" s="5">
        <v>700</v>
      </c>
      <c r="E3754" s="7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92"/>
        <v>101</v>
      </c>
      <c r="P3754">
        <f t="shared" si="293"/>
        <v>33.57</v>
      </c>
      <c r="Q3754" s="11" t="s">
        <v>8309</v>
      </c>
      <c r="R3754" s="15">
        <f t="shared" si="294"/>
        <v>41821.698599537034</v>
      </c>
      <c r="S3754" s="15">
        <f t="shared" si="295"/>
        <v>41851.698599537034</v>
      </c>
      <c r="U3754" t="str">
        <f t="shared" si="296"/>
        <v>plays</v>
      </c>
    </row>
    <row r="3755" spans="1:21" ht="45" x14ac:dyDescent="0.25">
      <c r="A3755">
        <v>782</v>
      </c>
      <c r="B3755" s="9" t="s">
        <v>783</v>
      </c>
      <c r="C3755" s="3" t="s">
        <v>4892</v>
      </c>
      <c r="D3755" s="5">
        <v>700</v>
      </c>
      <c r="E3755" s="7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92"/>
        <v>100</v>
      </c>
      <c r="P3755">
        <f t="shared" si="293"/>
        <v>50</v>
      </c>
      <c r="Q3755" s="11" t="s">
        <v>8313</v>
      </c>
      <c r="R3755" s="15">
        <f t="shared" si="294"/>
        <v>41116.758125</v>
      </c>
      <c r="S3755" s="15">
        <f t="shared" si="295"/>
        <v>41146.758125</v>
      </c>
      <c r="U3755" t="str">
        <f t="shared" si="296"/>
        <v>rock</v>
      </c>
    </row>
    <row r="3756" spans="1:21" ht="45" x14ac:dyDescent="0.25">
      <c r="A3756">
        <v>3737</v>
      </c>
      <c r="B3756" s="9" t="s">
        <v>3734</v>
      </c>
      <c r="C3756" s="3" t="s">
        <v>7847</v>
      </c>
      <c r="D3756" s="5">
        <v>700</v>
      </c>
      <c r="E3756" s="7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92"/>
        <v>21</v>
      </c>
      <c r="P3756">
        <f t="shared" si="293"/>
        <v>37.5</v>
      </c>
      <c r="Q3756" s="11" t="s">
        <v>8309</v>
      </c>
      <c r="R3756" s="15">
        <f t="shared" si="294"/>
        <v>42297.691006944442</v>
      </c>
      <c r="S3756" s="15">
        <f t="shared" si="295"/>
        <v>42320.290972222225</v>
      </c>
      <c r="U3756" t="str">
        <f t="shared" si="296"/>
        <v>plays</v>
      </c>
    </row>
    <row r="3757" spans="1:21" ht="60" x14ac:dyDescent="0.25">
      <c r="A3757">
        <v>4037</v>
      </c>
      <c r="B3757" s="9" t="s">
        <v>4033</v>
      </c>
      <c r="C3757" s="3" t="s">
        <v>8141</v>
      </c>
      <c r="D3757" s="5">
        <v>700</v>
      </c>
      <c r="E3757" s="7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92"/>
        <v>11</v>
      </c>
      <c r="P3757">
        <f t="shared" si="293"/>
        <v>40</v>
      </c>
      <c r="Q3757" s="11" t="s">
        <v>8309</v>
      </c>
      <c r="R3757" s="15">
        <f t="shared" si="294"/>
        <v>42497.070775462969</v>
      </c>
      <c r="S3757" s="15">
        <f t="shared" si="295"/>
        <v>42514.600694444445</v>
      </c>
      <c r="U3757" t="str">
        <f t="shared" si="296"/>
        <v>plays</v>
      </c>
    </row>
    <row r="3758" spans="1:21" ht="30" x14ac:dyDescent="0.25">
      <c r="A3758">
        <v>1548</v>
      </c>
      <c r="B3758" s="9" t="s">
        <v>1549</v>
      </c>
      <c r="C3758" s="3" t="s">
        <v>5658</v>
      </c>
      <c r="D3758" s="5">
        <v>700</v>
      </c>
      <c r="E3758" s="7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92"/>
        <v>9</v>
      </c>
      <c r="P3758">
        <f t="shared" si="293"/>
        <v>60</v>
      </c>
      <c r="Q3758" s="11" t="s">
        <v>8314</v>
      </c>
      <c r="R3758" s="15">
        <f t="shared" si="294"/>
        <v>42286.88217592593</v>
      </c>
      <c r="S3758" s="15">
        <f t="shared" si="295"/>
        <v>42316.923842592587</v>
      </c>
      <c r="U3758" t="str">
        <f t="shared" si="296"/>
        <v>nature</v>
      </c>
    </row>
    <row r="3759" spans="1:21" ht="60" x14ac:dyDescent="0.25">
      <c r="A3759">
        <v>3642</v>
      </c>
      <c r="B3759" s="9" t="s">
        <v>3640</v>
      </c>
      <c r="C3759" s="3" t="s">
        <v>7752</v>
      </c>
      <c r="D3759" s="5">
        <v>700</v>
      </c>
      <c r="E3759" s="7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92"/>
        <v>2</v>
      </c>
      <c r="P3759">
        <f t="shared" si="293"/>
        <v>7.5</v>
      </c>
      <c r="Q3759" s="11" t="s">
        <v>8309</v>
      </c>
      <c r="R3759" s="15">
        <f t="shared" si="294"/>
        <v>42297.816284722227</v>
      </c>
      <c r="S3759" s="15">
        <f t="shared" si="295"/>
        <v>42338.708333333328</v>
      </c>
      <c r="U3759" t="str">
        <f t="shared" si="296"/>
        <v>musical</v>
      </c>
    </row>
    <row r="3760" spans="1:21" ht="60" x14ac:dyDescent="0.25">
      <c r="A3760">
        <v>3143</v>
      </c>
      <c r="B3760" s="9" t="s">
        <v>3143</v>
      </c>
      <c r="C3760" s="3" t="s">
        <v>7253</v>
      </c>
      <c r="D3760" s="5">
        <v>700</v>
      </c>
      <c r="E3760" s="7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92"/>
        <v>0</v>
      </c>
      <c r="P3760">
        <f t="shared" si="293"/>
        <v>0</v>
      </c>
      <c r="Q3760" s="11" t="s">
        <v>8309</v>
      </c>
      <c r="R3760" s="15">
        <f t="shared" si="294"/>
        <v>42808.358287037037</v>
      </c>
      <c r="S3760" s="15">
        <f t="shared" si="295"/>
        <v>42834.358287037037</v>
      </c>
      <c r="U3760" t="str">
        <f t="shared" si="296"/>
        <v>plays</v>
      </c>
    </row>
    <row r="3761" spans="1:21" ht="45" x14ac:dyDescent="0.25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2"/>
        <v>0</v>
      </c>
      <c r="P3761">
        <f t="shared" si="293"/>
        <v>0</v>
      </c>
      <c r="Q3761" s="11" t="s">
        <v>8309</v>
      </c>
      <c r="R3761" s="15">
        <f t="shared" si="294"/>
        <v>41905.795706018522</v>
      </c>
      <c r="S3761" s="15">
        <f t="shared" si="295"/>
        <v>41933.82708333333</v>
      </c>
      <c r="U3761" t="str">
        <f t="shared" si="296"/>
        <v>plays</v>
      </c>
    </row>
    <row r="3762" spans="1:21" ht="60" x14ac:dyDescent="0.25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2"/>
        <v>0</v>
      </c>
      <c r="P3762">
        <f t="shared" si="293"/>
        <v>0</v>
      </c>
      <c r="Q3762" s="11" t="s">
        <v>8309</v>
      </c>
      <c r="R3762" s="15">
        <f t="shared" si="294"/>
        <v>42534.866875</v>
      </c>
      <c r="S3762" s="15">
        <f t="shared" si="295"/>
        <v>42564.866875</v>
      </c>
      <c r="U3762" t="str">
        <f t="shared" si="296"/>
        <v>plays</v>
      </c>
    </row>
    <row r="3763" spans="1:21" ht="60" x14ac:dyDescent="0.25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2"/>
        <v>180</v>
      </c>
      <c r="P3763">
        <f t="shared" si="293"/>
        <v>43.5</v>
      </c>
      <c r="Q3763" s="11" t="s">
        <v>8309</v>
      </c>
      <c r="R3763" s="15">
        <f t="shared" si="294"/>
        <v>41923.354351851849</v>
      </c>
      <c r="S3763" s="15">
        <f t="shared" si="295"/>
        <v>41960.332638888889</v>
      </c>
      <c r="U3763" t="str">
        <f t="shared" si="296"/>
        <v>plays</v>
      </c>
    </row>
    <row r="3764" spans="1:21" ht="60" x14ac:dyDescent="0.25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2"/>
        <v>9</v>
      </c>
      <c r="P3764">
        <f t="shared" si="293"/>
        <v>30</v>
      </c>
      <c r="Q3764" s="11" t="s">
        <v>8311</v>
      </c>
      <c r="R3764" s="15">
        <f t="shared" si="294"/>
        <v>41929.174456018518</v>
      </c>
      <c r="S3764" s="15">
        <f t="shared" si="295"/>
        <v>41944.165972222225</v>
      </c>
      <c r="U3764" t="str">
        <f t="shared" si="296"/>
        <v>gadgets</v>
      </c>
    </row>
    <row r="3765" spans="1:21" ht="60" x14ac:dyDescent="0.25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2"/>
        <v>116</v>
      </c>
      <c r="P3765">
        <f t="shared" si="293"/>
        <v>40.21</v>
      </c>
      <c r="Q3765" s="11" t="s">
        <v>8310</v>
      </c>
      <c r="R3765" s="15">
        <f t="shared" si="294"/>
        <v>40668.814699074072</v>
      </c>
      <c r="S3765" s="15">
        <f t="shared" si="295"/>
        <v>40730.814699074072</v>
      </c>
      <c r="U3765" t="str">
        <f t="shared" si="296"/>
        <v>nonfiction</v>
      </c>
    </row>
    <row r="3766" spans="1:21" ht="45" x14ac:dyDescent="0.25">
      <c r="A3766">
        <v>2275</v>
      </c>
      <c r="B3766" s="9" t="s">
        <v>2276</v>
      </c>
      <c r="C3766" s="3" t="s">
        <v>6385</v>
      </c>
      <c r="D3766" s="5">
        <v>650</v>
      </c>
      <c r="E3766" s="7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92"/>
        <v>408</v>
      </c>
      <c r="P3766">
        <f t="shared" si="293"/>
        <v>33.549999999999997</v>
      </c>
      <c r="Q3766" s="11" t="s">
        <v>8312</v>
      </c>
      <c r="R3766" s="15">
        <f t="shared" si="294"/>
        <v>41965.616655092599</v>
      </c>
      <c r="S3766" s="15">
        <f t="shared" si="295"/>
        <v>41995.616655092599</v>
      </c>
      <c r="U3766" t="str">
        <f t="shared" si="296"/>
        <v>tabletop games</v>
      </c>
    </row>
    <row r="3767" spans="1:21" ht="45" x14ac:dyDescent="0.25">
      <c r="A3767">
        <v>1940</v>
      </c>
      <c r="B3767" s="9" t="s">
        <v>1941</v>
      </c>
      <c r="C3767" s="3" t="s">
        <v>6050</v>
      </c>
      <c r="D3767" s="5">
        <v>650</v>
      </c>
      <c r="E3767" s="7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92"/>
        <v>171</v>
      </c>
      <c r="P3767">
        <f t="shared" si="293"/>
        <v>35.840000000000003</v>
      </c>
      <c r="Q3767" s="11" t="s">
        <v>8313</v>
      </c>
      <c r="R3767" s="15">
        <f t="shared" si="294"/>
        <v>40670.507326388892</v>
      </c>
      <c r="S3767" s="15">
        <f t="shared" si="295"/>
        <v>40709.165972222225</v>
      </c>
      <c r="U3767" t="str">
        <f t="shared" si="296"/>
        <v>indie rock</v>
      </c>
    </row>
    <row r="3768" spans="1:21" ht="60" x14ac:dyDescent="0.25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2"/>
        <v>166</v>
      </c>
      <c r="P3768">
        <f t="shared" si="293"/>
        <v>31.82</v>
      </c>
      <c r="Q3768" s="11" t="s">
        <v>8313</v>
      </c>
      <c r="R3768" s="15">
        <f t="shared" si="294"/>
        <v>41547.662997685184</v>
      </c>
      <c r="S3768" s="15">
        <f t="shared" si="295"/>
        <v>41576.662997685184</v>
      </c>
      <c r="U3768" t="str">
        <f t="shared" si="296"/>
        <v>rock</v>
      </c>
    </row>
    <row r="3769" spans="1:21" ht="45" x14ac:dyDescent="0.25">
      <c r="A3769">
        <v>2824</v>
      </c>
      <c r="B3769" s="9" t="s">
        <v>2824</v>
      </c>
      <c r="C3769" s="3" t="s">
        <v>6934</v>
      </c>
      <c r="D3769" s="5">
        <v>650</v>
      </c>
      <c r="E3769" s="7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2"/>
        <v>117</v>
      </c>
      <c r="P3769">
        <f t="shared" si="293"/>
        <v>50.67</v>
      </c>
      <c r="Q3769" s="11" t="s">
        <v>8309</v>
      </c>
      <c r="R3769" s="15">
        <f t="shared" si="294"/>
        <v>42136.270787037036</v>
      </c>
      <c r="S3769" s="15">
        <f t="shared" si="295"/>
        <v>42168.071527777778</v>
      </c>
      <c r="U3769" t="str">
        <f t="shared" si="296"/>
        <v>plays</v>
      </c>
    </row>
    <row r="3770" spans="1:21" ht="60" x14ac:dyDescent="0.25">
      <c r="A3770">
        <v>3451</v>
      </c>
      <c r="B3770" s="9" t="s">
        <v>3450</v>
      </c>
      <c r="C3770" s="3" t="s">
        <v>7561</v>
      </c>
      <c r="D3770" s="5">
        <v>650</v>
      </c>
      <c r="E3770" s="7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92"/>
        <v>101</v>
      </c>
      <c r="P3770">
        <f t="shared" si="293"/>
        <v>41.13</v>
      </c>
      <c r="Q3770" s="11" t="s">
        <v>8309</v>
      </c>
      <c r="R3770" s="15">
        <f t="shared" si="294"/>
        <v>42088.723692129628</v>
      </c>
      <c r="S3770" s="15">
        <f t="shared" si="295"/>
        <v>42115.723692129628</v>
      </c>
      <c r="U3770" t="str">
        <f t="shared" si="296"/>
        <v>plays</v>
      </c>
    </row>
    <row r="3771" spans="1:21" ht="60" x14ac:dyDescent="0.25">
      <c r="A3771">
        <v>201</v>
      </c>
      <c r="B3771" s="9" t="s">
        <v>203</v>
      </c>
      <c r="C3771" s="3" t="s">
        <v>4311</v>
      </c>
      <c r="D3771" s="5">
        <v>650</v>
      </c>
      <c r="E3771" s="7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92"/>
        <v>58</v>
      </c>
      <c r="P3771">
        <f t="shared" si="293"/>
        <v>54.29</v>
      </c>
      <c r="Q3771" s="11" t="s">
        <v>8308</v>
      </c>
      <c r="R3771" s="15">
        <f t="shared" si="294"/>
        <v>42023.818622685183</v>
      </c>
      <c r="S3771" s="15">
        <f t="shared" si="295"/>
        <v>42043.818622685183</v>
      </c>
      <c r="U3771" t="str">
        <f t="shared" si="296"/>
        <v>drama</v>
      </c>
    </row>
    <row r="3772" spans="1:21" ht="60" x14ac:dyDescent="0.25">
      <c r="A3772">
        <v>1042</v>
      </c>
      <c r="B3772" s="9" t="s">
        <v>1043</v>
      </c>
      <c r="C3772" s="3" t="s">
        <v>5152</v>
      </c>
      <c r="D3772" s="5">
        <v>650</v>
      </c>
      <c r="E3772" s="7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92"/>
        <v>2</v>
      </c>
      <c r="P3772">
        <f t="shared" si="293"/>
        <v>10</v>
      </c>
      <c r="Q3772" s="11" t="s">
        <v>8316</v>
      </c>
      <c r="R3772" s="15">
        <f t="shared" si="294"/>
        <v>41851.696157407408</v>
      </c>
      <c r="S3772" s="15">
        <f t="shared" si="295"/>
        <v>41894.416666666664</v>
      </c>
      <c r="U3772" t="str">
        <f t="shared" si="296"/>
        <v>audio</v>
      </c>
    </row>
    <row r="3773" spans="1:21" ht="60" x14ac:dyDescent="0.25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2"/>
        <v>115</v>
      </c>
      <c r="P3773">
        <f t="shared" si="293"/>
        <v>51</v>
      </c>
      <c r="Q3773" s="11" t="s">
        <v>8309</v>
      </c>
      <c r="R3773" s="15">
        <f t="shared" si="294"/>
        <v>42294.808124999996</v>
      </c>
      <c r="S3773" s="15">
        <f t="shared" si="295"/>
        <v>42305.829166666663</v>
      </c>
      <c r="U3773" t="str">
        <f t="shared" si="296"/>
        <v>plays</v>
      </c>
    </row>
    <row r="3774" spans="1:21" ht="60" x14ac:dyDescent="0.25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2"/>
        <v>0</v>
      </c>
      <c r="P3774">
        <f t="shared" si="293"/>
        <v>0</v>
      </c>
      <c r="Q3774" s="11" t="s">
        <v>8309</v>
      </c>
      <c r="R3774" s="15">
        <f t="shared" si="294"/>
        <v>42007.016458333332</v>
      </c>
      <c r="S3774" s="15">
        <f t="shared" si="295"/>
        <v>42028.041666666672</v>
      </c>
      <c r="U3774" t="str">
        <f t="shared" si="296"/>
        <v>musical</v>
      </c>
    </row>
    <row r="3775" spans="1:21" ht="60" x14ac:dyDescent="0.25">
      <c r="A3775">
        <v>1837</v>
      </c>
      <c r="B3775" s="9" t="s">
        <v>1838</v>
      </c>
      <c r="C3775" s="3" t="s">
        <v>5947</v>
      </c>
      <c r="D3775" s="5">
        <v>600</v>
      </c>
      <c r="E3775" s="7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92"/>
        <v>307</v>
      </c>
      <c r="P3775">
        <f t="shared" si="293"/>
        <v>61.37</v>
      </c>
      <c r="Q3775" s="11" t="s">
        <v>8313</v>
      </c>
      <c r="R3775" s="15">
        <f t="shared" si="294"/>
        <v>40926.047858796301</v>
      </c>
      <c r="S3775" s="15">
        <f t="shared" si="295"/>
        <v>40986.006192129629</v>
      </c>
      <c r="U3775" t="str">
        <f t="shared" si="296"/>
        <v>rock</v>
      </c>
    </row>
    <row r="3776" spans="1:21" ht="45" x14ac:dyDescent="0.25">
      <c r="A3776">
        <v>2214</v>
      </c>
      <c r="B3776" s="9" t="s">
        <v>2215</v>
      </c>
      <c r="C3776" s="3" t="s">
        <v>6324</v>
      </c>
      <c r="D3776" s="5">
        <v>600</v>
      </c>
      <c r="E3776" s="7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92"/>
        <v>293</v>
      </c>
      <c r="P3776">
        <f t="shared" si="293"/>
        <v>73.13</v>
      </c>
      <c r="Q3776" s="11" t="s">
        <v>8313</v>
      </c>
      <c r="R3776" s="15">
        <f t="shared" si="294"/>
        <v>41646.792222222226</v>
      </c>
      <c r="S3776" s="15">
        <f t="shared" si="295"/>
        <v>41676.792222222226</v>
      </c>
      <c r="U3776" t="str">
        <f t="shared" si="296"/>
        <v>electronic music</v>
      </c>
    </row>
    <row r="3777" spans="1:21" ht="60" x14ac:dyDescent="0.25">
      <c r="A3777">
        <v>382</v>
      </c>
      <c r="B3777" s="9" t="s">
        <v>383</v>
      </c>
      <c r="C3777" s="3" t="s">
        <v>4492</v>
      </c>
      <c r="D3777" s="5">
        <v>600</v>
      </c>
      <c r="E3777" s="7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92"/>
        <v>256</v>
      </c>
      <c r="P3777">
        <f t="shared" si="293"/>
        <v>69.77</v>
      </c>
      <c r="Q3777" s="11" t="s">
        <v>8308</v>
      </c>
      <c r="R3777" s="15">
        <f t="shared" si="294"/>
        <v>41144.709490740745</v>
      </c>
      <c r="S3777" s="15">
        <f t="shared" si="295"/>
        <v>41158.709490740745</v>
      </c>
      <c r="U3777" t="str">
        <f t="shared" si="296"/>
        <v>documentary</v>
      </c>
    </row>
    <row r="3778" spans="1:21" ht="60" x14ac:dyDescent="0.25">
      <c r="A3778">
        <v>2333</v>
      </c>
      <c r="B3778" s="9" t="s">
        <v>2334</v>
      </c>
      <c r="C3778" s="3" t="s">
        <v>6443</v>
      </c>
      <c r="D3778" s="5">
        <v>600</v>
      </c>
      <c r="E3778" s="7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92"/>
        <v>212</v>
      </c>
      <c r="P3778">
        <f t="shared" si="293"/>
        <v>13.54</v>
      </c>
      <c r="Q3778" s="11" t="s">
        <v>8315</v>
      </c>
      <c r="R3778" s="15">
        <f t="shared" si="294"/>
        <v>41767.650347222225</v>
      </c>
      <c r="S3778" s="15">
        <f t="shared" si="295"/>
        <v>41788.743055555555</v>
      </c>
      <c r="U3778" t="str">
        <f t="shared" si="296"/>
        <v>small batch</v>
      </c>
    </row>
    <row r="3779" spans="1:21" ht="45" x14ac:dyDescent="0.25">
      <c r="A3779">
        <v>1937</v>
      </c>
      <c r="B3779" s="9" t="s">
        <v>1938</v>
      </c>
      <c r="C3779" s="3" t="s">
        <v>6047</v>
      </c>
      <c r="D3779" s="5">
        <v>600</v>
      </c>
      <c r="E3779" s="7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ref="O3779:O3842" si="297">ROUND(E3779/D3779*100,0)</f>
        <v>187</v>
      </c>
      <c r="P3779">
        <f t="shared" ref="P3779:P3842" si="298">IFERROR(ROUND(E3779/L3779,2),0)</f>
        <v>38.74</v>
      </c>
      <c r="Q3779" s="11" t="s">
        <v>8313</v>
      </c>
      <c r="R3779" s="15">
        <f t="shared" ref="R3779:R3842" si="299">(((J3779/60)/60)/24)+DATE(1970,1,1)</f>
        <v>41059.118993055556</v>
      </c>
      <c r="S3779" s="15">
        <f t="shared" ref="S3779:S3842" si="300">(((I3779/60)/60)/24)+DATE(1970,1,1)</f>
        <v>41075.165972222225</v>
      </c>
      <c r="U3779" t="str">
        <f t="shared" ref="U3779:U3842" si="301">RIGHT(N3779,LEN(N3779)-SEARCH("/",N3779))</f>
        <v>indie rock</v>
      </c>
    </row>
    <row r="3780" spans="1:21" ht="30" x14ac:dyDescent="0.25">
      <c r="A3780">
        <v>3007</v>
      </c>
      <c r="B3780" s="9" t="s">
        <v>3007</v>
      </c>
      <c r="C3780" s="3" t="s">
        <v>7117</v>
      </c>
      <c r="D3780" s="5">
        <v>600</v>
      </c>
      <c r="E3780" s="7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97"/>
        <v>180</v>
      </c>
      <c r="P3780">
        <f t="shared" si="298"/>
        <v>54</v>
      </c>
      <c r="Q3780" s="11" t="s">
        <v>8309</v>
      </c>
      <c r="R3780" s="15">
        <f t="shared" si="299"/>
        <v>42098.216238425928</v>
      </c>
      <c r="S3780" s="15">
        <f t="shared" si="300"/>
        <v>42119.216238425928</v>
      </c>
      <c r="U3780" t="str">
        <f t="shared" si="301"/>
        <v>spaces</v>
      </c>
    </row>
    <row r="3781" spans="1:21" ht="60" x14ac:dyDescent="0.25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7"/>
        <v>152</v>
      </c>
      <c r="P3781">
        <f t="shared" si="298"/>
        <v>27.61</v>
      </c>
      <c r="Q3781" s="11" t="s">
        <v>8313</v>
      </c>
      <c r="R3781" s="15">
        <f t="shared" si="299"/>
        <v>41282.017962962964</v>
      </c>
      <c r="S3781" s="15">
        <f t="shared" si="300"/>
        <v>41334.581944444442</v>
      </c>
      <c r="U3781" t="str">
        <f t="shared" si="301"/>
        <v>rock</v>
      </c>
    </row>
    <row r="3782" spans="1:21" ht="60" x14ac:dyDescent="0.25">
      <c r="A3782">
        <v>1463</v>
      </c>
      <c r="B3782" s="9" t="s">
        <v>1464</v>
      </c>
      <c r="C3782" s="3" t="s">
        <v>5573</v>
      </c>
      <c r="D3782" s="5">
        <v>600</v>
      </c>
      <c r="E3782" s="7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97"/>
        <v>148</v>
      </c>
      <c r="P3782">
        <f t="shared" si="298"/>
        <v>35.44</v>
      </c>
      <c r="Q3782" s="11" t="s">
        <v>8310</v>
      </c>
      <c r="R3782" s="15">
        <f t="shared" si="299"/>
        <v>41326.911319444444</v>
      </c>
      <c r="S3782" s="15">
        <f t="shared" si="300"/>
        <v>41371.869652777779</v>
      </c>
      <c r="U3782" t="str">
        <f t="shared" si="301"/>
        <v>radio &amp; podcasts</v>
      </c>
    </row>
    <row r="3783" spans="1:21" ht="60" x14ac:dyDescent="0.25">
      <c r="A3783">
        <v>2100</v>
      </c>
      <c r="B3783" s="9" t="s">
        <v>2101</v>
      </c>
      <c r="C3783" s="3" t="s">
        <v>6210</v>
      </c>
      <c r="D3783" s="5">
        <v>600</v>
      </c>
      <c r="E3783" s="7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97"/>
        <v>137</v>
      </c>
      <c r="P3783">
        <f t="shared" si="298"/>
        <v>30.37</v>
      </c>
      <c r="Q3783" s="11" t="s">
        <v>8313</v>
      </c>
      <c r="R3783" s="15">
        <f t="shared" si="299"/>
        <v>41074.834965277776</v>
      </c>
      <c r="S3783" s="15">
        <f t="shared" si="300"/>
        <v>41090.165972222225</v>
      </c>
      <c r="U3783" t="str">
        <f t="shared" si="301"/>
        <v>indie rock</v>
      </c>
    </row>
    <row r="3784" spans="1:21" ht="60" x14ac:dyDescent="0.25">
      <c r="A3784">
        <v>2452</v>
      </c>
      <c r="B3784" s="9" t="s">
        <v>2453</v>
      </c>
      <c r="C3784" s="3" t="s">
        <v>6562</v>
      </c>
      <c r="D3784" s="5">
        <v>600</v>
      </c>
      <c r="E3784" s="7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97"/>
        <v>134</v>
      </c>
      <c r="P3784">
        <f t="shared" si="298"/>
        <v>53.4</v>
      </c>
      <c r="Q3784" s="11" t="s">
        <v>8315</v>
      </c>
      <c r="R3784" s="15">
        <f t="shared" si="299"/>
        <v>42338.84375</v>
      </c>
      <c r="S3784" s="15">
        <f t="shared" si="300"/>
        <v>42367.958333333328</v>
      </c>
      <c r="U3784" t="str">
        <f t="shared" si="301"/>
        <v>small batch</v>
      </c>
    </row>
    <row r="3785" spans="1:21" ht="60" x14ac:dyDescent="0.25">
      <c r="A3785">
        <v>25</v>
      </c>
      <c r="B3785" s="9" t="s">
        <v>27</v>
      </c>
      <c r="C3785" s="3" t="s">
        <v>4136</v>
      </c>
      <c r="D3785" s="5">
        <v>600</v>
      </c>
      <c r="E3785" s="7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97"/>
        <v>133</v>
      </c>
      <c r="P3785">
        <f t="shared" si="298"/>
        <v>57.14</v>
      </c>
      <c r="Q3785" s="11" t="s">
        <v>8308</v>
      </c>
      <c r="R3785" s="15">
        <f t="shared" si="299"/>
        <v>42318.025011574078</v>
      </c>
      <c r="S3785" s="15">
        <f t="shared" si="300"/>
        <v>42378.025011574078</v>
      </c>
      <c r="U3785" t="str">
        <f t="shared" si="301"/>
        <v>television</v>
      </c>
    </row>
    <row r="3786" spans="1:21" ht="60" x14ac:dyDescent="0.25">
      <c r="A3786">
        <v>2817</v>
      </c>
      <c r="B3786" s="9" t="s">
        <v>2817</v>
      </c>
      <c r="C3786" s="3" t="s">
        <v>6927</v>
      </c>
      <c r="D3786" s="5">
        <v>600</v>
      </c>
      <c r="E3786" s="7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97"/>
        <v>130</v>
      </c>
      <c r="P3786">
        <f t="shared" si="298"/>
        <v>23.64</v>
      </c>
      <c r="Q3786" s="11" t="s">
        <v>8309</v>
      </c>
      <c r="R3786" s="15">
        <f t="shared" si="299"/>
        <v>42023.634976851856</v>
      </c>
      <c r="S3786" s="15">
        <f t="shared" si="300"/>
        <v>42063.634976851856</v>
      </c>
      <c r="U3786" t="str">
        <f t="shared" si="301"/>
        <v>plays</v>
      </c>
    </row>
    <row r="3787" spans="1:21" ht="45" x14ac:dyDescent="0.25">
      <c r="A3787">
        <v>3577</v>
      </c>
      <c r="B3787" s="9" t="s">
        <v>3576</v>
      </c>
      <c r="C3787" s="3" t="s">
        <v>7687</v>
      </c>
      <c r="D3787" s="5">
        <v>600</v>
      </c>
      <c r="E3787" s="7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97"/>
        <v>130</v>
      </c>
      <c r="P3787">
        <f t="shared" si="298"/>
        <v>28.89</v>
      </c>
      <c r="Q3787" s="11" t="s">
        <v>8309</v>
      </c>
      <c r="R3787" s="15">
        <f t="shared" si="299"/>
        <v>42093.786840277782</v>
      </c>
      <c r="S3787" s="15">
        <f t="shared" si="300"/>
        <v>42120.26944444445</v>
      </c>
      <c r="U3787" t="str">
        <f t="shared" si="301"/>
        <v>plays</v>
      </c>
    </row>
    <row r="3788" spans="1:21" ht="60" x14ac:dyDescent="0.25">
      <c r="A3788">
        <v>68</v>
      </c>
      <c r="B3788" s="9" t="s">
        <v>70</v>
      </c>
      <c r="C3788" s="3" t="s">
        <v>4179</v>
      </c>
      <c r="D3788" s="5">
        <v>600</v>
      </c>
      <c r="E3788" s="7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97"/>
        <v>127</v>
      </c>
      <c r="P3788">
        <f t="shared" si="298"/>
        <v>21.19</v>
      </c>
      <c r="Q3788" s="11" t="s">
        <v>8308</v>
      </c>
      <c r="R3788" s="15">
        <f t="shared" si="299"/>
        <v>41663.569340277776</v>
      </c>
      <c r="S3788" s="15">
        <f t="shared" si="300"/>
        <v>41693.569340277776</v>
      </c>
      <c r="U3788" t="str">
        <f t="shared" si="301"/>
        <v>shorts</v>
      </c>
    </row>
    <row r="3789" spans="1:21" ht="30" x14ac:dyDescent="0.25">
      <c r="A3789">
        <v>2492</v>
      </c>
      <c r="B3789" s="9" t="s">
        <v>2492</v>
      </c>
      <c r="C3789" s="3" t="s">
        <v>6602</v>
      </c>
      <c r="D3789" s="5">
        <v>600</v>
      </c>
      <c r="E3789" s="7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97"/>
        <v>125</v>
      </c>
      <c r="P3789">
        <f t="shared" si="298"/>
        <v>27.78</v>
      </c>
      <c r="Q3789" s="11" t="s">
        <v>8313</v>
      </c>
      <c r="R3789" s="15">
        <f t="shared" si="299"/>
        <v>41024.985972222225</v>
      </c>
      <c r="S3789" s="15">
        <f t="shared" si="300"/>
        <v>41076.415972222225</v>
      </c>
      <c r="U3789" t="str">
        <f t="shared" si="301"/>
        <v>indie rock</v>
      </c>
    </row>
    <row r="3790" spans="1:21" ht="60" x14ac:dyDescent="0.25">
      <c r="A3790">
        <v>3539</v>
      </c>
      <c r="B3790" s="9" t="s">
        <v>3538</v>
      </c>
      <c r="C3790" s="3" t="s">
        <v>7649</v>
      </c>
      <c r="D3790" s="5">
        <v>600</v>
      </c>
      <c r="E3790" s="7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97"/>
        <v>120</v>
      </c>
      <c r="P3790">
        <f t="shared" si="298"/>
        <v>55.23</v>
      </c>
      <c r="Q3790" s="11" t="s">
        <v>8309</v>
      </c>
      <c r="R3790" s="15">
        <f t="shared" si="299"/>
        <v>42600.756041666667</v>
      </c>
      <c r="S3790" s="15">
        <f t="shared" si="300"/>
        <v>42621.756041666667</v>
      </c>
      <c r="U3790" t="str">
        <f t="shared" si="301"/>
        <v>plays</v>
      </c>
    </row>
    <row r="3791" spans="1:21" ht="45" x14ac:dyDescent="0.25">
      <c r="A3791">
        <v>3826</v>
      </c>
      <c r="B3791" s="9" t="s">
        <v>3823</v>
      </c>
      <c r="C3791" s="3" t="s">
        <v>7935</v>
      </c>
      <c r="D3791" s="5">
        <v>600</v>
      </c>
      <c r="E3791" s="7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7"/>
        <v>119</v>
      </c>
      <c r="P3791">
        <f t="shared" si="298"/>
        <v>27.5</v>
      </c>
      <c r="Q3791" s="11" t="s">
        <v>8309</v>
      </c>
      <c r="R3791" s="15">
        <f t="shared" si="299"/>
        <v>42101.423541666663</v>
      </c>
      <c r="S3791" s="15">
        <f t="shared" si="300"/>
        <v>42131.423541666663</v>
      </c>
      <c r="U3791" t="str">
        <f t="shared" si="301"/>
        <v>plays</v>
      </c>
    </row>
    <row r="3792" spans="1:21" ht="60" x14ac:dyDescent="0.25">
      <c r="A3792">
        <v>3294</v>
      </c>
      <c r="B3792" s="9" t="s">
        <v>3294</v>
      </c>
      <c r="C3792" s="3" t="s">
        <v>7404</v>
      </c>
      <c r="D3792" s="5">
        <v>600</v>
      </c>
      <c r="E3792" s="7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97"/>
        <v>118</v>
      </c>
      <c r="P3792">
        <f t="shared" si="298"/>
        <v>29.58</v>
      </c>
      <c r="Q3792" s="11" t="s">
        <v>8309</v>
      </c>
      <c r="R3792" s="15">
        <f t="shared" si="299"/>
        <v>42141.541134259256</v>
      </c>
      <c r="S3792" s="15">
        <f t="shared" si="300"/>
        <v>42171.541134259256</v>
      </c>
      <c r="U3792" t="str">
        <f t="shared" si="301"/>
        <v>plays</v>
      </c>
    </row>
    <row r="3793" spans="1:21" ht="45" x14ac:dyDescent="0.25">
      <c r="A3793">
        <v>2500</v>
      </c>
      <c r="B3793" s="9" t="s">
        <v>2500</v>
      </c>
      <c r="C3793" s="3" t="s">
        <v>6610</v>
      </c>
      <c r="D3793" s="5">
        <v>600</v>
      </c>
      <c r="E3793" s="7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97"/>
        <v>113</v>
      </c>
      <c r="P3793">
        <f t="shared" si="298"/>
        <v>23.45</v>
      </c>
      <c r="Q3793" s="11" t="s">
        <v>8313</v>
      </c>
      <c r="R3793" s="15">
        <f t="shared" si="299"/>
        <v>41053.772858796299</v>
      </c>
      <c r="S3793" s="15">
        <f t="shared" si="300"/>
        <v>41083.772858796299</v>
      </c>
      <c r="U3793" t="str">
        <f t="shared" si="301"/>
        <v>indie rock</v>
      </c>
    </row>
    <row r="3794" spans="1:21" ht="30" x14ac:dyDescent="0.25">
      <c r="A3794">
        <v>3050</v>
      </c>
      <c r="B3794" s="9" t="s">
        <v>3050</v>
      </c>
      <c r="C3794" s="3" t="s">
        <v>7160</v>
      </c>
      <c r="D3794" s="5">
        <v>600</v>
      </c>
      <c r="E3794" s="7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97"/>
        <v>106</v>
      </c>
      <c r="P3794">
        <f t="shared" si="298"/>
        <v>70.67</v>
      </c>
      <c r="Q3794" s="11" t="s">
        <v>8309</v>
      </c>
      <c r="R3794" s="15">
        <f t="shared" si="299"/>
        <v>42465.16851851852</v>
      </c>
      <c r="S3794" s="15">
        <f t="shared" si="300"/>
        <v>42495.16851851852</v>
      </c>
      <c r="U3794" t="str">
        <f t="shared" si="301"/>
        <v>spaces</v>
      </c>
    </row>
    <row r="3795" spans="1:21" x14ac:dyDescent="0.25">
      <c r="A3795">
        <v>1927</v>
      </c>
      <c r="B3795" s="9" t="s">
        <v>1928</v>
      </c>
      <c r="C3795" s="3" t="s">
        <v>6037</v>
      </c>
      <c r="D3795" s="5">
        <v>600</v>
      </c>
      <c r="E3795" s="7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97"/>
        <v>103</v>
      </c>
      <c r="P3795">
        <f t="shared" si="298"/>
        <v>56.36</v>
      </c>
      <c r="Q3795" s="11" t="s">
        <v>8313</v>
      </c>
      <c r="R3795" s="15">
        <f t="shared" si="299"/>
        <v>40960.861562500002</v>
      </c>
      <c r="S3795" s="15">
        <f t="shared" si="300"/>
        <v>40976.207638888889</v>
      </c>
      <c r="U3795" t="str">
        <f t="shared" si="301"/>
        <v>indie rock</v>
      </c>
    </row>
    <row r="3796" spans="1:21" ht="30" x14ac:dyDescent="0.25">
      <c r="A3796">
        <v>2074</v>
      </c>
      <c r="B3796" s="9" t="s">
        <v>2075</v>
      </c>
      <c r="C3796" s="3" t="s">
        <v>6184</v>
      </c>
      <c r="D3796" s="5">
        <v>600</v>
      </c>
      <c r="E3796" s="7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97"/>
        <v>103</v>
      </c>
      <c r="P3796">
        <f t="shared" si="298"/>
        <v>205</v>
      </c>
      <c r="Q3796" s="11" t="s">
        <v>8311</v>
      </c>
      <c r="R3796" s="15">
        <f t="shared" si="299"/>
        <v>42466.826180555552</v>
      </c>
      <c r="S3796" s="15">
        <f t="shared" si="300"/>
        <v>42496.826180555552</v>
      </c>
      <c r="U3796" t="str">
        <f t="shared" si="301"/>
        <v>hardware</v>
      </c>
    </row>
    <row r="3797" spans="1:21" ht="45" x14ac:dyDescent="0.25">
      <c r="A3797">
        <v>2096</v>
      </c>
      <c r="B3797" s="9" t="s">
        <v>2097</v>
      </c>
      <c r="C3797" s="3" t="s">
        <v>6206</v>
      </c>
      <c r="D3797" s="5">
        <v>600</v>
      </c>
      <c r="E3797" s="7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97"/>
        <v>102</v>
      </c>
      <c r="P3797">
        <f t="shared" si="298"/>
        <v>43.57</v>
      </c>
      <c r="Q3797" s="11" t="s">
        <v>8313</v>
      </c>
      <c r="R3797" s="15">
        <f t="shared" si="299"/>
        <v>41192.758506944447</v>
      </c>
      <c r="S3797" s="15">
        <f t="shared" si="300"/>
        <v>41208.165972222225</v>
      </c>
      <c r="U3797" t="str">
        <f t="shared" si="301"/>
        <v>indie rock</v>
      </c>
    </row>
    <row r="3798" spans="1:21" ht="60" x14ac:dyDescent="0.25">
      <c r="A3798">
        <v>386</v>
      </c>
      <c r="B3798" s="9" t="s">
        <v>387</v>
      </c>
      <c r="C3798" s="3" t="s">
        <v>4496</v>
      </c>
      <c r="D3798" s="5">
        <v>600</v>
      </c>
      <c r="E3798" s="7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97"/>
        <v>100</v>
      </c>
      <c r="P3798">
        <f t="shared" si="298"/>
        <v>46.23</v>
      </c>
      <c r="Q3798" s="11" t="s">
        <v>8308</v>
      </c>
      <c r="R3798" s="15">
        <f t="shared" si="299"/>
        <v>42211.951284722221</v>
      </c>
      <c r="S3798" s="15">
        <f t="shared" si="300"/>
        <v>42226.951284722221</v>
      </c>
      <c r="U3798" t="str">
        <f t="shared" si="301"/>
        <v>documentary</v>
      </c>
    </row>
    <row r="3799" spans="1:21" ht="45" x14ac:dyDescent="0.25">
      <c r="A3799">
        <v>50</v>
      </c>
      <c r="B3799" s="9" t="s">
        <v>52</v>
      </c>
      <c r="C3799" s="3" t="s">
        <v>4161</v>
      </c>
      <c r="D3799" s="5">
        <v>600</v>
      </c>
      <c r="E3799" s="7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97"/>
        <v>100</v>
      </c>
      <c r="P3799">
        <f t="shared" si="298"/>
        <v>27.27</v>
      </c>
      <c r="Q3799" s="11" t="s">
        <v>8308</v>
      </c>
      <c r="R3799" s="15">
        <f t="shared" si="299"/>
        <v>41995.752986111111</v>
      </c>
      <c r="S3799" s="15">
        <f t="shared" si="300"/>
        <v>42034.708333333328</v>
      </c>
      <c r="U3799" t="str">
        <f t="shared" si="301"/>
        <v>television</v>
      </c>
    </row>
    <row r="3800" spans="1:21" ht="60" x14ac:dyDescent="0.25">
      <c r="A3800">
        <v>2855</v>
      </c>
      <c r="B3800" s="9" t="s">
        <v>2855</v>
      </c>
      <c r="C3800" s="3" t="s">
        <v>6965</v>
      </c>
      <c r="D3800" s="5">
        <v>600</v>
      </c>
      <c r="E3800" s="7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97"/>
        <v>50</v>
      </c>
      <c r="P3800">
        <f t="shared" si="298"/>
        <v>60</v>
      </c>
      <c r="Q3800" s="11" t="s">
        <v>8309</v>
      </c>
      <c r="R3800" s="15">
        <f t="shared" si="299"/>
        <v>42370.007766203707</v>
      </c>
      <c r="S3800" s="15">
        <f t="shared" si="300"/>
        <v>42398.981944444444</v>
      </c>
      <c r="U3800" t="str">
        <f t="shared" si="301"/>
        <v>plays</v>
      </c>
    </row>
    <row r="3801" spans="1:21" ht="60" x14ac:dyDescent="0.25">
      <c r="A3801">
        <v>4044</v>
      </c>
      <c r="B3801" s="9" t="s">
        <v>4040</v>
      </c>
      <c r="C3801" s="3" t="s">
        <v>8148</v>
      </c>
      <c r="D3801" s="5">
        <v>600</v>
      </c>
      <c r="E3801" s="7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97"/>
        <v>38</v>
      </c>
      <c r="P3801">
        <f t="shared" si="298"/>
        <v>56.25</v>
      </c>
      <c r="Q3801" s="11" t="s">
        <v>8309</v>
      </c>
      <c r="R3801" s="15">
        <f t="shared" si="299"/>
        <v>42074.219699074078</v>
      </c>
      <c r="S3801" s="15">
        <f t="shared" si="300"/>
        <v>42104.208333333328</v>
      </c>
      <c r="U3801" t="str">
        <f t="shared" si="301"/>
        <v>plays</v>
      </c>
    </row>
    <row r="3802" spans="1:21" ht="60" x14ac:dyDescent="0.25">
      <c r="A3802">
        <v>4020</v>
      </c>
      <c r="B3802" s="9" t="s">
        <v>4016</v>
      </c>
      <c r="C3802" s="3" t="s">
        <v>8125</v>
      </c>
      <c r="D3802" s="5">
        <v>600</v>
      </c>
      <c r="E3802" s="7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97"/>
        <v>17</v>
      </c>
      <c r="P3802">
        <f t="shared" si="298"/>
        <v>33.33</v>
      </c>
      <c r="Q3802" s="11" t="s">
        <v>8309</v>
      </c>
      <c r="R3802" s="15">
        <f t="shared" si="299"/>
        <v>42057.190960648149</v>
      </c>
      <c r="S3802" s="15">
        <f t="shared" si="300"/>
        <v>42087.149293981478</v>
      </c>
      <c r="U3802" t="str">
        <f t="shared" si="301"/>
        <v>plays</v>
      </c>
    </row>
    <row r="3803" spans="1:21" ht="45" x14ac:dyDescent="0.25">
      <c r="A3803">
        <v>2919</v>
      </c>
      <c r="B3803" s="9" t="s">
        <v>2919</v>
      </c>
      <c r="C3803" s="3" t="s">
        <v>7029</v>
      </c>
      <c r="D3803" s="5">
        <v>600</v>
      </c>
      <c r="E3803" s="7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97"/>
        <v>9</v>
      </c>
      <c r="P3803">
        <f t="shared" si="298"/>
        <v>8.5</v>
      </c>
      <c r="Q3803" s="11" t="s">
        <v>8309</v>
      </c>
      <c r="R3803" s="15">
        <f t="shared" si="299"/>
        <v>41826.61954861111</v>
      </c>
      <c r="S3803" s="15">
        <f t="shared" si="300"/>
        <v>41856.61954861111</v>
      </c>
      <c r="U3803" t="str">
        <f t="shared" si="301"/>
        <v>plays</v>
      </c>
    </row>
    <row r="3804" spans="1:21" ht="60" x14ac:dyDescent="0.25">
      <c r="A3804">
        <v>1078</v>
      </c>
      <c r="B3804" s="9" t="s">
        <v>1079</v>
      </c>
      <c r="C3804" s="3" t="s">
        <v>5188</v>
      </c>
      <c r="D3804" s="5">
        <v>600</v>
      </c>
      <c r="E3804" s="7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97"/>
        <v>8</v>
      </c>
      <c r="P3804">
        <f t="shared" si="298"/>
        <v>9</v>
      </c>
      <c r="Q3804" s="11" t="s">
        <v>8312</v>
      </c>
      <c r="R3804" s="15">
        <f t="shared" si="299"/>
        <v>40701.195844907408</v>
      </c>
      <c r="S3804" s="15">
        <f t="shared" si="300"/>
        <v>40746.195844907408</v>
      </c>
      <c r="U3804" t="str">
        <f t="shared" si="301"/>
        <v>video games</v>
      </c>
    </row>
    <row r="3805" spans="1:21" ht="45" x14ac:dyDescent="0.25">
      <c r="A3805">
        <v>3795</v>
      </c>
      <c r="B3805" s="9" t="s">
        <v>3792</v>
      </c>
      <c r="C3805" s="3" t="s">
        <v>7905</v>
      </c>
      <c r="D3805" s="5">
        <v>600</v>
      </c>
      <c r="E3805" s="7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97"/>
        <v>2</v>
      </c>
      <c r="P3805">
        <f t="shared" si="298"/>
        <v>5</v>
      </c>
      <c r="Q3805" s="11" t="s">
        <v>8309</v>
      </c>
      <c r="R3805" s="15">
        <f t="shared" si="299"/>
        <v>42201.436226851853</v>
      </c>
      <c r="S3805" s="15">
        <f t="shared" si="300"/>
        <v>42244.9375</v>
      </c>
      <c r="U3805" t="str">
        <f t="shared" si="301"/>
        <v>musical</v>
      </c>
    </row>
    <row r="3806" spans="1:21" ht="60" x14ac:dyDescent="0.25">
      <c r="A3806">
        <v>130</v>
      </c>
      <c r="B3806" s="9" t="s">
        <v>132</v>
      </c>
      <c r="C3806" s="3" t="s">
        <v>4241</v>
      </c>
      <c r="D3806" s="5">
        <v>600</v>
      </c>
      <c r="E3806" s="7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97"/>
        <v>0</v>
      </c>
      <c r="P3806">
        <f t="shared" si="298"/>
        <v>0</v>
      </c>
      <c r="Q3806" s="11" t="s">
        <v>8308</v>
      </c>
      <c r="R3806" s="15">
        <f t="shared" si="299"/>
        <v>41778.915416666663</v>
      </c>
      <c r="S3806" s="15">
        <f t="shared" si="300"/>
        <v>41806.844444444447</v>
      </c>
      <c r="U3806" t="str">
        <f t="shared" si="301"/>
        <v>science fiction</v>
      </c>
    </row>
    <row r="3807" spans="1:21" ht="60" x14ac:dyDescent="0.25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7"/>
        <v>0</v>
      </c>
      <c r="P3807">
        <f t="shared" si="298"/>
        <v>0</v>
      </c>
      <c r="Q3807" s="11" t="s">
        <v>8309</v>
      </c>
      <c r="R3807" s="15">
        <f t="shared" si="299"/>
        <v>42730.903726851851</v>
      </c>
      <c r="S3807" s="15">
        <f t="shared" si="300"/>
        <v>42760.903726851851</v>
      </c>
      <c r="U3807" t="str">
        <f t="shared" si="301"/>
        <v>plays</v>
      </c>
    </row>
    <row r="3808" spans="1:21" ht="60" x14ac:dyDescent="0.25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7"/>
        <v>0</v>
      </c>
      <c r="P3808">
        <f t="shared" si="298"/>
        <v>0</v>
      </c>
      <c r="Q3808" s="11" t="s">
        <v>8309</v>
      </c>
      <c r="R3808" s="15">
        <f t="shared" si="299"/>
        <v>42096.544548611113</v>
      </c>
      <c r="S3808" s="15">
        <f t="shared" si="300"/>
        <v>42126.544548611113</v>
      </c>
      <c r="U3808" t="str">
        <f t="shared" si="301"/>
        <v>plays</v>
      </c>
    </row>
    <row r="3809" spans="1:21" ht="30" x14ac:dyDescent="0.25">
      <c r="A3809">
        <v>2215</v>
      </c>
      <c r="B3809" s="9" t="s">
        <v>2216</v>
      </c>
      <c r="C3809" s="3" t="s">
        <v>6325</v>
      </c>
      <c r="D3809" s="5">
        <v>550</v>
      </c>
      <c r="E3809" s="7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97"/>
        <v>156</v>
      </c>
      <c r="P3809">
        <f t="shared" si="298"/>
        <v>26.06</v>
      </c>
      <c r="Q3809" s="11" t="s">
        <v>8313</v>
      </c>
      <c r="R3809" s="15">
        <f t="shared" si="299"/>
        <v>40958.717268518521</v>
      </c>
      <c r="S3809" s="15">
        <f t="shared" si="300"/>
        <v>40981.290972222225</v>
      </c>
      <c r="U3809" t="str">
        <f t="shared" si="301"/>
        <v>electronic music</v>
      </c>
    </row>
    <row r="3810" spans="1:21" ht="60" x14ac:dyDescent="0.25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7"/>
        <v>148</v>
      </c>
      <c r="P3810">
        <f t="shared" si="298"/>
        <v>54.27</v>
      </c>
      <c r="Q3810" s="11" t="s">
        <v>8310</v>
      </c>
      <c r="R3810" s="15">
        <f t="shared" si="299"/>
        <v>40990.709317129629</v>
      </c>
      <c r="S3810" s="15">
        <f t="shared" si="300"/>
        <v>41015.875</v>
      </c>
      <c r="U3810" t="str">
        <f t="shared" si="301"/>
        <v>nonfiction</v>
      </c>
    </row>
    <row r="3811" spans="1:21" ht="60" x14ac:dyDescent="0.25">
      <c r="A3811">
        <v>3394</v>
      </c>
      <c r="B3811" s="9" t="s">
        <v>3393</v>
      </c>
      <c r="C3811" s="3" t="s">
        <v>7504</v>
      </c>
      <c r="D3811" s="5">
        <v>550</v>
      </c>
      <c r="E3811" s="7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97"/>
        <v>142</v>
      </c>
      <c r="P3811">
        <f t="shared" si="298"/>
        <v>29</v>
      </c>
      <c r="Q3811" s="11" t="s">
        <v>8309</v>
      </c>
      <c r="R3811" s="15">
        <f t="shared" si="299"/>
        <v>41817.59542824074</v>
      </c>
      <c r="S3811" s="15">
        <f t="shared" si="300"/>
        <v>41847.59542824074</v>
      </c>
      <c r="U3811" t="str">
        <f t="shared" si="301"/>
        <v>plays</v>
      </c>
    </row>
    <row r="3812" spans="1:21" ht="60" x14ac:dyDescent="0.25">
      <c r="A3812">
        <v>3755</v>
      </c>
      <c r="B3812" s="9" t="s">
        <v>3752</v>
      </c>
      <c r="C3812" s="3" t="s">
        <v>7865</v>
      </c>
      <c r="D3812" s="5">
        <v>550</v>
      </c>
      <c r="E3812" s="7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97"/>
        <v>130</v>
      </c>
      <c r="P3812">
        <f t="shared" si="298"/>
        <v>25.46</v>
      </c>
      <c r="Q3812" s="11" t="s">
        <v>8309</v>
      </c>
      <c r="R3812" s="15">
        <f t="shared" si="299"/>
        <v>42445.866979166662</v>
      </c>
      <c r="S3812" s="15">
        <f t="shared" si="300"/>
        <v>42475.866979166662</v>
      </c>
      <c r="U3812" t="str">
        <f t="shared" si="301"/>
        <v>musical</v>
      </c>
    </row>
    <row r="3813" spans="1:21" ht="60" x14ac:dyDescent="0.25">
      <c r="A3813">
        <v>3378</v>
      </c>
      <c r="B3813" s="9" t="s">
        <v>3377</v>
      </c>
      <c r="C3813" s="3" t="s">
        <v>7488</v>
      </c>
      <c r="D3813" s="5">
        <v>550</v>
      </c>
      <c r="E3813" s="7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97"/>
        <v>108</v>
      </c>
      <c r="P3813">
        <f t="shared" si="298"/>
        <v>28.19</v>
      </c>
      <c r="Q3813" s="11" t="s">
        <v>8309</v>
      </c>
      <c r="R3813" s="15">
        <f t="shared" si="299"/>
        <v>41858.355393518519</v>
      </c>
      <c r="S3813" s="15">
        <f t="shared" si="300"/>
        <v>41882.547222222223</v>
      </c>
      <c r="U3813" t="str">
        <f t="shared" si="301"/>
        <v>plays</v>
      </c>
    </row>
    <row r="3814" spans="1:21" ht="30" x14ac:dyDescent="0.25">
      <c r="A3814">
        <v>3607</v>
      </c>
      <c r="B3814" s="9" t="s">
        <v>3606</v>
      </c>
      <c r="C3814" s="3" t="s">
        <v>7717</v>
      </c>
      <c r="D3814" s="5">
        <v>550</v>
      </c>
      <c r="E3814" s="7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97"/>
        <v>105</v>
      </c>
      <c r="P3814">
        <f t="shared" si="298"/>
        <v>29</v>
      </c>
      <c r="Q3814" s="11" t="s">
        <v>8309</v>
      </c>
      <c r="R3814" s="15">
        <f t="shared" si="299"/>
        <v>42338.963912037041</v>
      </c>
      <c r="S3814" s="15">
        <f t="shared" si="300"/>
        <v>42353</v>
      </c>
      <c r="U3814" t="str">
        <f t="shared" si="301"/>
        <v>plays</v>
      </c>
    </row>
    <row r="3815" spans="1:21" ht="45" x14ac:dyDescent="0.25">
      <c r="A3815">
        <v>910</v>
      </c>
      <c r="B3815" s="9" t="s">
        <v>911</v>
      </c>
      <c r="C3815" s="3" t="s">
        <v>5020</v>
      </c>
      <c r="D3815" s="5">
        <v>550</v>
      </c>
      <c r="E3815" s="7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97"/>
        <v>22</v>
      </c>
      <c r="P3815">
        <f t="shared" si="298"/>
        <v>24.6</v>
      </c>
      <c r="Q3815" s="11" t="s">
        <v>8313</v>
      </c>
      <c r="R3815" s="15">
        <f t="shared" si="299"/>
        <v>42737.545358796298</v>
      </c>
      <c r="S3815" s="15">
        <f t="shared" si="300"/>
        <v>42797.545358796298</v>
      </c>
      <c r="U3815" t="str">
        <f t="shared" si="301"/>
        <v>jazz</v>
      </c>
    </row>
    <row r="3816" spans="1:21" ht="60" x14ac:dyDescent="0.25">
      <c r="A3816">
        <v>2844</v>
      </c>
      <c r="B3816" s="9" t="s">
        <v>2844</v>
      </c>
      <c r="C3816" s="3" t="s">
        <v>6954</v>
      </c>
      <c r="D3816" s="5">
        <v>550</v>
      </c>
      <c r="E3816" s="7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97"/>
        <v>5</v>
      </c>
      <c r="P3816">
        <f t="shared" si="298"/>
        <v>30</v>
      </c>
      <c r="Q3816" s="11" t="s">
        <v>8309</v>
      </c>
      <c r="R3816" s="15">
        <f t="shared" si="299"/>
        <v>42709.546064814815</v>
      </c>
      <c r="S3816" s="15">
        <f t="shared" si="300"/>
        <v>42739.546064814815</v>
      </c>
      <c r="U3816" t="str">
        <f t="shared" si="301"/>
        <v>plays</v>
      </c>
    </row>
    <row r="3817" spans="1:21" ht="60" x14ac:dyDescent="0.25">
      <c r="A3817">
        <v>461</v>
      </c>
      <c r="B3817" s="9" t="s">
        <v>462</v>
      </c>
      <c r="C3817" s="3" t="s">
        <v>4571</v>
      </c>
      <c r="D3817" s="5">
        <v>550</v>
      </c>
      <c r="E3817" s="7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97"/>
        <v>0</v>
      </c>
      <c r="P3817">
        <f t="shared" si="298"/>
        <v>0</v>
      </c>
      <c r="Q3817" s="11" t="s">
        <v>8308</v>
      </c>
      <c r="R3817" s="15">
        <f t="shared" si="299"/>
        <v>41407.84684027778</v>
      </c>
      <c r="S3817" s="15">
        <f t="shared" si="300"/>
        <v>41427.84684027778</v>
      </c>
      <c r="U3817" t="str">
        <f t="shared" si="301"/>
        <v>animation</v>
      </c>
    </row>
    <row r="3818" spans="1:21" x14ac:dyDescent="0.25">
      <c r="A3818">
        <v>1084</v>
      </c>
      <c r="B3818" s="9" t="s">
        <v>1085</v>
      </c>
      <c r="C3818" s="3" t="s">
        <v>5194</v>
      </c>
      <c r="D3818" s="5">
        <v>550</v>
      </c>
      <c r="E3818" s="7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97"/>
        <v>0</v>
      </c>
      <c r="P3818">
        <f t="shared" si="298"/>
        <v>0</v>
      </c>
      <c r="Q3818" s="11" t="s">
        <v>8312</v>
      </c>
      <c r="R3818" s="15">
        <f t="shared" si="299"/>
        <v>41829.912083333329</v>
      </c>
      <c r="S3818" s="15">
        <f t="shared" si="300"/>
        <v>41859.912083333329</v>
      </c>
      <c r="U3818" t="str">
        <f t="shared" si="301"/>
        <v>video games</v>
      </c>
    </row>
    <row r="3819" spans="1:21" ht="45" x14ac:dyDescent="0.25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7"/>
        <v>0</v>
      </c>
      <c r="P3819">
        <f t="shared" si="298"/>
        <v>1</v>
      </c>
      <c r="Q3819" s="11" t="s">
        <v>8310</v>
      </c>
      <c r="R3819" s="15">
        <f t="shared" si="299"/>
        <v>42474.86482638889</v>
      </c>
      <c r="S3819" s="15">
        <f t="shared" si="300"/>
        <v>42484.86482638889</v>
      </c>
      <c r="U3819" t="str">
        <f t="shared" si="301"/>
        <v>children's books</v>
      </c>
    </row>
    <row r="3820" spans="1:21" ht="45" x14ac:dyDescent="0.25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7"/>
        <v>0</v>
      </c>
      <c r="P3820">
        <f t="shared" si="298"/>
        <v>0</v>
      </c>
      <c r="Q3820" s="11" t="s">
        <v>8309</v>
      </c>
      <c r="R3820" s="15">
        <f t="shared" si="299"/>
        <v>42421.141469907408</v>
      </c>
      <c r="S3820" s="15">
        <f t="shared" si="300"/>
        <v>42481.099803240737</v>
      </c>
      <c r="U3820" t="str">
        <f t="shared" si="301"/>
        <v>plays</v>
      </c>
    </row>
    <row r="3821" spans="1:21" ht="30" x14ac:dyDescent="0.25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7"/>
        <v>0</v>
      </c>
      <c r="P3821">
        <f t="shared" si="298"/>
        <v>0</v>
      </c>
      <c r="Q3821" s="11" t="s">
        <v>8314</v>
      </c>
      <c r="R3821" s="15">
        <f t="shared" si="299"/>
        <v>42005.24998842593</v>
      </c>
      <c r="S3821" s="15">
        <f t="shared" si="300"/>
        <v>42035.841666666667</v>
      </c>
      <c r="U3821" t="str">
        <f t="shared" si="301"/>
        <v>places</v>
      </c>
    </row>
    <row r="3822" spans="1:21" ht="45" x14ac:dyDescent="0.2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7"/>
        <v>0</v>
      </c>
      <c r="P3822">
        <f t="shared" si="298"/>
        <v>0</v>
      </c>
      <c r="Q3822" s="11" t="s">
        <v>8311</v>
      </c>
      <c r="R3822" s="15">
        <f t="shared" si="299"/>
        <v>42242.122210648144</v>
      </c>
      <c r="S3822" s="15">
        <f t="shared" si="300"/>
        <v>42272.122210648144</v>
      </c>
      <c r="U3822" t="str">
        <f t="shared" si="301"/>
        <v>web</v>
      </c>
    </row>
    <row r="3823" spans="1:21" ht="30" x14ac:dyDescent="0.25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7"/>
        <v>27</v>
      </c>
      <c r="P3823">
        <f t="shared" si="298"/>
        <v>17.25</v>
      </c>
      <c r="Q3823" s="11" t="s">
        <v>8308</v>
      </c>
      <c r="R3823" s="15">
        <f t="shared" si="299"/>
        <v>41801.120069444441</v>
      </c>
      <c r="S3823" s="15">
        <f t="shared" si="300"/>
        <v>41817.120069444441</v>
      </c>
      <c r="U3823" t="str">
        <f t="shared" si="301"/>
        <v>animation</v>
      </c>
    </row>
    <row r="3824" spans="1:21" ht="60" x14ac:dyDescent="0.25">
      <c r="A3824">
        <v>2617</v>
      </c>
      <c r="B3824" s="9" t="s">
        <v>2617</v>
      </c>
      <c r="C3824" s="3" t="s">
        <v>6727</v>
      </c>
      <c r="D3824" s="5">
        <v>500</v>
      </c>
      <c r="E3824" s="7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97"/>
        <v>878</v>
      </c>
      <c r="P3824">
        <f t="shared" si="298"/>
        <v>27.6</v>
      </c>
      <c r="Q3824" s="11" t="s">
        <v>8311</v>
      </c>
      <c r="R3824" s="15">
        <f t="shared" si="299"/>
        <v>41902.874432870369</v>
      </c>
      <c r="S3824" s="15">
        <f t="shared" si="300"/>
        <v>41932.874432870369</v>
      </c>
      <c r="U3824" t="str">
        <f t="shared" si="301"/>
        <v>space exploration</v>
      </c>
    </row>
    <row r="3825" spans="1:21" ht="60" x14ac:dyDescent="0.25">
      <c r="A3825">
        <v>2601</v>
      </c>
      <c r="B3825" s="9" t="s">
        <v>2601</v>
      </c>
      <c r="C3825" s="3" t="s">
        <v>6711</v>
      </c>
      <c r="D3825" s="5">
        <v>500</v>
      </c>
      <c r="E3825" s="7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97"/>
        <v>661</v>
      </c>
      <c r="P3825">
        <f t="shared" si="298"/>
        <v>21.9</v>
      </c>
      <c r="Q3825" s="11" t="s">
        <v>8311</v>
      </c>
      <c r="R3825" s="15">
        <f t="shared" si="299"/>
        <v>41150.902187499996</v>
      </c>
      <c r="S3825" s="15">
        <f t="shared" si="300"/>
        <v>41165.165972222225</v>
      </c>
      <c r="U3825" t="str">
        <f t="shared" si="301"/>
        <v>space exploration</v>
      </c>
    </row>
    <row r="3826" spans="1:21" ht="45" x14ac:dyDescent="0.25">
      <c r="A3826">
        <v>2254</v>
      </c>
      <c r="B3826" s="9" t="s">
        <v>2255</v>
      </c>
      <c r="C3826" s="3" t="s">
        <v>6364</v>
      </c>
      <c r="D3826" s="5">
        <v>500</v>
      </c>
      <c r="E3826" s="7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97"/>
        <v>460</v>
      </c>
      <c r="P3826">
        <f t="shared" si="298"/>
        <v>11.67</v>
      </c>
      <c r="Q3826" s="11" t="s">
        <v>8312</v>
      </c>
      <c r="R3826" s="15">
        <f t="shared" si="299"/>
        <v>42752.647777777776</v>
      </c>
      <c r="S3826" s="15">
        <f t="shared" si="300"/>
        <v>42759.647777777776</v>
      </c>
      <c r="U3826" t="str">
        <f t="shared" si="301"/>
        <v>tabletop games</v>
      </c>
    </row>
    <row r="3827" spans="1:21" ht="60" x14ac:dyDescent="0.25">
      <c r="A3827">
        <v>3353</v>
      </c>
      <c r="B3827" s="9" t="s">
        <v>3352</v>
      </c>
      <c r="C3827" s="3" t="s">
        <v>7463</v>
      </c>
      <c r="D3827" s="5">
        <v>500</v>
      </c>
      <c r="E3827" s="7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97"/>
        <v>315</v>
      </c>
      <c r="P3827">
        <f t="shared" si="298"/>
        <v>35.799999999999997</v>
      </c>
      <c r="Q3827" s="11" t="s">
        <v>8309</v>
      </c>
      <c r="R3827" s="15">
        <f t="shared" si="299"/>
        <v>42479.432291666672</v>
      </c>
      <c r="S3827" s="15">
        <f t="shared" si="300"/>
        <v>42492.958333333328</v>
      </c>
      <c r="U3827" t="str">
        <f t="shared" si="301"/>
        <v>plays</v>
      </c>
    </row>
    <row r="3828" spans="1:21" ht="60" x14ac:dyDescent="0.25">
      <c r="A3828">
        <v>2003</v>
      </c>
      <c r="B3828" s="9" t="s">
        <v>2004</v>
      </c>
      <c r="C3828" s="3" t="s">
        <v>6113</v>
      </c>
      <c r="D3828" s="5">
        <v>500</v>
      </c>
      <c r="E3828" s="7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97"/>
        <v>312</v>
      </c>
      <c r="P3828">
        <f t="shared" si="298"/>
        <v>91.76</v>
      </c>
      <c r="Q3828" s="11" t="s">
        <v>8311</v>
      </c>
      <c r="R3828" s="15">
        <f t="shared" si="299"/>
        <v>40347.125601851854</v>
      </c>
      <c r="S3828" s="15">
        <f t="shared" si="300"/>
        <v>40361.958333333336</v>
      </c>
      <c r="U3828" t="str">
        <f t="shared" si="301"/>
        <v>hardware</v>
      </c>
    </row>
    <row r="3829" spans="1:21" ht="45" x14ac:dyDescent="0.25">
      <c r="A3829">
        <v>3718</v>
      </c>
      <c r="B3829" s="9" t="s">
        <v>3715</v>
      </c>
      <c r="C3829" s="3" t="s">
        <v>7828</v>
      </c>
      <c r="D3829" s="5">
        <v>500</v>
      </c>
      <c r="E3829" s="7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97"/>
        <v>239</v>
      </c>
      <c r="P3829">
        <f t="shared" si="298"/>
        <v>26.02</v>
      </c>
      <c r="Q3829" s="11" t="s">
        <v>8309</v>
      </c>
      <c r="R3829" s="15">
        <f t="shared" si="299"/>
        <v>42032.716145833328</v>
      </c>
      <c r="S3829" s="15">
        <f t="shared" si="300"/>
        <v>42062.716145833328</v>
      </c>
      <c r="U3829" t="str">
        <f t="shared" si="301"/>
        <v>plays</v>
      </c>
    </row>
    <row r="3830" spans="1:21" ht="60" x14ac:dyDescent="0.25">
      <c r="A3830">
        <v>3391</v>
      </c>
      <c r="B3830" s="9" t="s">
        <v>3390</v>
      </c>
      <c r="C3830" s="3" t="s">
        <v>7501</v>
      </c>
      <c r="D3830" s="5">
        <v>500</v>
      </c>
      <c r="E3830" s="7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97"/>
        <v>223</v>
      </c>
      <c r="P3830">
        <f t="shared" si="298"/>
        <v>61.94</v>
      </c>
      <c r="Q3830" s="11" t="s">
        <v>8309</v>
      </c>
      <c r="R3830" s="15">
        <f t="shared" si="299"/>
        <v>41830.545694444445</v>
      </c>
      <c r="S3830" s="15">
        <f t="shared" si="300"/>
        <v>41859.936111111114</v>
      </c>
      <c r="U3830" t="str">
        <f t="shared" si="301"/>
        <v>plays</v>
      </c>
    </row>
    <row r="3831" spans="1:21" ht="45" x14ac:dyDescent="0.25">
      <c r="A3831">
        <v>3366</v>
      </c>
      <c r="B3831" s="9" t="s">
        <v>3365</v>
      </c>
      <c r="C3831" s="3" t="s">
        <v>7476</v>
      </c>
      <c r="D3831" s="5">
        <v>500</v>
      </c>
      <c r="E3831" s="7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97"/>
        <v>221</v>
      </c>
      <c r="P3831">
        <f t="shared" si="298"/>
        <v>61.39</v>
      </c>
      <c r="Q3831" s="11" t="s">
        <v>8309</v>
      </c>
      <c r="R3831" s="15">
        <f t="shared" si="299"/>
        <v>42107.067557870367</v>
      </c>
      <c r="S3831" s="15">
        <f t="shared" si="300"/>
        <v>42137.067557870367</v>
      </c>
      <c r="U3831" t="str">
        <f t="shared" si="301"/>
        <v>plays</v>
      </c>
    </row>
    <row r="3832" spans="1:21" ht="45" x14ac:dyDescent="0.25">
      <c r="A3832">
        <v>3362</v>
      </c>
      <c r="B3832" s="9" t="s">
        <v>3361</v>
      </c>
      <c r="C3832" s="3" t="s">
        <v>7472</v>
      </c>
      <c r="D3832" s="5">
        <v>500</v>
      </c>
      <c r="E3832" s="7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97"/>
        <v>218</v>
      </c>
      <c r="P3832">
        <f t="shared" si="298"/>
        <v>54.5</v>
      </c>
      <c r="Q3832" s="11" t="s">
        <v>8309</v>
      </c>
      <c r="R3832" s="15">
        <f t="shared" si="299"/>
        <v>42056.091631944444</v>
      </c>
      <c r="S3832" s="15">
        <f t="shared" si="300"/>
        <v>42070.204861111109</v>
      </c>
      <c r="U3832" t="str">
        <f t="shared" si="301"/>
        <v>plays</v>
      </c>
    </row>
    <row r="3833" spans="1:21" ht="60" x14ac:dyDescent="0.25">
      <c r="A3833">
        <v>3471</v>
      </c>
      <c r="B3833" s="9" t="s">
        <v>3470</v>
      </c>
      <c r="C3833" s="3" t="s">
        <v>7581</v>
      </c>
      <c r="D3833" s="5">
        <v>500</v>
      </c>
      <c r="E3833" s="7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97"/>
        <v>215</v>
      </c>
      <c r="P3833">
        <f t="shared" si="298"/>
        <v>35.770000000000003</v>
      </c>
      <c r="Q3833" s="11" t="s">
        <v>8309</v>
      </c>
      <c r="R3833" s="15">
        <f t="shared" si="299"/>
        <v>41841.820486111108</v>
      </c>
      <c r="S3833" s="15">
        <f t="shared" si="300"/>
        <v>41882.833333333336</v>
      </c>
      <c r="U3833" t="str">
        <f t="shared" si="301"/>
        <v>plays</v>
      </c>
    </row>
    <row r="3834" spans="1:21" ht="60" x14ac:dyDescent="0.25">
      <c r="A3834">
        <v>3037</v>
      </c>
      <c r="B3834" s="9" t="s">
        <v>3037</v>
      </c>
      <c r="C3834" s="3" t="s">
        <v>7147</v>
      </c>
      <c r="D3834" s="5">
        <v>500</v>
      </c>
      <c r="E3834" s="7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97"/>
        <v>213</v>
      </c>
      <c r="P3834">
        <f t="shared" si="298"/>
        <v>33.31</v>
      </c>
      <c r="Q3834" s="11" t="s">
        <v>8309</v>
      </c>
      <c r="R3834" s="15">
        <f t="shared" si="299"/>
        <v>40378.893206018518</v>
      </c>
      <c r="S3834" s="15">
        <f t="shared" si="300"/>
        <v>40453.207638888889</v>
      </c>
      <c r="U3834" t="str">
        <f t="shared" si="301"/>
        <v>spaces</v>
      </c>
    </row>
    <row r="3835" spans="1:21" ht="45" x14ac:dyDescent="0.25">
      <c r="A3835">
        <v>3408</v>
      </c>
      <c r="B3835" s="9" t="s">
        <v>3407</v>
      </c>
      <c r="C3835" s="3" t="s">
        <v>7518</v>
      </c>
      <c r="D3835" s="5">
        <v>500</v>
      </c>
      <c r="E3835" s="7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97"/>
        <v>211</v>
      </c>
      <c r="P3835">
        <f t="shared" si="298"/>
        <v>58.61</v>
      </c>
      <c r="Q3835" s="11" t="s">
        <v>8309</v>
      </c>
      <c r="R3835" s="15">
        <f t="shared" si="299"/>
        <v>41808.991944444446</v>
      </c>
      <c r="S3835" s="15">
        <f t="shared" si="300"/>
        <v>41838.991944444446</v>
      </c>
      <c r="U3835" t="str">
        <f t="shared" si="301"/>
        <v>plays</v>
      </c>
    </row>
    <row r="3836" spans="1:21" ht="45" x14ac:dyDescent="0.25">
      <c r="A3836">
        <v>3599</v>
      </c>
      <c r="B3836" s="9" t="s">
        <v>3598</v>
      </c>
      <c r="C3836" s="3" t="s">
        <v>7709</v>
      </c>
      <c r="D3836" s="5">
        <v>500</v>
      </c>
      <c r="E3836" s="7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97"/>
        <v>202</v>
      </c>
      <c r="P3836">
        <f t="shared" si="298"/>
        <v>59.41</v>
      </c>
      <c r="Q3836" s="11" t="s">
        <v>8309</v>
      </c>
      <c r="R3836" s="15">
        <f t="shared" si="299"/>
        <v>42220.79487268519</v>
      </c>
      <c r="S3836" s="15">
        <f t="shared" si="300"/>
        <v>42246</v>
      </c>
      <c r="U3836" t="str">
        <f t="shared" si="301"/>
        <v>plays</v>
      </c>
    </row>
    <row r="3837" spans="1:21" ht="45" x14ac:dyDescent="0.25">
      <c r="A3837">
        <v>3460</v>
      </c>
      <c r="B3837" s="9" t="s">
        <v>3459</v>
      </c>
      <c r="C3837" s="3" t="s">
        <v>7570</v>
      </c>
      <c r="D3837" s="5">
        <v>500</v>
      </c>
      <c r="E3837" s="7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97"/>
        <v>190</v>
      </c>
      <c r="P3837">
        <f t="shared" si="298"/>
        <v>50</v>
      </c>
      <c r="Q3837" s="11" t="s">
        <v>8309</v>
      </c>
      <c r="R3837" s="15">
        <f t="shared" si="299"/>
        <v>41852.527222222219</v>
      </c>
      <c r="S3837" s="15">
        <f t="shared" si="300"/>
        <v>41866.527222222219</v>
      </c>
      <c r="U3837" t="str">
        <f t="shared" si="301"/>
        <v>plays</v>
      </c>
    </row>
    <row r="3838" spans="1:21" ht="30" x14ac:dyDescent="0.25">
      <c r="A3838">
        <v>3395</v>
      </c>
      <c r="B3838" s="9" t="s">
        <v>3394</v>
      </c>
      <c r="C3838" s="3" t="s">
        <v>7505</v>
      </c>
      <c r="D3838" s="5">
        <v>500</v>
      </c>
      <c r="E3838" s="7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97"/>
        <v>184</v>
      </c>
      <c r="P3838">
        <f t="shared" si="298"/>
        <v>24.21</v>
      </c>
      <c r="Q3838" s="11" t="s">
        <v>8309</v>
      </c>
      <c r="R3838" s="15">
        <f t="shared" si="299"/>
        <v>42140.712314814817</v>
      </c>
      <c r="S3838" s="15">
        <f t="shared" si="300"/>
        <v>42154.756944444445</v>
      </c>
      <c r="U3838" t="str">
        <f t="shared" si="301"/>
        <v>plays</v>
      </c>
    </row>
    <row r="3839" spans="1:21" ht="60" x14ac:dyDescent="0.25">
      <c r="A3839">
        <v>785</v>
      </c>
      <c r="B3839" s="9" t="s">
        <v>786</v>
      </c>
      <c r="C3839" s="3" t="s">
        <v>4895</v>
      </c>
      <c r="D3839" s="5">
        <v>500</v>
      </c>
      <c r="E3839" s="7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97"/>
        <v>181</v>
      </c>
      <c r="P3839">
        <f t="shared" si="298"/>
        <v>31.14</v>
      </c>
      <c r="Q3839" s="11" t="s">
        <v>8313</v>
      </c>
      <c r="R3839" s="15">
        <f t="shared" si="299"/>
        <v>41303.593923611108</v>
      </c>
      <c r="S3839" s="15">
        <f t="shared" si="300"/>
        <v>41333.593923611108</v>
      </c>
      <c r="U3839" t="str">
        <f t="shared" si="301"/>
        <v>rock</v>
      </c>
    </row>
    <row r="3840" spans="1:21" ht="45" x14ac:dyDescent="0.25">
      <c r="A3840">
        <v>2637</v>
      </c>
      <c r="B3840" s="9" t="s">
        <v>2637</v>
      </c>
      <c r="C3840" s="3" t="s">
        <v>6747</v>
      </c>
      <c r="D3840" s="5">
        <v>500</v>
      </c>
      <c r="E3840" s="7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97"/>
        <v>166</v>
      </c>
      <c r="P3840">
        <f t="shared" si="298"/>
        <v>31.96</v>
      </c>
      <c r="Q3840" s="11" t="s">
        <v>8311</v>
      </c>
      <c r="R3840" s="15">
        <f t="shared" si="299"/>
        <v>42639.549479166672</v>
      </c>
      <c r="S3840" s="15">
        <f t="shared" si="300"/>
        <v>42655.549479166672</v>
      </c>
      <c r="U3840" t="str">
        <f t="shared" si="301"/>
        <v>space exploration</v>
      </c>
    </row>
    <row r="3841" spans="1:21" ht="60" x14ac:dyDescent="0.25">
      <c r="A3841">
        <v>2222</v>
      </c>
      <c r="B3841" s="9" t="s">
        <v>2223</v>
      </c>
      <c r="C3841" s="3" t="s">
        <v>6332</v>
      </c>
      <c r="D3841" s="5">
        <v>500</v>
      </c>
      <c r="E3841" s="7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97"/>
        <v>163</v>
      </c>
      <c r="P3841">
        <f t="shared" si="298"/>
        <v>27.1</v>
      </c>
      <c r="Q3841" s="11" t="s">
        <v>8312</v>
      </c>
      <c r="R3841" s="15">
        <f t="shared" si="299"/>
        <v>40906.787581018521</v>
      </c>
      <c r="S3841" s="15">
        <f t="shared" si="300"/>
        <v>40936.787581018521</v>
      </c>
      <c r="U3841" t="str">
        <f t="shared" si="301"/>
        <v>tabletop games</v>
      </c>
    </row>
    <row r="3842" spans="1:21" ht="60" x14ac:dyDescent="0.25">
      <c r="A3842">
        <v>3491</v>
      </c>
      <c r="B3842" s="9" t="s">
        <v>3490</v>
      </c>
      <c r="C3842" s="3" t="s">
        <v>7601</v>
      </c>
      <c r="D3842" s="5">
        <v>500</v>
      </c>
      <c r="E3842" s="7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97"/>
        <v>158</v>
      </c>
      <c r="P3842">
        <f t="shared" si="298"/>
        <v>79.099999999999994</v>
      </c>
      <c r="Q3842" s="11" t="s">
        <v>8309</v>
      </c>
      <c r="R3842" s="15">
        <f t="shared" si="299"/>
        <v>42121.249814814815</v>
      </c>
      <c r="S3842" s="15">
        <f t="shared" si="300"/>
        <v>42142.249814814815</v>
      </c>
      <c r="U3842" t="str">
        <f t="shared" si="301"/>
        <v>plays</v>
      </c>
    </row>
    <row r="3843" spans="1:21" ht="60" x14ac:dyDescent="0.25">
      <c r="A3843">
        <v>3450</v>
      </c>
      <c r="B3843" s="9" t="s">
        <v>3449</v>
      </c>
      <c r="C3843" s="3" t="s">
        <v>7560</v>
      </c>
      <c r="D3843" s="5">
        <v>500</v>
      </c>
      <c r="E3843" s="7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ref="O3843:O3906" si="302">ROUND(E3843/D3843*100,0)</f>
        <v>152</v>
      </c>
      <c r="P3843">
        <f t="shared" ref="P3843:P3906" si="303">IFERROR(ROUND(E3843/L3843,2),0)</f>
        <v>19.489999999999998</v>
      </c>
      <c r="Q3843" s="11" t="s">
        <v>8309</v>
      </c>
      <c r="R3843" s="15">
        <f t="shared" ref="R3843:R3906" si="304">(((J3843/60)/60)/24)+DATE(1970,1,1)</f>
        <v>42036.704525462963</v>
      </c>
      <c r="S3843" s="15">
        <f t="shared" ref="S3843:S3906" si="305">(((I3843/60)/60)/24)+DATE(1970,1,1)</f>
        <v>42096.662858796291</v>
      </c>
      <c r="U3843" t="str">
        <f t="shared" ref="U3843:U3906" si="306">RIGHT(N3843,LEN(N3843)-SEARCH("/",N3843))</f>
        <v>plays</v>
      </c>
    </row>
    <row r="3844" spans="1:21" ht="45" x14ac:dyDescent="0.25">
      <c r="A3844">
        <v>2209</v>
      </c>
      <c r="B3844" s="9" t="s">
        <v>2210</v>
      </c>
      <c r="C3844" s="3" t="s">
        <v>6319</v>
      </c>
      <c r="D3844" s="5">
        <v>500</v>
      </c>
      <c r="E3844" s="7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302"/>
        <v>151</v>
      </c>
      <c r="P3844">
        <f t="shared" si="303"/>
        <v>50.27</v>
      </c>
      <c r="Q3844" s="11" t="s">
        <v>8313</v>
      </c>
      <c r="R3844" s="15">
        <f t="shared" si="304"/>
        <v>41732.479675925926</v>
      </c>
      <c r="S3844" s="15">
        <f t="shared" si="305"/>
        <v>41743.958333333336</v>
      </c>
      <c r="U3844" t="str">
        <f t="shared" si="306"/>
        <v>electronic music</v>
      </c>
    </row>
    <row r="3845" spans="1:21" ht="45" x14ac:dyDescent="0.25">
      <c r="A3845">
        <v>3047</v>
      </c>
      <c r="B3845" s="9" t="s">
        <v>3047</v>
      </c>
      <c r="C3845" s="3" t="s">
        <v>7157</v>
      </c>
      <c r="D3845" s="5">
        <v>500</v>
      </c>
      <c r="E3845" s="7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302"/>
        <v>149</v>
      </c>
      <c r="P3845">
        <f t="shared" si="303"/>
        <v>37.25</v>
      </c>
      <c r="Q3845" s="11" t="s">
        <v>8309</v>
      </c>
      <c r="R3845" s="15">
        <f t="shared" si="304"/>
        <v>42443.989050925928</v>
      </c>
      <c r="S3845" s="15">
        <f t="shared" si="305"/>
        <v>42487.552777777775</v>
      </c>
      <c r="U3845" t="str">
        <f t="shared" si="306"/>
        <v>spaces</v>
      </c>
    </row>
    <row r="3846" spans="1:21" ht="30" x14ac:dyDescent="0.25">
      <c r="A3846">
        <v>1389</v>
      </c>
      <c r="B3846" s="9" t="s">
        <v>1390</v>
      </c>
      <c r="C3846" s="3" t="s">
        <v>5499</v>
      </c>
      <c r="D3846" s="5">
        <v>500</v>
      </c>
      <c r="E3846" s="7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302"/>
        <v>145</v>
      </c>
      <c r="P3846">
        <f t="shared" si="303"/>
        <v>21.38</v>
      </c>
      <c r="Q3846" s="11" t="s">
        <v>8313</v>
      </c>
      <c r="R3846" s="15">
        <f t="shared" si="304"/>
        <v>42565.480983796297</v>
      </c>
      <c r="S3846" s="15">
        <f t="shared" si="305"/>
        <v>42595.480983796297</v>
      </c>
      <c r="U3846" t="str">
        <f t="shared" si="306"/>
        <v>rock</v>
      </c>
    </row>
    <row r="3847" spans="1:21" ht="60" x14ac:dyDescent="0.25">
      <c r="A3847">
        <v>3461</v>
      </c>
      <c r="B3847" s="9" t="s">
        <v>3460</v>
      </c>
      <c r="C3847" s="3" t="s">
        <v>7571</v>
      </c>
      <c r="D3847" s="5">
        <v>500</v>
      </c>
      <c r="E3847" s="7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302"/>
        <v>139</v>
      </c>
      <c r="P3847">
        <f t="shared" si="303"/>
        <v>57.92</v>
      </c>
      <c r="Q3847" s="11" t="s">
        <v>8309</v>
      </c>
      <c r="R3847" s="15">
        <f t="shared" si="304"/>
        <v>42643.632858796293</v>
      </c>
      <c r="S3847" s="15">
        <f t="shared" si="305"/>
        <v>42672.125</v>
      </c>
      <c r="U3847" t="str">
        <f t="shared" si="306"/>
        <v>plays</v>
      </c>
    </row>
    <row r="3848" spans="1:21" ht="45" x14ac:dyDescent="0.25">
      <c r="A3848">
        <v>409</v>
      </c>
      <c r="B3848" s="9" t="s">
        <v>410</v>
      </c>
      <c r="C3848" s="3" t="s">
        <v>4519</v>
      </c>
      <c r="D3848" s="5">
        <v>500</v>
      </c>
      <c r="E3848" s="7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302"/>
        <v>137</v>
      </c>
      <c r="P3848">
        <f t="shared" si="303"/>
        <v>45.6</v>
      </c>
      <c r="Q3848" s="11" t="s">
        <v>8308</v>
      </c>
      <c r="R3848" s="15">
        <f t="shared" si="304"/>
        <v>42543.862777777773</v>
      </c>
      <c r="S3848" s="15">
        <f t="shared" si="305"/>
        <v>42573.862777777773</v>
      </c>
      <c r="U3848" t="str">
        <f t="shared" si="306"/>
        <v>documentary</v>
      </c>
    </row>
    <row r="3849" spans="1:21" ht="45" x14ac:dyDescent="0.25">
      <c r="A3849">
        <v>1892</v>
      </c>
      <c r="B3849" s="9" t="s">
        <v>1893</v>
      </c>
      <c r="C3849" s="3" t="s">
        <v>6002</v>
      </c>
      <c r="D3849" s="5">
        <v>500</v>
      </c>
      <c r="E3849" s="7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302"/>
        <v>137</v>
      </c>
      <c r="P3849">
        <f t="shared" si="303"/>
        <v>26.27</v>
      </c>
      <c r="Q3849" s="11" t="s">
        <v>8313</v>
      </c>
      <c r="R3849" s="15">
        <f t="shared" si="304"/>
        <v>40671.637511574074</v>
      </c>
      <c r="S3849" s="15">
        <f t="shared" si="305"/>
        <v>40701.637511574074</v>
      </c>
      <c r="U3849" t="str">
        <f t="shared" si="306"/>
        <v>indie rock</v>
      </c>
    </row>
    <row r="3850" spans="1:21" ht="45" x14ac:dyDescent="0.25">
      <c r="A3850">
        <v>1190</v>
      </c>
      <c r="B3850" s="9" t="s">
        <v>1191</v>
      </c>
      <c r="C3850" s="3" t="s">
        <v>5300</v>
      </c>
      <c r="D3850" s="5">
        <v>500</v>
      </c>
      <c r="E3850" s="7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302"/>
        <v>135</v>
      </c>
      <c r="P3850">
        <f t="shared" si="303"/>
        <v>51.92</v>
      </c>
      <c r="Q3850" s="11" t="s">
        <v>8314</v>
      </c>
      <c r="R3850" s="15">
        <f t="shared" si="304"/>
        <v>41852.665798611109</v>
      </c>
      <c r="S3850" s="15">
        <f t="shared" si="305"/>
        <v>41882.665798611109</v>
      </c>
      <c r="U3850" t="str">
        <f t="shared" si="306"/>
        <v>photobooks</v>
      </c>
    </row>
    <row r="3851" spans="1:21" ht="45" x14ac:dyDescent="0.25">
      <c r="A3851">
        <v>2801</v>
      </c>
      <c r="B3851" s="9" t="s">
        <v>2801</v>
      </c>
      <c r="C3851" s="3" t="s">
        <v>6911</v>
      </c>
      <c r="D3851" s="5">
        <v>500</v>
      </c>
      <c r="E3851" s="7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302"/>
        <v>133</v>
      </c>
      <c r="P3851">
        <f t="shared" si="303"/>
        <v>51.23</v>
      </c>
      <c r="Q3851" s="11" t="s">
        <v>8309</v>
      </c>
      <c r="R3851" s="15">
        <f t="shared" si="304"/>
        <v>41900.243159722224</v>
      </c>
      <c r="S3851" s="15">
        <f t="shared" si="305"/>
        <v>41922.458333333336</v>
      </c>
      <c r="U3851" t="str">
        <f t="shared" si="306"/>
        <v>plays</v>
      </c>
    </row>
    <row r="3852" spans="1:21" ht="60" x14ac:dyDescent="0.25">
      <c r="A3852">
        <v>3289</v>
      </c>
      <c r="B3852" s="9" t="s">
        <v>3289</v>
      </c>
      <c r="C3852" s="3" t="s">
        <v>7399</v>
      </c>
      <c r="D3852" s="5">
        <v>500</v>
      </c>
      <c r="E3852" s="7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302"/>
        <v>133</v>
      </c>
      <c r="P3852">
        <f t="shared" si="303"/>
        <v>26.61</v>
      </c>
      <c r="Q3852" s="11" t="s">
        <v>8309</v>
      </c>
      <c r="R3852" s="15">
        <f t="shared" si="304"/>
        <v>42758.368078703701</v>
      </c>
      <c r="S3852" s="15">
        <f t="shared" si="305"/>
        <v>42786.368078703701</v>
      </c>
      <c r="U3852" t="str">
        <f t="shared" si="306"/>
        <v>plays</v>
      </c>
    </row>
    <row r="3853" spans="1:21" ht="60" x14ac:dyDescent="0.25">
      <c r="A3853">
        <v>3529</v>
      </c>
      <c r="B3853" s="9" t="s">
        <v>3528</v>
      </c>
      <c r="C3853" s="3" t="s">
        <v>7639</v>
      </c>
      <c r="D3853" s="5">
        <v>500</v>
      </c>
      <c r="E3853" s="7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302"/>
        <v>132</v>
      </c>
      <c r="P3853">
        <f t="shared" si="303"/>
        <v>36.67</v>
      </c>
      <c r="Q3853" s="11" t="s">
        <v>8309</v>
      </c>
      <c r="R3853" s="15">
        <f t="shared" si="304"/>
        <v>42177.761782407411</v>
      </c>
      <c r="S3853" s="15">
        <f t="shared" si="305"/>
        <v>42198.041666666672</v>
      </c>
      <c r="U3853" t="str">
        <f t="shared" si="306"/>
        <v>plays</v>
      </c>
    </row>
    <row r="3854" spans="1:21" ht="60" x14ac:dyDescent="0.25">
      <c r="A3854">
        <v>3345</v>
      </c>
      <c r="B3854" s="9" t="s">
        <v>3345</v>
      </c>
      <c r="C3854" s="3" t="s">
        <v>7455</v>
      </c>
      <c r="D3854" s="5">
        <v>500</v>
      </c>
      <c r="E3854" s="7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302"/>
        <v>130</v>
      </c>
      <c r="P3854">
        <f t="shared" si="303"/>
        <v>50</v>
      </c>
      <c r="Q3854" s="11" t="s">
        <v>8309</v>
      </c>
      <c r="R3854" s="15">
        <f t="shared" si="304"/>
        <v>42053.106111111112</v>
      </c>
      <c r="S3854" s="15">
        <f t="shared" si="305"/>
        <v>42112.025694444441</v>
      </c>
      <c r="U3854" t="str">
        <f t="shared" si="306"/>
        <v>plays</v>
      </c>
    </row>
    <row r="3855" spans="1:21" ht="60" x14ac:dyDescent="0.25">
      <c r="A3855">
        <v>3413</v>
      </c>
      <c r="B3855" s="9" t="s">
        <v>3412</v>
      </c>
      <c r="C3855" s="3" t="s">
        <v>7523</v>
      </c>
      <c r="D3855" s="5">
        <v>500</v>
      </c>
      <c r="E3855" s="7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302"/>
        <v>130</v>
      </c>
      <c r="P3855">
        <f t="shared" si="303"/>
        <v>46.43</v>
      </c>
      <c r="Q3855" s="11" t="s">
        <v>8309</v>
      </c>
      <c r="R3855" s="15">
        <f t="shared" si="304"/>
        <v>42053.733078703706</v>
      </c>
      <c r="S3855" s="15">
        <f t="shared" si="305"/>
        <v>42063.207638888889</v>
      </c>
      <c r="U3855" t="str">
        <f t="shared" si="306"/>
        <v>plays</v>
      </c>
    </row>
    <row r="3856" spans="1:21" ht="60" x14ac:dyDescent="0.25">
      <c r="A3856">
        <v>1039</v>
      </c>
      <c r="B3856" s="9" t="s">
        <v>1040</v>
      </c>
      <c r="C3856" s="3" t="s">
        <v>5149</v>
      </c>
      <c r="D3856" s="5">
        <v>500</v>
      </c>
      <c r="E3856" s="7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302"/>
        <v>128</v>
      </c>
      <c r="P3856">
        <f t="shared" si="303"/>
        <v>21.37</v>
      </c>
      <c r="Q3856" s="11" t="s">
        <v>8313</v>
      </c>
      <c r="R3856" s="15">
        <f t="shared" si="304"/>
        <v>42692.109328703707</v>
      </c>
      <c r="S3856" s="15">
        <f t="shared" si="305"/>
        <v>42717.332638888889</v>
      </c>
      <c r="U3856" t="str">
        <f t="shared" si="306"/>
        <v>electronic music</v>
      </c>
    </row>
    <row r="3857" spans="1:21" ht="60" x14ac:dyDescent="0.25">
      <c r="A3857">
        <v>2471</v>
      </c>
      <c r="B3857" s="9" t="s">
        <v>2472</v>
      </c>
      <c r="C3857" s="3" t="s">
        <v>6581</v>
      </c>
      <c r="D3857" s="5">
        <v>500</v>
      </c>
      <c r="E3857" s="7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302"/>
        <v>128</v>
      </c>
      <c r="P3857">
        <f t="shared" si="303"/>
        <v>37.65</v>
      </c>
      <c r="Q3857" s="11" t="s">
        <v>8313</v>
      </c>
      <c r="R3857" s="15">
        <f t="shared" si="304"/>
        <v>40893.992962962962</v>
      </c>
      <c r="S3857" s="15">
        <f t="shared" si="305"/>
        <v>40933.992962962962</v>
      </c>
      <c r="U3857" t="str">
        <f t="shared" si="306"/>
        <v>indie rock</v>
      </c>
    </row>
    <row r="3858" spans="1:21" ht="60" x14ac:dyDescent="0.25">
      <c r="A3858">
        <v>3136</v>
      </c>
      <c r="B3858" s="9" t="s">
        <v>3136</v>
      </c>
      <c r="C3858" s="3" t="s">
        <v>7246</v>
      </c>
      <c r="D3858" s="5">
        <v>500</v>
      </c>
      <c r="E3858" s="7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302"/>
        <v>128</v>
      </c>
      <c r="P3858">
        <f t="shared" si="303"/>
        <v>29.05</v>
      </c>
      <c r="Q3858" s="11" t="s">
        <v>8309</v>
      </c>
      <c r="R3858" s="15">
        <f t="shared" si="304"/>
        <v>42789.462430555555</v>
      </c>
      <c r="S3858" s="15">
        <f t="shared" si="305"/>
        <v>42825.957638888889</v>
      </c>
      <c r="U3858" t="str">
        <f t="shared" si="306"/>
        <v>plays</v>
      </c>
    </row>
    <row r="3859" spans="1:21" ht="60" x14ac:dyDescent="0.25">
      <c r="A3859">
        <v>70</v>
      </c>
      <c r="B3859" s="9" t="s">
        <v>72</v>
      </c>
      <c r="C3859" s="3" t="s">
        <v>4181</v>
      </c>
      <c r="D3859" s="5">
        <v>500</v>
      </c>
      <c r="E3859" s="7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302"/>
        <v>127</v>
      </c>
      <c r="P3859">
        <f t="shared" si="303"/>
        <v>37.409999999999997</v>
      </c>
      <c r="Q3859" s="11" t="s">
        <v>8308</v>
      </c>
      <c r="R3859" s="15">
        <f t="shared" si="304"/>
        <v>40730.896354166667</v>
      </c>
      <c r="S3859" s="15">
        <f t="shared" si="305"/>
        <v>40790.896354166667</v>
      </c>
      <c r="U3859" t="str">
        <f t="shared" si="306"/>
        <v>shorts</v>
      </c>
    </row>
    <row r="3860" spans="1:21" ht="45" x14ac:dyDescent="0.25">
      <c r="A3860">
        <v>3587</v>
      </c>
      <c r="B3860" s="9" t="s">
        <v>3586</v>
      </c>
      <c r="C3860" s="3" t="s">
        <v>7697</v>
      </c>
      <c r="D3860" s="5">
        <v>500</v>
      </c>
      <c r="E3860" s="7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302"/>
        <v>127</v>
      </c>
      <c r="P3860">
        <f t="shared" si="303"/>
        <v>22.61</v>
      </c>
      <c r="Q3860" s="11" t="s">
        <v>8309</v>
      </c>
      <c r="R3860" s="15">
        <f t="shared" si="304"/>
        <v>42503.539976851855</v>
      </c>
      <c r="S3860" s="15">
        <f t="shared" si="305"/>
        <v>42548.791666666672</v>
      </c>
      <c r="U3860" t="str">
        <f t="shared" si="306"/>
        <v>plays</v>
      </c>
    </row>
    <row r="3861" spans="1:21" ht="60" x14ac:dyDescent="0.25">
      <c r="A3861">
        <v>3459</v>
      </c>
      <c r="B3861" s="9" t="s">
        <v>3458</v>
      </c>
      <c r="C3861" s="3" t="s">
        <v>7569</v>
      </c>
      <c r="D3861" s="5">
        <v>500</v>
      </c>
      <c r="E3861" s="7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302"/>
        <v>126</v>
      </c>
      <c r="P3861">
        <f t="shared" si="303"/>
        <v>17.53</v>
      </c>
      <c r="Q3861" s="11" t="s">
        <v>8309</v>
      </c>
      <c r="R3861" s="15">
        <f t="shared" si="304"/>
        <v>42480.479861111111</v>
      </c>
      <c r="S3861" s="15">
        <f t="shared" si="305"/>
        <v>42510.479861111111</v>
      </c>
      <c r="U3861" t="str">
        <f t="shared" si="306"/>
        <v>plays</v>
      </c>
    </row>
    <row r="3862" spans="1:21" ht="60" x14ac:dyDescent="0.25">
      <c r="A3862">
        <v>3533</v>
      </c>
      <c r="B3862" s="9" t="s">
        <v>3532</v>
      </c>
      <c r="C3862" s="3" t="s">
        <v>7643</v>
      </c>
      <c r="D3862" s="5">
        <v>500</v>
      </c>
      <c r="E3862" s="7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302"/>
        <v>126</v>
      </c>
      <c r="P3862">
        <f t="shared" si="303"/>
        <v>78.88</v>
      </c>
      <c r="Q3862" s="11" t="s">
        <v>8309</v>
      </c>
      <c r="R3862" s="15">
        <f t="shared" si="304"/>
        <v>42289.761192129634</v>
      </c>
      <c r="S3862" s="15">
        <f t="shared" si="305"/>
        <v>42319.802858796291</v>
      </c>
      <c r="U3862" t="str">
        <f t="shared" si="306"/>
        <v>plays</v>
      </c>
    </row>
    <row r="3863" spans="1:21" ht="45" x14ac:dyDescent="0.25">
      <c r="A3863">
        <v>9</v>
      </c>
      <c r="B3863" s="9" t="s">
        <v>11</v>
      </c>
      <c r="C3863" s="3" t="s">
        <v>4120</v>
      </c>
      <c r="D3863" s="5">
        <v>500</v>
      </c>
      <c r="E3863" s="7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302"/>
        <v>126</v>
      </c>
      <c r="P3863">
        <f t="shared" si="303"/>
        <v>31.5</v>
      </c>
      <c r="Q3863" s="11" t="s">
        <v>8308</v>
      </c>
      <c r="R3863" s="15">
        <f t="shared" si="304"/>
        <v>42447.103518518517</v>
      </c>
      <c r="S3863" s="15">
        <f t="shared" si="305"/>
        <v>42477.103518518517</v>
      </c>
      <c r="U3863" t="str">
        <f t="shared" si="306"/>
        <v>television</v>
      </c>
    </row>
    <row r="3864" spans="1:21" ht="30" x14ac:dyDescent="0.25">
      <c r="A3864">
        <v>1372</v>
      </c>
      <c r="B3864" s="9" t="s">
        <v>1373</v>
      </c>
      <c r="C3864" s="3" t="s">
        <v>5482</v>
      </c>
      <c r="D3864" s="5">
        <v>500</v>
      </c>
      <c r="E3864" s="7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302"/>
        <v>124</v>
      </c>
      <c r="P3864">
        <f t="shared" si="303"/>
        <v>38.75</v>
      </c>
      <c r="Q3864" s="11" t="s">
        <v>8313</v>
      </c>
      <c r="R3864" s="15">
        <f t="shared" si="304"/>
        <v>41072.739953703705</v>
      </c>
      <c r="S3864" s="15">
        <f t="shared" si="305"/>
        <v>41102.739953703705</v>
      </c>
      <c r="U3864" t="str">
        <f t="shared" si="306"/>
        <v>rock</v>
      </c>
    </row>
    <row r="3865" spans="1:21" ht="45" x14ac:dyDescent="0.25">
      <c r="A3865">
        <v>3409</v>
      </c>
      <c r="B3865" s="9" t="s">
        <v>3408</v>
      </c>
      <c r="C3865" s="3" t="s">
        <v>7519</v>
      </c>
      <c r="D3865" s="5">
        <v>500</v>
      </c>
      <c r="E3865" s="7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302"/>
        <v>124</v>
      </c>
      <c r="P3865">
        <f t="shared" si="303"/>
        <v>29.43</v>
      </c>
      <c r="Q3865" s="11" t="s">
        <v>8309</v>
      </c>
      <c r="R3865" s="15">
        <f t="shared" si="304"/>
        <v>42544.814328703709</v>
      </c>
      <c r="S3865" s="15">
        <f t="shared" si="305"/>
        <v>42582.873611111107</v>
      </c>
      <c r="U3865" t="str">
        <f t="shared" si="306"/>
        <v>plays</v>
      </c>
    </row>
    <row r="3866" spans="1:21" ht="60" x14ac:dyDescent="0.25">
      <c r="A3866">
        <v>1294</v>
      </c>
      <c r="B3866" s="9" t="s">
        <v>1295</v>
      </c>
      <c r="C3866" s="3" t="s">
        <v>5404</v>
      </c>
      <c r="D3866" s="5">
        <v>500</v>
      </c>
      <c r="E3866" s="7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302"/>
        <v>122</v>
      </c>
      <c r="P3866">
        <f t="shared" si="303"/>
        <v>27.73</v>
      </c>
      <c r="Q3866" s="11" t="s">
        <v>8309</v>
      </c>
      <c r="R3866" s="15">
        <f t="shared" si="304"/>
        <v>42278.453668981485</v>
      </c>
      <c r="S3866" s="15">
        <f t="shared" si="305"/>
        <v>42296.458333333328</v>
      </c>
      <c r="U3866" t="str">
        <f t="shared" si="306"/>
        <v>plays</v>
      </c>
    </row>
    <row r="3867" spans="1:21" ht="60" x14ac:dyDescent="0.25">
      <c r="A3867">
        <v>3404</v>
      </c>
      <c r="B3867" s="9" t="s">
        <v>3403</v>
      </c>
      <c r="C3867" s="3" t="s">
        <v>7514</v>
      </c>
      <c r="D3867" s="5">
        <v>500</v>
      </c>
      <c r="E3867" s="7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302"/>
        <v>122</v>
      </c>
      <c r="P3867">
        <f t="shared" si="303"/>
        <v>203.33</v>
      </c>
      <c r="Q3867" s="11" t="s">
        <v>8309</v>
      </c>
      <c r="R3867" s="15">
        <f t="shared" si="304"/>
        <v>42152.503495370373</v>
      </c>
      <c r="S3867" s="15">
        <f t="shared" si="305"/>
        <v>42172.503495370373</v>
      </c>
      <c r="U3867" t="str">
        <f t="shared" si="306"/>
        <v>plays</v>
      </c>
    </row>
    <row r="3868" spans="1:21" ht="45" x14ac:dyDescent="0.25">
      <c r="A3868">
        <v>2490</v>
      </c>
      <c r="B3868" s="9" t="s">
        <v>2490</v>
      </c>
      <c r="C3868" s="3" t="s">
        <v>6600</v>
      </c>
      <c r="D3868" s="5">
        <v>500</v>
      </c>
      <c r="E3868" s="7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302"/>
        <v>121</v>
      </c>
      <c r="P3868">
        <f t="shared" si="303"/>
        <v>37.94</v>
      </c>
      <c r="Q3868" s="11" t="s">
        <v>8313</v>
      </c>
      <c r="R3868" s="15">
        <f t="shared" si="304"/>
        <v>41023.227731481478</v>
      </c>
      <c r="S3868" s="15">
        <f t="shared" si="305"/>
        <v>41083.227731481478</v>
      </c>
      <c r="U3868" t="str">
        <f t="shared" si="306"/>
        <v>indie rock</v>
      </c>
    </row>
    <row r="3869" spans="1:21" ht="30" x14ac:dyDescent="0.25">
      <c r="A3869">
        <v>3700</v>
      </c>
      <c r="B3869" s="9" t="s">
        <v>3697</v>
      </c>
      <c r="C3869" s="3" t="s">
        <v>7810</v>
      </c>
      <c r="D3869" s="5">
        <v>500</v>
      </c>
      <c r="E3869" s="7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302"/>
        <v>121</v>
      </c>
      <c r="P3869">
        <f t="shared" si="303"/>
        <v>33.67</v>
      </c>
      <c r="Q3869" s="11" t="s">
        <v>8309</v>
      </c>
      <c r="R3869" s="15">
        <f t="shared" si="304"/>
        <v>41882.585648148146</v>
      </c>
      <c r="S3869" s="15">
        <f t="shared" si="305"/>
        <v>41912.666666666664</v>
      </c>
      <c r="U3869" t="str">
        <f t="shared" si="306"/>
        <v>plays</v>
      </c>
    </row>
    <row r="3870" spans="1:21" ht="30" x14ac:dyDescent="0.25">
      <c r="A3870">
        <v>104</v>
      </c>
      <c r="B3870" s="9" t="s">
        <v>106</v>
      </c>
      <c r="C3870" s="3" t="s">
        <v>4215</v>
      </c>
      <c r="D3870" s="5">
        <v>500</v>
      </c>
      <c r="E3870" s="7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302"/>
        <v>120</v>
      </c>
      <c r="P3870">
        <f t="shared" si="303"/>
        <v>60</v>
      </c>
      <c r="Q3870" s="11" t="s">
        <v>8308</v>
      </c>
      <c r="R3870" s="15">
        <f t="shared" si="304"/>
        <v>40612.695208333331</v>
      </c>
      <c r="S3870" s="15">
        <f t="shared" si="305"/>
        <v>40636.041666666664</v>
      </c>
      <c r="U3870" t="str">
        <f t="shared" si="306"/>
        <v>shorts</v>
      </c>
    </row>
    <row r="3871" spans="1:21" ht="60" x14ac:dyDescent="0.25">
      <c r="A3871">
        <v>375</v>
      </c>
      <c r="B3871" s="9" t="s">
        <v>376</v>
      </c>
      <c r="C3871" s="3" t="s">
        <v>4485</v>
      </c>
      <c r="D3871" s="5">
        <v>500</v>
      </c>
      <c r="E3871" s="7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302"/>
        <v>120</v>
      </c>
      <c r="P3871">
        <f t="shared" si="303"/>
        <v>42.86</v>
      </c>
      <c r="Q3871" s="11" t="s">
        <v>8308</v>
      </c>
      <c r="R3871" s="15">
        <f t="shared" si="304"/>
        <v>41657.985081018516</v>
      </c>
      <c r="S3871" s="15">
        <f t="shared" si="305"/>
        <v>41699.720833333333</v>
      </c>
      <c r="U3871" t="str">
        <f t="shared" si="306"/>
        <v>documentary</v>
      </c>
    </row>
    <row r="3872" spans="1:21" ht="60" x14ac:dyDescent="0.25">
      <c r="A3872">
        <v>3291</v>
      </c>
      <c r="B3872" s="9" t="s">
        <v>3291</v>
      </c>
      <c r="C3872" s="3" t="s">
        <v>7401</v>
      </c>
      <c r="D3872" s="5">
        <v>500</v>
      </c>
      <c r="E3872" s="7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302"/>
        <v>114</v>
      </c>
      <c r="P3872">
        <f t="shared" si="303"/>
        <v>40.71</v>
      </c>
      <c r="Q3872" s="11" t="s">
        <v>8309</v>
      </c>
      <c r="R3872" s="15">
        <f t="shared" si="304"/>
        <v>42232.702546296292</v>
      </c>
      <c r="S3872" s="15">
        <f t="shared" si="305"/>
        <v>42264.165972222225</v>
      </c>
      <c r="U3872" t="str">
        <f t="shared" si="306"/>
        <v>plays</v>
      </c>
    </row>
    <row r="3873" spans="1:21" ht="30" x14ac:dyDescent="0.25">
      <c r="A3873">
        <v>3711</v>
      </c>
      <c r="B3873" s="9" t="s">
        <v>3708</v>
      </c>
      <c r="C3873" s="3" t="s">
        <v>7821</v>
      </c>
      <c r="D3873" s="5">
        <v>500</v>
      </c>
      <c r="E3873" s="7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302"/>
        <v>114</v>
      </c>
      <c r="P3873">
        <f t="shared" si="303"/>
        <v>27.14</v>
      </c>
      <c r="Q3873" s="11" t="s">
        <v>8309</v>
      </c>
      <c r="R3873" s="15">
        <f t="shared" si="304"/>
        <v>41779.724224537036</v>
      </c>
      <c r="S3873" s="15">
        <f t="shared" si="305"/>
        <v>41805.666666666664</v>
      </c>
      <c r="U3873" t="str">
        <f t="shared" si="306"/>
        <v>plays</v>
      </c>
    </row>
    <row r="3874" spans="1:21" ht="60" x14ac:dyDescent="0.25">
      <c r="A3874">
        <v>3752</v>
      </c>
      <c r="B3874" s="9" t="s">
        <v>3749</v>
      </c>
      <c r="C3874" s="3" t="s">
        <v>7862</v>
      </c>
      <c r="D3874" s="5">
        <v>500</v>
      </c>
      <c r="E3874" s="7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302"/>
        <v>113</v>
      </c>
      <c r="P3874">
        <f t="shared" si="303"/>
        <v>37.67</v>
      </c>
      <c r="Q3874" s="11" t="s">
        <v>8309</v>
      </c>
      <c r="R3874" s="15">
        <f t="shared" si="304"/>
        <v>42619.802488425921</v>
      </c>
      <c r="S3874" s="15">
        <f t="shared" si="305"/>
        <v>42659.875</v>
      </c>
      <c r="U3874" t="str">
        <f t="shared" si="306"/>
        <v>musical</v>
      </c>
    </row>
    <row r="3875" spans="1:21" ht="60" x14ac:dyDescent="0.25">
      <c r="A3875">
        <v>74</v>
      </c>
      <c r="B3875" s="9" t="s">
        <v>76</v>
      </c>
      <c r="C3875" s="3" t="s">
        <v>4185</v>
      </c>
      <c r="D3875" s="5">
        <v>500</v>
      </c>
      <c r="E3875" s="7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302"/>
        <v>113</v>
      </c>
      <c r="P3875">
        <f t="shared" si="303"/>
        <v>19.47</v>
      </c>
      <c r="Q3875" s="11" t="s">
        <v>8308</v>
      </c>
      <c r="R3875" s="15">
        <f t="shared" si="304"/>
        <v>42360.487210648149</v>
      </c>
      <c r="S3875" s="15">
        <f t="shared" si="305"/>
        <v>42390.487210648149</v>
      </c>
      <c r="U3875" t="str">
        <f t="shared" si="306"/>
        <v>shorts</v>
      </c>
    </row>
    <row r="3876" spans="1:21" ht="60" x14ac:dyDescent="0.25">
      <c r="A3876">
        <v>1659</v>
      </c>
      <c r="B3876" s="9" t="s">
        <v>1660</v>
      </c>
      <c r="C3876" s="3" t="s">
        <v>5769</v>
      </c>
      <c r="D3876" s="5">
        <v>500</v>
      </c>
      <c r="E3876" s="7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302"/>
        <v>113</v>
      </c>
      <c r="P3876">
        <f t="shared" si="303"/>
        <v>12.53</v>
      </c>
      <c r="Q3876" s="11" t="s">
        <v>8313</v>
      </c>
      <c r="R3876" s="15">
        <f t="shared" si="304"/>
        <v>41596.913437499999</v>
      </c>
      <c r="S3876" s="15">
        <f t="shared" si="305"/>
        <v>41625.5</v>
      </c>
      <c r="U3876" t="str">
        <f t="shared" si="306"/>
        <v>pop</v>
      </c>
    </row>
    <row r="3877" spans="1:21" ht="45" x14ac:dyDescent="0.25">
      <c r="A3877">
        <v>1391</v>
      </c>
      <c r="B3877" s="9" t="s">
        <v>1392</v>
      </c>
      <c r="C3877" s="3" t="s">
        <v>5501</v>
      </c>
      <c r="D3877" s="5">
        <v>500</v>
      </c>
      <c r="E3877" s="7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302"/>
        <v>110</v>
      </c>
      <c r="P3877">
        <f t="shared" si="303"/>
        <v>42.38</v>
      </c>
      <c r="Q3877" s="11" t="s">
        <v>8313</v>
      </c>
      <c r="R3877" s="15">
        <f t="shared" si="304"/>
        <v>42193.650671296295</v>
      </c>
      <c r="S3877" s="15">
        <f t="shared" si="305"/>
        <v>42238.207638888889</v>
      </c>
      <c r="U3877" t="str">
        <f t="shared" si="306"/>
        <v>rock</v>
      </c>
    </row>
    <row r="3878" spans="1:21" ht="45" x14ac:dyDescent="0.25">
      <c r="A3878">
        <v>1612</v>
      </c>
      <c r="B3878" s="9" t="s">
        <v>1613</v>
      </c>
      <c r="C3878" s="3" t="s">
        <v>5722</v>
      </c>
      <c r="D3878" s="5">
        <v>500</v>
      </c>
      <c r="E3878" s="7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302"/>
        <v>110</v>
      </c>
      <c r="P3878">
        <f t="shared" si="303"/>
        <v>50</v>
      </c>
      <c r="Q3878" s="11" t="s">
        <v>8313</v>
      </c>
      <c r="R3878" s="15">
        <f t="shared" si="304"/>
        <v>41246.874814814815</v>
      </c>
      <c r="S3878" s="15">
        <f t="shared" si="305"/>
        <v>41276.874814814815</v>
      </c>
      <c r="U3878" t="str">
        <f t="shared" si="306"/>
        <v>rock</v>
      </c>
    </row>
    <row r="3879" spans="1:21" ht="45" x14ac:dyDescent="0.25">
      <c r="A3879">
        <v>3514</v>
      </c>
      <c r="B3879" s="9" t="s">
        <v>3513</v>
      </c>
      <c r="C3879" s="3" t="s">
        <v>7624</v>
      </c>
      <c r="D3879" s="5">
        <v>500</v>
      </c>
      <c r="E3879" s="7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302"/>
        <v>110</v>
      </c>
      <c r="P3879">
        <f t="shared" si="303"/>
        <v>55</v>
      </c>
      <c r="Q3879" s="11" t="s">
        <v>8309</v>
      </c>
      <c r="R3879" s="15">
        <f t="shared" si="304"/>
        <v>42020.846666666665</v>
      </c>
      <c r="S3879" s="15">
        <f t="shared" si="305"/>
        <v>42037.207638888889</v>
      </c>
      <c r="U3879" t="str">
        <f t="shared" si="306"/>
        <v>plays</v>
      </c>
    </row>
    <row r="3880" spans="1:21" ht="60" x14ac:dyDescent="0.25">
      <c r="A3880">
        <v>3181</v>
      </c>
      <c r="B3880" s="9" t="s">
        <v>3181</v>
      </c>
      <c r="C3880" s="3" t="s">
        <v>7291</v>
      </c>
      <c r="D3880" s="5">
        <v>500</v>
      </c>
      <c r="E3880" s="7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302"/>
        <v>109</v>
      </c>
      <c r="P3880">
        <f t="shared" si="303"/>
        <v>36.33</v>
      </c>
      <c r="Q3880" s="11" t="s">
        <v>8309</v>
      </c>
      <c r="R3880" s="15">
        <f t="shared" si="304"/>
        <v>41779.310034722221</v>
      </c>
      <c r="S3880" s="15">
        <f t="shared" si="305"/>
        <v>41805.666666666664</v>
      </c>
      <c r="U3880" t="str">
        <f t="shared" si="306"/>
        <v>plays</v>
      </c>
    </row>
    <row r="3881" spans="1:21" ht="60" x14ac:dyDescent="0.25">
      <c r="A3881">
        <v>3133</v>
      </c>
      <c r="B3881" s="9" t="s">
        <v>3133</v>
      </c>
      <c r="C3881" s="3" t="s">
        <v>7243</v>
      </c>
      <c r="D3881" s="5">
        <v>500</v>
      </c>
      <c r="E3881" s="7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302"/>
        <v>108</v>
      </c>
      <c r="P3881">
        <f t="shared" si="303"/>
        <v>33.75</v>
      </c>
      <c r="Q3881" s="11" t="s">
        <v>8309</v>
      </c>
      <c r="R3881" s="15">
        <f t="shared" si="304"/>
        <v>42788.565208333333</v>
      </c>
      <c r="S3881" s="15">
        <f t="shared" si="305"/>
        <v>42818.523541666669</v>
      </c>
      <c r="U3881" t="str">
        <f t="shared" si="306"/>
        <v>plays</v>
      </c>
    </row>
    <row r="3882" spans="1:21" ht="60" x14ac:dyDescent="0.25">
      <c r="A3882">
        <v>3319</v>
      </c>
      <c r="B3882" s="9" t="s">
        <v>3319</v>
      </c>
      <c r="C3882" s="3" t="s">
        <v>7429</v>
      </c>
      <c r="D3882" s="5">
        <v>500</v>
      </c>
      <c r="E3882" s="7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302"/>
        <v>108</v>
      </c>
      <c r="P3882">
        <f t="shared" si="303"/>
        <v>33.75</v>
      </c>
      <c r="Q3882" s="11" t="s">
        <v>8309</v>
      </c>
      <c r="R3882" s="15">
        <f t="shared" si="304"/>
        <v>41990.585486111115</v>
      </c>
      <c r="S3882" s="15">
        <f t="shared" si="305"/>
        <v>42035.585486111115</v>
      </c>
      <c r="U3882" t="str">
        <f t="shared" si="306"/>
        <v>plays</v>
      </c>
    </row>
    <row r="3883" spans="1:21" ht="60" x14ac:dyDescent="0.25">
      <c r="A3883">
        <v>3321</v>
      </c>
      <c r="B3883" s="9" t="s">
        <v>3321</v>
      </c>
      <c r="C3883" s="3" t="s">
        <v>7431</v>
      </c>
      <c r="D3883" s="5">
        <v>500</v>
      </c>
      <c r="E3883" s="7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2"/>
        <v>107</v>
      </c>
      <c r="P3883">
        <f t="shared" si="303"/>
        <v>35.799999999999997</v>
      </c>
      <c r="Q3883" s="11" t="s">
        <v>8309</v>
      </c>
      <c r="R3883" s="15">
        <f t="shared" si="304"/>
        <v>41914.100289351853</v>
      </c>
      <c r="S3883" s="15">
        <f t="shared" si="305"/>
        <v>41928.165972222225</v>
      </c>
      <c r="U3883" t="str">
        <f t="shared" si="306"/>
        <v>plays</v>
      </c>
    </row>
    <row r="3884" spans="1:21" ht="60" x14ac:dyDescent="0.25">
      <c r="A3884">
        <v>3831</v>
      </c>
      <c r="B3884" s="9" t="s">
        <v>3828</v>
      </c>
      <c r="C3884" s="3" t="s">
        <v>7940</v>
      </c>
      <c r="D3884" s="5">
        <v>500</v>
      </c>
      <c r="E3884" s="7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302"/>
        <v>106</v>
      </c>
      <c r="P3884">
        <f t="shared" si="303"/>
        <v>58.9</v>
      </c>
      <c r="Q3884" s="11" t="s">
        <v>8309</v>
      </c>
      <c r="R3884" s="15">
        <f t="shared" si="304"/>
        <v>41927.848900462966</v>
      </c>
      <c r="S3884" s="15">
        <f t="shared" si="305"/>
        <v>41948.890567129631</v>
      </c>
      <c r="U3884" t="str">
        <f t="shared" si="306"/>
        <v>plays</v>
      </c>
    </row>
    <row r="3885" spans="1:21" ht="45" x14ac:dyDescent="0.25">
      <c r="A3885">
        <v>3525</v>
      </c>
      <c r="B3885" s="9" t="s">
        <v>3524</v>
      </c>
      <c r="C3885" s="3" t="s">
        <v>7635</v>
      </c>
      <c r="D3885" s="5">
        <v>500</v>
      </c>
      <c r="E3885" s="7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302"/>
        <v>106</v>
      </c>
      <c r="P3885">
        <f t="shared" si="303"/>
        <v>75.709999999999994</v>
      </c>
      <c r="Q3885" s="11" t="s">
        <v>8309</v>
      </c>
      <c r="R3885" s="15">
        <f t="shared" si="304"/>
        <v>42214.6956712963</v>
      </c>
      <c r="S3885" s="15">
        <f t="shared" si="305"/>
        <v>42225.666666666672</v>
      </c>
      <c r="U3885" t="str">
        <f t="shared" si="306"/>
        <v>plays</v>
      </c>
    </row>
    <row r="3886" spans="1:21" ht="60" x14ac:dyDescent="0.25">
      <c r="A3886">
        <v>3563</v>
      </c>
      <c r="B3886" s="9" t="s">
        <v>3562</v>
      </c>
      <c r="C3886" s="3" t="s">
        <v>7673</v>
      </c>
      <c r="D3886" s="5">
        <v>500</v>
      </c>
      <c r="E3886" s="7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302"/>
        <v>105</v>
      </c>
      <c r="P3886">
        <f t="shared" si="303"/>
        <v>21.1</v>
      </c>
      <c r="Q3886" s="11" t="s">
        <v>8309</v>
      </c>
      <c r="R3886" s="15">
        <f t="shared" si="304"/>
        <v>42555.671944444446</v>
      </c>
      <c r="S3886" s="15">
        <f t="shared" si="305"/>
        <v>42583.791666666672</v>
      </c>
      <c r="U3886" t="str">
        <f t="shared" si="306"/>
        <v>plays</v>
      </c>
    </row>
    <row r="3887" spans="1:21" ht="45" x14ac:dyDescent="0.25">
      <c r="A3887">
        <v>2</v>
      </c>
      <c r="B3887" s="9" t="s">
        <v>4</v>
      </c>
      <c r="C3887" s="3" t="s">
        <v>4113</v>
      </c>
      <c r="D3887" s="5">
        <v>500</v>
      </c>
      <c r="E3887" s="7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302"/>
        <v>105</v>
      </c>
      <c r="P3887">
        <f t="shared" si="303"/>
        <v>15</v>
      </c>
      <c r="Q3887" s="11" t="s">
        <v>8308</v>
      </c>
      <c r="R3887" s="15">
        <f t="shared" si="304"/>
        <v>42405.702349537038</v>
      </c>
      <c r="S3887" s="15">
        <f t="shared" si="305"/>
        <v>42415.702349537038</v>
      </c>
      <c r="U3887" t="str">
        <f t="shared" si="306"/>
        <v>television</v>
      </c>
    </row>
    <row r="3888" spans="1:21" ht="45" x14ac:dyDescent="0.25">
      <c r="A3888">
        <v>3749</v>
      </c>
      <c r="B3888" s="9" t="s">
        <v>3746</v>
      </c>
      <c r="C3888" s="3" t="s">
        <v>7859</v>
      </c>
      <c r="D3888" s="5">
        <v>500</v>
      </c>
      <c r="E3888" s="7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302"/>
        <v>105</v>
      </c>
      <c r="P3888">
        <f t="shared" si="303"/>
        <v>75</v>
      </c>
      <c r="Q3888" s="11" t="s">
        <v>8309</v>
      </c>
      <c r="R3888" s="15">
        <f t="shared" si="304"/>
        <v>42458.127175925925</v>
      </c>
      <c r="S3888" s="15">
        <f t="shared" si="305"/>
        <v>42489.165972222225</v>
      </c>
      <c r="U3888" t="str">
        <f t="shared" si="306"/>
        <v>musical</v>
      </c>
    </row>
    <row r="3889" spans="1:21" ht="60" x14ac:dyDescent="0.25">
      <c r="A3889">
        <v>829</v>
      </c>
      <c r="B3889" s="9" t="s">
        <v>830</v>
      </c>
      <c r="C3889" s="3" t="s">
        <v>4939</v>
      </c>
      <c r="D3889" s="5">
        <v>500</v>
      </c>
      <c r="E3889" s="7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302"/>
        <v>104</v>
      </c>
      <c r="P3889">
        <f t="shared" si="303"/>
        <v>32.5</v>
      </c>
      <c r="Q3889" s="11" t="s">
        <v>8313</v>
      </c>
      <c r="R3889" s="15">
        <f t="shared" si="304"/>
        <v>42504.801388888889</v>
      </c>
      <c r="S3889" s="15">
        <f t="shared" si="305"/>
        <v>42564.801388888889</v>
      </c>
      <c r="U3889" t="str">
        <f t="shared" si="306"/>
        <v>rock</v>
      </c>
    </row>
    <row r="3890" spans="1:21" ht="75" x14ac:dyDescent="0.25">
      <c r="A3890">
        <v>1835</v>
      </c>
      <c r="B3890" s="9" t="s">
        <v>1836</v>
      </c>
      <c r="C3890" s="3" t="s">
        <v>5945</v>
      </c>
      <c r="D3890" s="5">
        <v>500</v>
      </c>
      <c r="E3890" s="7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302"/>
        <v>104</v>
      </c>
      <c r="P3890">
        <f t="shared" si="303"/>
        <v>47.27</v>
      </c>
      <c r="Q3890" s="11" t="s">
        <v>8313</v>
      </c>
      <c r="R3890" s="15">
        <f t="shared" si="304"/>
        <v>42430.702210648145</v>
      </c>
      <c r="S3890" s="15">
        <f t="shared" si="305"/>
        <v>42460.660543981481</v>
      </c>
      <c r="U3890" t="str">
        <f t="shared" si="306"/>
        <v>rock</v>
      </c>
    </row>
    <row r="3891" spans="1:21" ht="45" x14ac:dyDescent="0.25">
      <c r="A3891">
        <v>3651</v>
      </c>
      <c r="B3891" s="9" t="s">
        <v>3649</v>
      </c>
      <c r="C3891" s="3" t="s">
        <v>7761</v>
      </c>
      <c r="D3891" s="5">
        <v>500</v>
      </c>
      <c r="E3891" s="7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302"/>
        <v>104</v>
      </c>
      <c r="P3891">
        <f t="shared" si="303"/>
        <v>57.78</v>
      </c>
      <c r="Q3891" s="11" t="s">
        <v>8309</v>
      </c>
      <c r="R3891" s="15">
        <f t="shared" si="304"/>
        <v>41828.646319444444</v>
      </c>
      <c r="S3891" s="15">
        <f t="shared" si="305"/>
        <v>41861.665972222225</v>
      </c>
      <c r="U3891" t="str">
        <f t="shared" si="306"/>
        <v>plays</v>
      </c>
    </row>
    <row r="3892" spans="1:21" ht="45" x14ac:dyDescent="0.25">
      <c r="A3892">
        <v>1637</v>
      </c>
      <c r="B3892" s="9" t="s">
        <v>1638</v>
      </c>
      <c r="C3892" s="3" t="s">
        <v>5747</v>
      </c>
      <c r="D3892" s="5">
        <v>500</v>
      </c>
      <c r="E3892" s="7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302"/>
        <v>104</v>
      </c>
      <c r="P3892">
        <f t="shared" si="303"/>
        <v>34.6</v>
      </c>
      <c r="Q3892" s="11" t="s">
        <v>8313</v>
      </c>
      <c r="R3892" s="15">
        <f t="shared" si="304"/>
        <v>40122.751620370371</v>
      </c>
      <c r="S3892" s="15">
        <f t="shared" si="305"/>
        <v>40178.98541666667</v>
      </c>
      <c r="U3892" t="str">
        <f t="shared" si="306"/>
        <v>rock</v>
      </c>
    </row>
    <row r="3893" spans="1:21" ht="60" x14ac:dyDescent="0.25">
      <c r="A3893">
        <v>2491</v>
      </c>
      <c r="B3893" s="9" t="s">
        <v>2491</v>
      </c>
      <c r="C3893" s="3" t="s">
        <v>6601</v>
      </c>
      <c r="D3893" s="5">
        <v>500</v>
      </c>
      <c r="E3893" s="7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302"/>
        <v>103</v>
      </c>
      <c r="P3893">
        <f t="shared" si="303"/>
        <v>51.6</v>
      </c>
      <c r="Q3893" s="11" t="s">
        <v>8313</v>
      </c>
      <c r="R3893" s="15">
        <f t="shared" si="304"/>
        <v>40542.839282407411</v>
      </c>
      <c r="S3893" s="15">
        <f t="shared" si="305"/>
        <v>40559.07708333333</v>
      </c>
      <c r="U3893" t="str">
        <f t="shared" si="306"/>
        <v>indie rock</v>
      </c>
    </row>
    <row r="3894" spans="1:21" ht="45" x14ac:dyDescent="0.25">
      <c r="A3894">
        <v>539</v>
      </c>
      <c r="B3894" s="9" t="s">
        <v>540</v>
      </c>
      <c r="C3894" s="3" t="s">
        <v>4649</v>
      </c>
      <c r="D3894" s="5">
        <v>500</v>
      </c>
      <c r="E3894" s="7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302"/>
        <v>101</v>
      </c>
      <c r="P3894">
        <f t="shared" si="303"/>
        <v>25.16</v>
      </c>
      <c r="Q3894" s="11" t="s">
        <v>8309</v>
      </c>
      <c r="R3894" s="15">
        <f t="shared" si="304"/>
        <v>42535.049849537041</v>
      </c>
      <c r="S3894" s="15">
        <f t="shared" si="305"/>
        <v>42556.049849537041</v>
      </c>
      <c r="U3894" t="str">
        <f t="shared" si="306"/>
        <v>plays</v>
      </c>
    </row>
    <row r="3895" spans="1:21" ht="30" x14ac:dyDescent="0.25">
      <c r="A3895">
        <v>90</v>
      </c>
      <c r="B3895" s="9" t="s">
        <v>92</v>
      </c>
      <c r="C3895" s="3" t="s">
        <v>4201</v>
      </c>
      <c r="D3895" s="5">
        <v>500</v>
      </c>
      <c r="E3895" s="7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302"/>
        <v>100</v>
      </c>
      <c r="P3895">
        <f t="shared" si="303"/>
        <v>31.38</v>
      </c>
      <c r="Q3895" s="11" t="s">
        <v>8308</v>
      </c>
      <c r="R3895" s="15">
        <f t="shared" si="304"/>
        <v>40706.297442129631</v>
      </c>
      <c r="S3895" s="15">
        <f t="shared" si="305"/>
        <v>40736.297442129631</v>
      </c>
      <c r="U3895" t="str">
        <f t="shared" si="306"/>
        <v>shorts</v>
      </c>
    </row>
    <row r="3896" spans="1:21" ht="60" x14ac:dyDescent="0.25">
      <c r="A3896">
        <v>3829</v>
      </c>
      <c r="B3896" s="9" t="s">
        <v>3826</v>
      </c>
      <c r="C3896" s="3" t="s">
        <v>7938</v>
      </c>
      <c r="D3896" s="5">
        <v>500</v>
      </c>
      <c r="E3896" s="7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302"/>
        <v>100</v>
      </c>
      <c r="P3896">
        <f t="shared" si="303"/>
        <v>62.63</v>
      </c>
      <c r="Q3896" s="11" t="s">
        <v>8309</v>
      </c>
      <c r="R3896" s="15">
        <f t="shared" si="304"/>
        <v>42593.865405092598</v>
      </c>
      <c r="S3896" s="15">
        <f t="shared" si="305"/>
        <v>42613.865405092598</v>
      </c>
      <c r="U3896" t="str">
        <f t="shared" si="306"/>
        <v>plays</v>
      </c>
    </row>
    <row r="3897" spans="1:21" ht="45" x14ac:dyDescent="0.25">
      <c r="A3897">
        <v>84</v>
      </c>
      <c r="B3897" s="9" t="s">
        <v>86</v>
      </c>
      <c r="C3897" s="3" t="s">
        <v>4195</v>
      </c>
      <c r="D3897" s="5">
        <v>500</v>
      </c>
      <c r="E3897" s="7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302"/>
        <v>100</v>
      </c>
      <c r="P3897">
        <f t="shared" si="303"/>
        <v>71.430000000000007</v>
      </c>
      <c r="Q3897" s="11" t="s">
        <v>8308</v>
      </c>
      <c r="R3897" s="15">
        <f t="shared" si="304"/>
        <v>40648.757939814815</v>
      </c>
      <c r="S3897" s="15">
        <f t="shared" si="305"/>
        <v>40678.757939814815</v>
      </c>
      <c r="U3897" t="str">
        <f t="shared" si="306"/>
        <v>shorts</v>
      </c>
    </row>
    <row r="3898" spans="1:21" ht="45" x14ac:dyDescent="0.25">
      <c r="A3898">
        <v>139</v>
      </c>
      <c r="B3898" s="9" t="s">
        <v>141</v>
      </c>
      <c r="C3898" s="3" t="s">
        <v>4249</v>
      </c>
      <c r="D3898" s="5">
        <v>500</v>
      </c>
      <c r="E3898" s="7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302"/>
        <v>100</v>
      </c>
      <c r="P3898">
        <f t="shared" si="303"/>
        <v>500</v>
      </c>
      <c r="Q3898" s="11" t="s">
        <v>8308</v>
      </c>
      <c r="R3898" s="15">
        <f t="shared" si="304"/>
        <v>42187.920972222222</v>
      </c>
      <c r="S3898" s="15">
        <f t="shared" si="305"/>
        <v>42197.920972222222</v>
      </c>
      <c r="U3898" t="str">
        <f t="shared" si="306"/>
        <v>science fiction</v>
      </c>
    </row>
    <row r="3899" spans="1:21" ht="60" x14ac:dyDescent="0.25">
      <c r="A3899">
        <v>2922</v>
      </c>
      <c r="B3899" s="9" t="s">
        <v>2922</v>
      </c>
      <c r="C3899" s="3" t="s">
        <v>7032</v>
      </c>
      <c r="D3899" s="5">
        <v>500</v>
      </c>
      <c r="E3899" s="7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302"/>
        <v>100</v>
      </c>
      <c r="P3899">
        <f t="shared" si="303"/>
        <v>83.33</v>
      </c>
      <c r="Q3899" s="11" t="s">
        <v>8309</v>
      </c>
      <c r="R3899" s="15">
        <f t="shared" si="304"/>
        <v>42097.874155092592</v>
      </c>
      <c r="S3899" s="15">
        <f t="shared" si="305"/>
        <v>42142.874155092592</v>
      </c>
      <c r="U3899" t="str">
        <f t="shared" si="306"/>
        <v>musical</v>
      </c>
    </row>
    <row r="3900" spans="1:21" ht="60" x14ac:dyDescent="0.25">
      <c r="A3900">
        <v>3000</v>
      </c>
      <c r="B3900" s="9" t="s">
        <v>3000</v>
      </c>
      <c r="C3900" s="3" t="s">
        <v>7110</v>
      </c>
      <c r="D3900" s="5">
        <v>500</v>
      </c>
      <c r="E3900" s="7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302"/>
        <v>100</v>
      </c>
      <c r="P3900">
        <f t="shared" si="303"/>
        <v>62.5</v>
      </c>
      <c r="Q3900" s="11" t="s">
        <v>8309</v>
      </c>
      <c r="R3900" s="15">
        <f t="shared" si="304"/>
        <v>42752.827199074076</v>
      </c>
      <c r="S3900" s="15">
        <f t="shared" si="305"/>
        <v>42766.75</v>
      </c>
      <c r="U3900" t="str">
        <f t="shared" si="306"/>
        <v>spaces</v>
      </c>
    </row>
    <row r="3901" spans="1:21" ht="60" x14ac:dyDescent="0.25">
      <c r="A3901">
        <v>3392</v>
      </c>
      <c r="B3901" s="9" t="s">
        <v>3391</v>
      </c>
      <c r="C3901" s="3" t="s">
        <v>7502</v>
      </c>
      <c r="D3901" s="5">
        <v>500</v>
      </c>
      <c r="E3901" s="7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302"/>
        <v>100</v>
      </c>
      <c r="P3901">
        <f t="shared" si="303"/>
        <v>41.67</v>
      </c>
      <c r="Q3901" s="11" t="s">
        <v>8309</v>
      </c>
      <c r="R3901" s="15">
        <f t="shared" si="304"/>
        <v>42446.845543981486</v>
      </c>
      <c r="S3901" s="15">
        <f t="shared" si="305"/>
        <v>42496.845543981486</v>
      </c>
      <c r="U3901" t="str">
        <f t="shared" si="306"/>
        <v>plays</v>
      </c>
    </row>
    <row r="3902" spans="1:21" ht="30" x14ac:dyDescent="0.25">
      <c r="A3902">
        <v>3572</v>
      </c>
      <c r="B3902" s="9" t="s">
        <v>3571</v>
      </c>
      <c r="C3902" s="3" t="s">
        <v>7682</v>
      </c>
      <c r="D3902" s="5">
        <v>500</v>
      </c>
      <c r="E3902" s="7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302"/>
        <v>100</v>
      </c>
      <c r="P3902">
        <f t="shared" si="303"/>
        <v>55.56</v>
      </c>
      <c r="Q3902" s="11" t="s">
        <v>8309</v>
      </c>
      <c r="R3902" s="15">
        <f t="shared" si="304"/>
        <v>42146.570393518516</v>
      </c>
      <c r="S3902" s="15">
        <f t="shared" si="305"/>
        <v>42176.570393518516</v>
      </c>
      <c r="U3902" t="str">
        <f t="shared" si="306"/>
        <v>plays</v>
      </c>
    </row>
    <row r="3903" spans="1:21" ht="60" x14ac:dyDescent="0.25">
      <c r="A3903">
        <v>3579</v>
      </c>
      <c r="B3903" s="9" t="s">
        <v>3578</v>
      </c>
      <c r="C3903" s="3" t="s">
        <v>7689</v>
      </c>
      <c r="D3903" s="5">
        <v>500</v>
      </c>
      <c r="E3903" s="7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302"/>
        <v>100</v>
      </c>
      <c r="P3903">
        <f t="shared" si="303"/>
        <v>35.71</v>
      </c>
      <c r="Q3903" s="11" t="s">
        <v>8309</v>
      </c>
      <c r="R3903" s="15">
        <f t="shared" si="304"/>
        <v>42430.762222222227</v>
      </c>
      <c r="S3903" s="15">
        <f t="shared" si="305"/>
        <v>42460.720555555556</v>
      </c>
      <c r="U3903" t="str">
        <f t="shared" si="306"/>
        <v>plays</v>
      </c>
    </row>
    <row r="3904" spans="1:21" ht="60" x14ac:dyDescent="0.25">
      <c r="A3904">
        <v>3650</v>
      </c>
      <c r="B3904" s="9" t="s">
        <v>3648</v>
      </c>
      <c r="C3904" s="3" t="s">
        <v>7760</v>
      </c>
      <c r="D3904" s="5">
        <v>500</v>
      </c>
      <c r="E3904" s="7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302"/>
        <v>100</v>
      </c>
      <c r="P3904">
        <f t="shared" si="303"/>
        <v>29.41</v>
      </c>
      <c r="Q3904" s="11" t="s">
        <v>8309</v>
      </c>
      <c r="R3904" s="15">
        <f t="shared" si="304"/>
        <v>42381.478981481487</v>
      </c>
      <c r="S3904" s="15">
        <f t="shared" si="305"/>
        <v>42402.478981481487</v>
      </c>
      <c r="U3904" t="str">
        <f t="shared" si="306"/>
        <v>plays</v>
      </c>
    </row>
    <row r="3905" spans="1:21" ht="60" x14ac:dyDescent="0.25">
      <c r="A3905">
        <v>3761</v>
      </c>
      <c r="B3905" s="9" t="s">
        <v>3758</v>
      </c>
      <c r="C3905" s="3" t="s">
        <v>7871</v>
      </c>
      <c r="D3905" s="5">
        <v>500</v>
      </c>
      <c r="E3905" s="7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302"/>
        <v>100</v>
      </c>
      <c r="P3905">
        <f t="shared" si="303"/>
        <v>166.67</v>
      </c>
      <c r="Q3905" s="11" t="s">
        <v>8309</v>
      </c>
      <c r="R3905" s="15">
        <f t="shared" si="304"/>
        <v>42173.466863425929</v>
      </c>
      <c r="S3905" s="15">
        <f t="shared" si="305"/>
        <v>42226.958333333328</v>
      </c>
      <c r="U3905" t="str">
        <f t="shared" si="306"/>
        <v>musical</v>
      </c>
    </row>
    <row r="3906" spans="1:21" ht="60" x14ac:dyDescent="0.25">
      <c r="A3906">
        <v>774</v>
      </c>
      <c r="B3906" s="9" t="s">
        <v>775</v>
      </c>
      <c r="C3906" s="3" t="s">
        <v>4884</v>
      </c>
      <c r="D3906" s="5">
        <v>500</v>
      </c>
      <c r="E3906" s="7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302"/>
        <v>70</v>
      </c>
      <c r="P3906">
        <f t="shared" si="303"/>
        <v>39</v>
      </c>
      <c r="Q3906" s="11" t="s">
        <v>8310</v>
      </c>
      <c r="R3906" s="15">
        <f t="shared" si="304"/>
        <v>41663.780300925922</v>
      </c>
      <c r="S3906" s="15">
        <f t="shared" si="305"/>
        <v>41693.780300925922</v>
      </c>
      <c r="U3906" t="str">
        <f t="shared" si="306"/>
        <v>fiction</v>
      </c>
    </row>
    <row r="3907" spans="1:21" ht="45" x14ac:dyDescent="0.25">
      <c r="A3907">
        <v>4039</v>
      </c>
      <c r="B3907" s="9" t="s">
        <v>4035</v>
      </c>
      <c r="C3907" s="3" t="s">
        <v>8143</v>
      </c>
      <c r="D3907" s="5">
        <v>500</v>
      </c>
      <c r="E3907" s="7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ref="O3907:O3970" si="307">ROUND(E3907/D3907*100,0)</f>
        <v>60</v>
      </c>
      <c r="P3907">
        <f t="shared" ref="P3907:P3970" si="308">IFERROR(ROUND(E3907/L3907,2),0)</f>
        <v>60</v>
      </c>
      <c r="Q3907" s="11" t="s">
        <v>8309</v>
      </c>
      <c r="R3907" s="15">
        <f t="shared" ref="R3907:R3970" si="309">(((J3907/60)/60)/24)+DATE(1970,1,1)</f>
        <v>42305.670914351853</v>
      </c>
      <c r="S3907" s="15">
        <f t="shared" ref="S3907:S3970" si="310">(((I3907/60)/60)/24)+DATE(1970,1,1)</f>
        <v>42339.249305555553</v>
      </c>
      <c r="U3907" t="str">
        <f t="shared" ref="U3907:U3970" si="311">RIGHT(N3907,LEN(N3907)-SEARCH("/",N3907))</f>
        <v>plays</v>
      </c>
    </row>
    <row r="3908" spans="1:21" ht="45" x14ac:dyDescent="0.25">
      <c r="A3908">
        <v>2755</v>
      </c>
      <c r="B3908" s="9" t="s">
        <v>2755</v>
      </c>
      <c r="C3908" s="3" t="s">
        <v>6865</v>
      </c>
      <c r="D3908" s="5">
        <v>500</v>
      </c>
      <c r="E3908" s="7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307"/>
        <v>52</v>
      </c>
      <c r="P3908">
        <f t="shared" si="308"/>
        <v>17.329999999999998</v>
      </c>
      <c r="Q3908" s="11" t="s">
        <v>8310</v>
      </c>
      <c r="R3908" s="15">
        <f t="shared" si="309"/>
        <v>42072.790821759263</v>
      </c>
      <c r="S3908" s="15">
        <f t="shared" si="310"/>
        <v>42102.790821759263</v>
      </c>
      <c r="U3908" t="str">
        <f t="shared" si="311"/>
        <v>children's books</v>
      </c>
    </row>
    <row r="3909" spans="1:21" ht="60" x14ac:dyDescent="0.25">
      <c r="A3909">
        <v>3141</v>
      </c>
      <c r="B3909" s="9" t="s">
        <v>3141</v>
      </c>
      <c r="C3909" s="3" t="s">
        <v>7251</v>
      </c>
      <c r="D3909" s="5">
        <v>500</v>
      </c>
      <c r="E3909" s="7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307"/>
        <v>52</v>
      </c>
      <c r="P3909">
        <f t="shared" si="308"/>
        <v>32.25</v>
      </c>
      <c r="Q3909" s="11" t="s">
        <v>8309</v>
      </c>
      <c r="R3909" s="15">
        <f t="shared" si="309"/>
        <v>42800.753333333334</v>
      </c>
      <c r="S3909" s="15">
        <f t="shared" si="310"/>
        <v>42841.833333333328</v>
      </c>
      <c r="U3909" t="str">
        <f t="shared" si="311"/>
        <v>plays</v>
      </c>
    </row>
    <row r="3910" spans="1:21" ht="60" x14ac:dyDescent="0.25">
      <c r="A3910">
        <v>1919</v>
      </c>
      <c r="B3910" s="9" t="s">
        <v>1920</v>
      </c>
      <c r="C3910" s="3" t="s">
        <v>6029</v>
      </c>
      <c r="D3910" s="5">
        <v>500</v>
      </c>
      <c r="E3910" s="7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307"/>
        <v>47</v>
      </c>
      <c r="P3910">
        <f t="shared" si="308"/>
        <v>29.63</v>
      </c>
      <c r="Q3910" s="11" t="s">
        <v>8311</v>
      </c>
      <c r="R3910" s="15">
        <f t="shared" si="309"/>
        <v>42113.875567129624</v>
      </c>
      <c r="S3910" s="15">
        <f t="shared" si="310"/>
        <v>42143.875567129624</v>
      </c>
      <c r="U3910" t="str">
        <f t="shared" si="311"/>
        <v>gadgets</v>
      </c>
    </row>
    <row r="3911" spans="1:21" ht="60" x14ac:dyDescent="0.25">
      <c r="A3911">
        <v>886</v>
      </c>
      <c r="B3911" s="9" t="s">
        <v>887</v>
      </c>
      <c r="C3911" s="3" t="s">
        <v>4996</v>
      </c>
      <c r="D3911" s="5">
        <v>500</v>
      </c>
      <c r="E3911" s="7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307"/>
        <v>41</v>
      </c>
      <c r="P3911">
        <f t="shared" si="308"/>
        <v>29.29</v>
      </c>
      <c r="Q3911" s="11" t="s">
        <v>8313</v>
      </c>
      <c r="R3911" s="15">
        <f t="shared" si="309"/>
        <v>42603.870520833334</v>
      </c>
      <c r="S3911" s="15">
        <f t="shared" si="310"/>
        <v>42628.870520833334</v>
      </c>
      <c r="U3911" t="str">
        <f t="shared" si="311"/>
        <v>indie rock</v>
      </c>
    </row>
    <row r="3912" spans="1:21" ht="45" x14ac:dyDescent="0.25">
      <c r="A3912">
        <v>1549</v>
      </c>
      <c r="B3912" s="9" t="s">
        <v>1550</v>
      </c>
      <c r="C3912" s="3" t="s">
        <v>5659</v>
      </c>
      <c r="D3912" s="5">
        <v>500</v>
      </c>
      <c r="E3912" s="7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307"/>
        <v>34</v>
      </c>
      <c r="P3912">
        <f t="shared" si="308"/>
        <v>28.33</v>
      </c>
      <c r="Q3912" s="11" t="s">
        <v>8314</v>
      </c>
      <c r="R3912" s="15">
        <f t="shared" si="309"/>
        <v>42281.136099537034</v>
      </c>
      <c r="S3912" s="15">
        <f t="shared" si="310"/>
        <v>42311.177766203706</v>
      </c>
      <c r="U3912" t="str">
        <f t="shared" si="311"/>
        <v>nature</v>
      </c>
    </row>
    <row r="3913" spans="1:21" ht="45" x14ac:dyDescent="0.25">
      <c r="A3913">
        <v>2747</v>
      </c>
      <c r="B3913" s="9" t="s">
        <v>2747</v>
      </c>
      <c r="C3913" s="3" t="s">
        <v>6857</v>
      </c>
      <c r="D3913" s="5">
        <v>500</v>
      </c>
      <c r="E3913" s="7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307"/>
        <v>28</v>
      </c>
      <c r="P3913">
        <f t="shared" si="308"/>
        <v>35</v>
      </c>
      <c r="Q3913" s="11" t="s">
        <v>8310</v>
      </c>
      <c r="R3913" s="15">
        <f t="shared" si="309"/>
        <v>41044.64811342593</v>
      </c>
      <c r="S3913" s="15">
        <f t="shared" si="310"/>
        <v>41076.131944444445</v>
      </c>
      <c r="U3913" t="str">
        <f t="shared" si="311"/>
        <v>children's books</v>
      </c>
    </row>
    <row r="3914" spans="1:21" ht="45" x14ac:dyDescent="0.25">
      <c r="A3914">
        <v>4102</v>
      </c>
      <c r="B3914" s="9" t="s">
        <v>4098</v>
      </c>
      <c r="C3914" s="3" t="s">
        <v>8205</v>
      </c>
      <c r="D3914" s="5">
        <v>500</v>
      </c>
      <c r="E3914" s="7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307"/>
        <v>27</v>
      </c>
      <c r="P3914">
        <f t="shared" si="308"/>
        <v>22.83</v>
      </c>
      <c r="Q3914" s="11" t="s">
        <v>8309</v>
      </c>
      <c r="R3914" s="15">
        <f t="shared" si="309"/>
        <v>42475.848067129627</v>
      </c>
      <c r="S3914" s="15">
        <f t="shared" si="310"/>
        <v>42505.848067129627</v>
      </c>
      <c r="U3914" t="str">
        <f t="shared" si="311"/>
        <v>plays</v>
      </c>
    </row>
    <row r="3915" spans="1:21" ht="60" x14ac:dyDescent="0.25">
      <c r="A3915">
        <v>1067</v>
      </c>
      <c r="B3915" s="9" t="s">
        <v>1068</v>
      </c>
      <c r="C3915" s="3" t="s">
        <v>5177</v>
      </c>
      <c r="D3915" s="5">
        <v>500</v>
      </c>
      <c r="E3915" s="7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307"/>
        <v>26</v>
      </c>
      <c r="P3915">
        <f t="shared" si="308"/>
        <v>13</v>
      </c>
      <c r="Q3915" s="11" t="s">
        <v>8312</v>
      </c>
      <c r="R3915" s="15">
        <f t="shared" si="309"/>
        <v>41599.855682870373</v>
      </c>
      <c r="S3915" s="15">
        <f t="shared" si="310"/>
        <v>41629.855682870373</v>
      </c>
      <c r="U3915" t="str">
        <f t="shared" si="311"/>
        <v>video games</v>
      </c>
    </row>
    <row r="3916" spans="1:21" ht="60" x14ac:dyDescent="0.25">
      <c r="A3916">
        <v>593</v>
      </c>
      <c r="B3916" s="9" t="s">
        <v>594</v>
      </c>
      <c r="C3916" s="3" t="s">
        <v>4703</v>
      </c>
      <c r="D3916" s="5">
        <v>500</v>
      </c>
      <c r="E3916" s="7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307"/>
        <v>23</v>
      </c>
      <c r="P3916">
        <f t="shared" si="308"/>
        <v>16.43</v>
      </c>
      <c r="Q3916" s="11" t="s">
        <v>8311</v>
      </c>
      <c r="R3916" s="15">
        <f t="shared" si="309"/>
        <v>42070.677604166667</v>
      </c>
      <c r="S3916" s="15">
        <f t="shared" si="310"/>
        <v>42100.635937500003</v>
      </c>
      <c r="U3916" t="str">
        <f t="shared" si="311"/>
        <v>web</v>
      </c>
    </row>
    <row r="3917" spans="1:21" ht="60" x14ac:dyDescent="0.25">
      <c r="A3917">
        <v>4053</v>
      </c>
      <c r="B3917" s="9" t="s">
        <v>4049</v>
      </c>
      <c r="C3917" s="3" t="s">
        <v>8157</v>
      </c>
      <c r="D3917" s="5">
        <v>500</v>
      </c>
      <c r="E3917" s="7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307"/>
        <v>22</v>
      </c>
      <c r="P3917">
        <f t="shared" si="308"/>
        <v>55</v>
      </c>
      <c r="Q3917" s="11" t="s">
        <v>8309</v>
      </c>
      <c r="R3917" s="15">
        <f t="shared" si="309"/>
        <v>41928.690138888887</v>
      </c>
      <c r="S3917" s="15">
        <f t="shared" si="310"/>
        <v>41958.833333333328</v>
      </c>
      <c r="U3917" t="str">
        <f t="shared" si="311"/>
        <v>plays</v>
      </c>
    </row>
    <row r="3918" spans="1:21" ht="60" x14ac:dyDescent="0.25">
      <c r="A3918">
        <v>3632</v>
      </c>
      <c r="B3918" s="9" t="s">
        <v>3630</v>
      </c>
      <c r="C3918" s="3" t="s">
        <v>7742</v>
      </c>
      <c r="D3918" s="5">
        <v>500</v>
      </c>
      <c r="E3918" s="7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307"/>
        <v>20</v>
      </c>
      <c r="P3918">
        <f t="shared" si="308"/>
        <v>100</v>
      </c>
      <c r="Q3918" s="11" t="s">
        <v>8309</v>
      </c>
      <c r="R3918" s="15">
        <f t="shared" si="309"/>
        <v>41946.936909722222</v>
      </c>
      <c r="S3918" s="15">
        <f t="shared" si="310"/>
        <v>41966.936909722222</v>
      </c>
      <c r="U3918" t="str">
        <f t="shared" si="311"/>
        <v>musical</v>
      </c>
    </row>
    <row r="3919" spans="1:21" ht="30" x14ac:dyDescent="0.25">
      <c r="A3919">
        <v>3991</v>
      </c>
      <c r="B3919" s="9" t="s">
        <v>3987</v>
      </c>
      <c r="C3919" s="3" t="s">
        <v>8097</v>
      </c>
      <c r="D3919" s="5">
        <v>500</v>
      </c>
      <c r="E3919" s="7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20</v>
      </c>
      <c r="P3919">
        <f t="shared" si="308"/>
        <v>100</v>
      </c>
      <c r="Q3919" s="11" t="s">
        <v>8309</v>
      </c>
      <c r="R3919" s="15">
        <f t="shared" si="309"/>
        <v>42125.644467592589</v>
      </c>
      <c r="S3919" s="15">
        <f t="shared" si="310"/>
        <v>42155.644467592589</v>
      </c>
      <c r="U3919" t="str">
        <f t="shared" si="311"/>
        <v>plays</v>
      </c>
    </row>
    <row r="3920" spans="1:21" ht="60" x14ac:dyDescent="0.25">
      <c r="A3920">
        <v>125</v>
      </c>
      <c r="B3920" s="9" t="s">
        <v>127</v>
      </c>
      <c r="C3920" s="3" t="s">
        <v>4236</v>
      </c>
      <c r="D3920" s="5">
        <v>500</v>
      </c>
      <c r="E3920" s="7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307"/>
        <v>14</v>
      </c>
      <c r="P3920">
        <f t="shared" si="308"/>
        <v>11.67</v>
      </c>
      <c r="Q3920" s="11" t="s">
        <v>8308</v>
      </c>
      <c r="R3920" s="15">
        <f t="shared" si="309"/>
        <v>42709.993981481486</v>
      </c>
      <c r="S3920" s="15">
        <f t="shared" si="310"/>
        <v>42769.993981481486</v>
      </c>
      <c r="U3920" t="str">
        <f t="shared" si="311"/>
        <v>science fiction</v>
      </c>
    </row>
    <row r="3921" spans="1:21" ht="60" x14ac:dyDescent="0.25">
      <c r="A3921">
        <v>4016</v>
      </c>
      <c r="B3921" s="9" t="s">
        <v>4012</v>
      </c>
      <c r="C3921" s="3" t="s">
        <v>8121</v>
      </c>
      <c r="D3921" s="5">
        <v>500</v>
      </c>
      <c r="E3921" s="7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307"/>
        <v>14</v>
      </c>
      <c r="P3921">
        <f t="shared" si="308"/>
        <v>10</v>
      </c>
      <c r="Q3921" s="11" t="s">
        <v>8309</v>
      </c>
      <c r="R3921" s="15">
        <f t="shared" si="309"/>
        <v>41869.872685185182</v>
      </c>
      <c r="S3921" s="15">
        <f t="shared" si="310"/>
        <v>41899.872685185182</v>
      </c>
      <c r="U3921" t="str">
        <f t="shared" si="311"/>
        <v>plays</v>
      </c>
    </row>
    <row r="3922" spans="1:21" ht="60" x14ac:dyDescent="0.25">
      <c r="A3922">
        <v>2123</v>
      </c>
      <c r="B3922" s="9" t="s">
        <v>2124</v>
      </c>
      <c r="C3922" s="3" t="s">
        <v>6233</v>
      </c>
      <c r="D3922" s="5">
        <v>500</v>
      </c>
      <c r="E3922" s="7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307"/>
        <v>10</v>
      </c>
      <c r="P3922">
        <f t="shared" si="308"/>
        <v>10</v>
      </c>
      <c r="Q3922" s="11" t="s">
        <v>8312</v>
      </c>
      <c r="R3922" s="15">
        <f t="shared" si="309"/>
        <v>40198.424849537041</v>
      </c>
      <c r="S3922" s="15">
        <f t="shared" si="310"/>
        <v>40252.290972222225</v>
      </c>
      <c r="U3922" t="str">
        <f t="shared" si="311"/>
        <v>video games</v>
      </c>
    </row>
    <row r="3923" spans="1:21" ht="60" x14ac:dyDescent="0.25">
      <c r="A3923">
        <v>3647</v>
      </c>
      <c r="B3923" s="9" t="s">
        <v>3645</v>
      </c>
      <c r="C3923" s="3" t="s">
        <v>7757</v>
      </c>
      <c r="D3923" s="5">
        <v>500</v>
      </c>
      <c r="E3923" s="7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307"/>
        <v>6</v>
      </c>
      <c r="P3923">
        <f t="shared" si="308"/>
        <v>15</v>
      </c>
      <c r="Q3923" s="11" t="s">
        <v>8309</v>
      </c>
      <c r="R3923" s="15">
        <f t="shared" si="309"/>
        <v>42598.749155092592</v>
      </c>
      <c r="S3923" s="15">
        <f t="shared" si="310"/>
        <v>42643.749155092592</v>
      </c>
      <c r="U3923" t="str">
        <f t="shared" si="311"/>
        <v>musical</v>
      </c>
    </row>
    <row r="3924" spans="1:21" ht="45" x14ac:dyDescent="0.25">
      <c r="A3924">
        <v>2131</v>
      </c>
      <c r="B3924" s="9" t="s">
        <v>2132</v>
      </c>
      <c r="C3924" s="3" t="s">
        <v>6241</v>
      </c>
      <c r="D3924" s="5">
        <v>500</v>
      </c>
      <c r="E3924" s="7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307"/>
        <v>5</v>
      </c>
      <c r="P3924">
        <f t="shared" si="308"/>
        <v>8.33</v>
      </c>
      <c r="Q3924" s="11" t="s">
        <v>8312</v>
      </c>
      <c r="R3924" s="15">
        <f t="shared" si="309"/>
        <v>42167.207071759258</v>
      </c>
      <c r="S3924" s="15">
        <f t="shared" si="310"/>
        <v>42197.207071759258</v>
      </c>
      <c r="U3924" t="str">
        <f t="shared" si="311"/>
        <v>video games</v>
      </c>
    </row>
    <row r="3925" spans="1:21" ht="30" x14ac:dyDescent="0.25">
      <c r="A3925">
        <v>3881</v>
      </c>
      <c r="B3925" s="9" t="s">
        <v>3878</v>
      </c>
      <c r="C3925" s="3" t="s">
        <v>7990</v>
      </c>
      <c r="D3925" s="5">
        <v>500</v>
      </c>
      <c r="E3925" s="7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307"/>
        <v>5</v>
      </c>
      <c r="P3925">
        <f t="shared" si="308"/>
        <v>25</v>
      </c>
      <c r="Q3925" s="11" t="s">
        <v>8309</v>
      </c>
      <c r="R3925" s="15">
        <f t="shared" si="309"/>
        <v>42756.018506944441</v>
      </c>
      <c r="S3925" s="15">
        <f t="shared" si="310"/>
        <v>42786.018506944441</v>
      </c>
      <c r="U3925" t="str">
        <f t="shared" si="311"/>
        <v>musical</v>
      </c>
    </row>
    <row r="3926" spans="1:21" ht="60" x14ac:dyDescent="0.25">
      <c r="A3926">
        <v>2895</v>
      </c>
      <c r="B3926" s="9" t="s">
        <v>2895</v>
      </c>
      <c r="C3926" s="3" t="s">
        <v>7005</v>
      </c>
      <c r="D3926" s="5">
        <v>500</v>
      </c>
      <c r="E3926" s="7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307"/>
        <v>5</v>
      </c>
      <c r="P3926">
        <f t="shared" si="308"/>
        <v>5.75</v>
      </c>
      <c r="Q3926" s="11" t="s">
        <v>8309</v>
      </c>
      <c r="R3926" s="15">
        <f t="shared" si="309"/>
        <v>41811.555462962962</v>
      </c>
      <c r="S3926" s="15">
        <f t="shared" si="310"/>
        <v>41812.875</v>
      </c>
      <c r="U3926" t="str">
        <f t="shared" si="311"/>
        <v>plays</v>
      </c>
    </row>
    <row r="3927" spans="1:21" ht="60" x14ac:dyDescent="0.25">
      <c r="A3927">
        <v>1542</v>
      </c>
      <c r="B3927" s="9" t="s">
        <v>1543</v>
      </c>
      <c r="C3927" s="3" t="s">
        <v>5652</v>
      </c>
      <c r="D3927" s="5">
        <v>500</v>
      </c>
      <c r="E3927" s="7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307"/>
        <v>4</v>
      </c>
      <c r="P3927">
        <f t="shared" si="308"/>
        <v>20</v>
      </c>
      <c r="Q3927" s="11" t="s">
        <v>8314</v>
      </c>
      <c r="R3927" s="15">
        <f t="shared" si="309"/>
        <v>42170.996527777781</v>
      </c>
      <c r="S3927" s="15">
        <f t="shared" si="310"/>
        <v>42185.996527777781</v>
      </c>
      <c r="U3927" t="str">
        <f t="shared" si="311"/>
        <v>nature</v>
      </c>
    </row>
    <row r="3928" spans="1:21" ht="60" x14ac:dyDescent="0.25">
      <c r="A3928">
        <v>3858</v>
      </c>
      <c r="B3928" s="9" t="s">
        <v>3855</v>
      </c>
      <c r="C3928" s="3" t="s">
        <v>7967</v>
      </c>
      <c r="D3928" s="5">
        <v>500</v>
      </c>
      <c r="E3928" s="7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2</v>
      </c>
      <c r="P3928">
        <f t="shared" si="308"/>
        <v>10</v>
      </c>
      <c r="Q3928" s="11" t="s">
        <v>8309</v>
      </c>
      <c r="R3928" s="15">
        <f t="shared" si="309"/>
        <v>42128.431064814817</v>
      </c>
      <c r="S3928" s="15">
        <f t="shared" si="310"/>
        <v>42146.875</v>
      </c>
      <c r="U3928" t="str">
        <f t="shared" si="311"/>
        <v>plays</v>
      </c>
    </row>
    <row r="3929" spans="1:21" ht="60" x14ac:dyDescent="0.25">
      <c r="A3929">
        <v>1915</v>
      </c>
      <c r="B3929" s="9" t="s">
        <v>1916</v>
      </c>
      <c r="C3929" s="3" t="s">
        <v>6025</v>
      </c>
      <c r="D3929" s="5">
        <v>500</v>
      </c>
      <c r="E3929" s="7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307"/>
        <v>2</v>
      </c>
      <c r="P3929">
        <f t="shared" si="308"/>
        <v>2</v>
      </c>
      <c r="Q3929" s="11" t="s">
        <v>8311</v>
      </c>
      <c r="R3929" s="15">
        <f t="shared" si="309"/>
        <v>41864.04886574074</v>
      </c>
      <c r="S3929" s="15">
        <f t="shared" si="310"/>
        <v>41884.04886574074</v>
      </c>
      <c r="U3929" t="str">
        <f t="shared" si="311"/>
        <v>gadgets</v>
      </c>
    </row>
    <row r="3930" spans="1:21" ht="60" x14ac:dyDescent="0.25">
      <c r="A3930">
        <v>544</v>
      </c>
      <c r="B3930" s="9" t="s">
        <v>545</v>
      </c>
      <c r="C3930" s="3" t="s">
        <v>4654</v>
      </c>
      <c r="D3930" s="5">
        <v>500</v>
      </c>
      <c r="E3930" s="7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307"/>
        <v>1</v>
      </c>
      <c r="P3930">
        <f t="shared" si="308"/>
        <v>3</v>
      </c>
      <c r="Q3930" s="11" t="s">
        <v>8311</v>
      </c>
      <c r="R3930" s="15">
        <f t="shared" si="309"/>
        <v>42525.656944444447</v>
      </c>
      <c r="S3930" s="15">
        <f t="shared" si="310"/>
        <v>42555.656944444447</v>
      </c>
      <c r="U3930" t="str">
        <f t="shared" si="311"/>
        <v>web</v>
      </c>
    </row>
    <row r="3931" spans="1:21" ht="60" x14ac:dyDescent="0.25">
      <c r="A3931">
        <v>2849</v>
      </c>
      <c r="B3931" s="9" t="s">
        <v>2849</v>
      </c>
      <c r="C3931" s="3" t="s">
        <v>6959</v>
      </c>
      <c r="D3931" s="5">
        <v>500</v>
      </c>
      <c r="E3931" s="7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307"/>
        <v>1</v>
      </c>
      <c r="P3931">
        <f t="shared" si="308"/>
        <v>5</v>
      </c>
      <c r="Q3931" s="11" t="s">
        <v>8309</v>
      </c>
      <c r="R3931" s="15">
        <f t="shared" si="309"/>
        <v>42453.428240740745</v>
      </c>
      <c r="S3931" s="15">
        <f t="shared" si="310"/>
        <v>42483.428240740745</v>
      </c>
      <c r="U3931" t="str">
        <f t="shared" si="311"/>
        <v>plays</v>
      </c>
    </row>
    <row r="3932" spans="1:21" ht="45" x14ac:dyDescent="0.25">
      <c r="A3932">
        <v>778</v>
      </c>
      <c r="B3932" s="9" t="s">
        <v>779</v>
      </c>
      <c r="C3932" s="3" t="s">
        <v>4888</v>
      </c>
      <c r="D3932" s="5">
        <v>500</v>
      </c>
      <c r="E3932" s="7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307"/>
        <v>0</v>
      </c>
      <c r="P3932">
        <f t="shared" si="308"/>
        <v>2</v>
      </c>
      <c r="Q3932" s="11" t="s">
        <v>8310</v>
      </c>
      <c r="R3932" s="15">
        <f t="shared" si="309"/>
        <v>41729.702314814815</v>
      </c>
      <c r="S3932" s="15">
        <f t="shared" si="310"/>
        <v>41759.702314814815</v>
      </c>
      <c r="U3932" t="str">
        <f t="shared" si="311"/>
        <v>fiction</v>
      </c>
    </row>
    <row r="3933" spans="1:21" ht="60" x14ac:dyDescent="0.25">
      <c r="A3933">
        <v>1414</v>
      </c>
      <c r="B3933" s="9" t="s">
        <v>1415</v>
      </c>
      <c r="C3933" s="3" t="s">
        <v>5524</v>
      </c>
      <c r="D3933" s="5">
        <v>500</v>
      </c>
      <c r="E3933" s="7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307"/>
        <v>0</v>
      </c>
      <c r="P3933">
        <f t="shared" si="308"/>
        <v>1</v>
      </c>
      <c r="Q3933" s="11" t="s">
        <v>8310</v>
      </c>
      <c r="R3933" s="15">
        <f t="shared" si="309"/>
        <v>42708.25309027778</v>
      </c>
      <c r="S3933" s="15">
        <f t="shared" si="310"/>
        <v>42738.25309027778</v>
      </c>
      <c r="U3933" t="str">
        <f t="shared" si="311"/>
        <v>translations</v>
      </c>
    </row>
    <row r="3934" spans="1:21" ht="30" x14ac:dyDescent="0.25">
      <c r="A3934">
        <v>2422</v>
      </c>
      <c r="B3934" s="9" t="s">
        <v>2423</v>
      </c>
      <c r="C3934" s="3" t="s">
        <v>6532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307"/>
        <v>0</v>
      </c>
      <c r="P3934">
        <f t="shared" si="308"/>
        <v>1</v>
      </c>
      <c r="Q3934" s="11" t="s">
        <v>8315</v>
      </c>
      <c r="R3934" s="15">
        <f t="shared" si="309"/>
        <v>42044.724953703699</v>
      </c>
      <c r="S3934" s="15">
        <f t="shared" si="310"/>
        <v>42074.683287037042</v>
      </c>
      <c r="U3934" t="str">
        <f t="shared" si="311"/>
        <v>food trucks</v>
      </c>
    </row>
    <row r="3935" spans="1:21" x14ac:dyDescent="0.25">
      <c r="A3935">
        <v>4004</v>
      </c>
      <c r="B3935" s="9" t="s">
        <v>4000</v>
      </c>
      <c r="C3935" s="3" t="s">
        <v>8109</v>
      </c>
      <c r="D3935" s="5">
        <v>500</v>
      </c>
      <c r="E3935" s="7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307"/>
        <v>0</v>
      </c>
      <c r="P3935">
        <f t="shared" si="308"/>
        <v>1</v>
      </c>
      <c r="Q3935" s="11" t="s">
        <v>8309</v>
      </c>
      <c r="R3935" s="15">
        <f t="shared" si="309"/>
        <v>41890.16269675926</v>
      </c>
      <c r="S3935" s="15">
        <f t="shared" si="310"/>
        <v>41920.16269675926</v>
      </c>
      <c r="U3935" t="str">
        <f t="shared" si="311"/>
        <v>plays</v>
      </c>
    </row>
    <row r="3936" spans="1:21" ht="45" x14ac:dyDescent="0.25">
      <c r="A3936">
        <v>929</v>
      </c>
      <c r="B3936" s="9" t="s">
        <v>930</v>
      </c>
      <c r="C3936" s="3" t="s">
        <v>5039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307"/>
        <v>0</v>
      </c>
      <c r="P3936">
        <f t="shared" si="308"/>
        <v>0</v>
      </c>
      <c r="Q3936" s="11" t="s">
        <v>8313</v>
      </c>
      <c r="R3936" s="15">
        <f t="shared" si="309"/>
        <v>40978.238067129627</v>
      </c>
      <c r="S3936" s="15">
        <f t="shared" si="310"/>
        <v>41008.196400462963</v>
      </c>
      <c r="U3936" t="str">
        <f t="shared" si="311"/>
        <v>jazz</v>
      </c>
    </row>
    <row r="3937" spans="1:21" ht="60" x14ac:dyDescent="0.25">
      <c r="A3937">
        <v>1051</v>
      </c>
      <c r="B3937" s="9" t="s">
        <v>1052</v>
      </c>
      <c r="C3937" s="3" t="s">
        <v>5161</v>
      </c>
      <c r="D3937" s="5">
        <v>500</v>
      </c>
      <c r="E3937" s="7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307"/>
        <v>0</v>
      </c>
      <c r="P3937">
        <f t="shared" si="308"/>
        <v>0</v>
      </c>
      <c r="Q3937" s="11" t="s">
        <v>8316</v>
      </c>
      <c r="R3937" s="15">
        <f t="shared" si="309"/>
        <v>41850.014178240745</v>
      </c>
      <c r="S3937" s="15">
        <f t="shared" si="310"/>
        <v>41878.014178240745</v>
      </c>
      <c r="U3937" t="str">
        <f t="shared" si="311"/>
        <v>audio</v>
      </c>
    </row>
    <row r="3938" spans="1:21" x14ac:dyDescent="0.25">
      <c r="A3938">
        <v>1141</v>
      </c>
      <c r="B3938" s="9" t="s">
        <v>1142</v>
      </c>
      <c r="C3938" s="3" t="s">
        <v>5251</v>
      </c>
      <c r="D3938" s="5">
        <v>500</v>
      </c>
      <c r="E3938" s="7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307"/>
        <v>0</v>
      </c>
      <c r="P3938">
        <f t="shared" si="308"/>
        <v>0</v>
      </c>
      <c r="Q3938" s="11" t="s">
        <v>8312</v>
      </c>
      <c r="R3938" s="15">
        <f t="shared" si="309"/>
        <v>42164.699652777781</v>
      </c>
      <c r="S3938" s="15">
        <f t="shared" si="310"/>
        <v>42194.699652777781</v>
      </c>
      <c r="U3938" t="str">
        <f t="shared" si="311"/>
        <v>mobile games</v>
      </c>
    </row>
    <row r="3939" spans="1:21" ht="45" x14ac:dyDescent="0.25">
      <c r="A3939">
        <v>1599</v>
      </c>
      <c r="B3939" s="9" t="s">
        <v>1600</v>
      </c>
      <c r="C3939" s="3" t="s">
        <v>5709</v>
      </c>
      <c r="D3939" s="5">
        <v>500</v>
      </c>
      <c r="E3939" s="7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307"/>
        <v>0</v>
      </c>
      <c r="P3939">
        <f t="shared" si="308"/>
        <v>0</v>
      </c>
      <c r="Q3939" s="11" t="s">
        <v>8314</v>
      </c>
      <c r="R3939" s="15">
        <f t="shared" si="309"/>
        <v>42438.53907407407</v>
      </c>
      <c r="S3939" s="15">
        <f t="shared" si="310"/>
        <v>42468.497407407413</v>
      </c>
      <c r="U3939" t="str">
        <f t="shared" si="311"/>
        <v>places</v>
      </c>
    </row>
    <row r="3940" spans="1:21" ht="60" x14ac:dyDescent="0.25">
      <c r="A3940">
        <v>3204</v>
      </c>
      <c r="B3940" s="9" t="s">
        <v>3204</v>
      </c>
      <c r="C3940" s="3" t="s">
        <v>7314</v>
      </c>
      <c r="D3940" s="5">
        <v>500</v>
      </c>
      <c r="E3940" s="7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307"/>
        <v>0</v>
      </c>
      <c r="P3940">
        <f t="shared" si="308"/>
        <v>0</v>
      </c>
      <c r="Q3940" s="11" t="s">
        <v>8309</v>
      </c>
      <c r="R3940" s="15">
        <f t="shared" si="309"/>
        <v>42172.686099537037</v>
      </c>
      <c r="S3940" s="15">
        <f t="shared" si="310"/>
        <v>42202.676388888889</v>
      </c>
      <c r="U3940" t="str">
        <f t="shared" si="311"/>
        <v>musical</v>
      </c>
    </row>
    <row r="3941" spans="1:21" ht="45" x14ac:dyDescent="0.25">
      <c r="A3941">
        <v>4051</v>
      </c>
      <c r="B3941" s="9" t="s">
        <v>4047</v>
      </c>
      <c r="C3941" s="3" t="s">
        <v>8155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307"/>
        <v>0</v>
      </c>
      <c r="P3941">
        <f t="shared" si="308"/>
        <v>0</v>
      </c>
      <c r="Q3941" s="11" t="s">
        <v>8309</v>
      </c>
      <c r="R3941" s="15">
        <f t="shared" si="309"/>
        <v>41761.810150462967</v>
      </c>
      <c r="S3941" s="15">
        <f t="shared" si="310"/>
        <v>41768.286805555559</v>
      </c>
      <c r="U3941" t="str">
        <f t="shared" si="311"/>
        <v>plays</v>
      </c>
    </row>
    <row r="3942" spans="1:21" ht="45" x14ac:dyDescent="0.25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7"/>
        <v>0</v>
      </c>
      <c r="P3942">
        <f t="shared" si="308"/>
        <v>0</v>
      </c>
      <c r="Q3942" s="11" t="s">
        <v>8309</v>
      </c>
      <c r="R3942" s="15">
        <f t="shared" si="309"/>
        <v>42307.539398148147</v>
      </c>
      <c r="S3942" s="15">
        <f t="shared" si="310"/>
        <v>42337.581064814818</v>
      </c>
      <c r="U3942" t="str">
        <f t="shared" si="311"/>
        <v>plays</v>
      </c>
    </row>
    <row r="3943" spans="1:21" ht="45" x14ac:dyDescent="0.25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7"/>
        <v>127</v>
      </c>
      <c r="P3943">
        <f t="shared" si="308"/>
        <v>62.8</v>
      </c>
      <c r="Q3943" s="11" t="s">
        <v>8311</v>
      </c>
      <c r="R3943" s="15">
        <f t="shared" si="309"/>
        <v>42115.853888888887</v>
      </c>
      <c r="S3943" s="15">
        <f t="shared" si="310"/>
        <v>42148.853888888887</v>
      </c>
      <c r="U3943" t="str">
        <f t="shared" si="311"/>
        <v>hardware</v>
      </c>
    </row>
    <row r="3944" spans="1:21" ht="45" x14ac:dyDescent="0.25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7"/>
        <v>223</v>
      </c>
      <c r="P3944">
        <f t="shared" si="308"/>
        <v>21.38</v>
      </c>
      <c r="Q3944" s="11" t="s">
        <v>8312</v>
      </c>
      <c r="R3944" s="15">
        <f t="shared" si="309"/>
        <v>42682.451921296291</v>
      </c>
      <c r="S3944" s="15">
        <f t="shared" si="310"/>
        <v>42696.451921296291</v>
      </c>
      <c r="U3944" t="str">
        <f t="shared" si="311"/>
        <v>tabletop games</v>
      </c>
    </row>
    <row r="3945" spans="1:21" ht="45" x14ac:dyDescent="0.25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7"/>
        <v>124</v>
      </c>
      <c r="P3945">
        <f t="shared" si="308"/>
        <v>43</v>
      </c>
      <c r="Q3945" s="11" t="s">
        <v>8313</v>
      </c>
      <c r="R3945" s="15">
        <f t="shared" si="309"/>
        <v>40981.710243055553</v>
      </c>
      <c r="S3945" s="15">
        <f t="shared" si="310"/>
        <v>41011.710243055553</v>
      </c>
      <c r="U3945" t="str">
        <f t="shared" si="311"/>
        <v>indie rock</v>
      </c>
    </row>
    <row r="3946" spans="1:21" ht="30" x14ac:dyDescent="0.25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7"/>
        <v>140</v>
      </c>
      <c r="P3946">
        <f t="shared" si="308"/>
        <v>28.73</v>
      </c>
      <c r="Q3946" s="11" t="s">
        <v>8308</v>
      </c>
      <c r="R3946" s="15">
        <f t="shared" si="309"/>
        <v>40918.738935185182</v>
      </c>
      <c r="S3946" s="15">
        <f t="shared" si="310"/>
        <v>40943.738935185182</v>
      </c>
      <c r="U3946" t="str">
        <f t="shared" si="311"/>
        <v>shorts</v>
      </c>
    </row>
    <row r="3947" spans="1:21" ht="60" x14ac:dyDescent="0.25">
      <c r="A3947">
        <v>2836</v>
      </c>
      <c r="B3947" s="9" t="s">
        <v>2836</v>
      </c>
      <c r="C3947" s="3" t="s">
        <v>6946</v>
      </c>
      <c r="D3947" s="5">
        <v>450</v>
      </c>
      <c r="E3947" s="7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307"/>
        <v>108</v>
      </c>
      <c r="P3947">
        <f t="shared" si="308"/>
        <v>44.09</v>
      </c>
      <c r="Q3947" s="11" t="s">
        <v>8309</v>
      </c>
      <c r="R3947" s="15">
        <f t="shared" si="309"/>
        <v>42746.261782407411</v>
      </c>
      <c r="S3947" s="15">
        <f t="shared" si="310"/>
        <v>42784.207638888889</v>
      </c>
      <c r="U3947" t="str">
        <f t="shared" si="311"/>
        <v>plays</v>
      </c>
    </row>
    <row r="3948" spans="1:21" ht="30" x14ac:dyDescent="0.25">
      <c r="A3948">
        <v>177</v>
      </c>
      <c r="B3948" s="9" t="s">
        <v>179</v>
      </c>
      <c r="C3948" s="3" t="s">
        <v>4287</v>
      </c>
      <c r="D3948" s="5">
        <v>450</v>
      </c>
      <c r="E3948" s="7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7"/>
        <v>40</v>
      </c>
      <c r="P3948">
        <f t="shared" si="308"/>
        <v>25.71</v>
      </c>
      <c r="Q3948" s="11" t="s">
        <v>8308</v>
      </c>
      <c r="R3948" s="15">
        <f t="shared" si="309"/>
        <v>42070.047754629632</v>
      </c>
      <c r="S3948" s="15">
        <f t="shared" si="310"/>
        <v>42087.00608796296</v>
      </c>
      <c r="U3948" t="str">
        <f t="shared" si="311"/>
        <v>drama</v>
      </c>
    </row>
    <row r="3949" spans="1:21" ht="45" x14ac:dyDescent="0.25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7"/>
        <v>3</v>
      </c>
      <c r="P3949">
        <f t="shared" si="308"/>
        <v>7.5</v>
      </c>
      <c r="Q3949" s="11" t="s">
        <v>8314</v>
      </c>
      <c r="R3949" s="15">
        <f t="shared" si="309"/>
        <v>41860.91002314815</v>
      </c>
      <c r="S3949" s="15">
        <f t="shared" si="310"/>
        <v>41872.91002314815</v>
      </c>
      <c r="U3949" t="str">
        <f t="shared" si="311"/>
        <v>photobooks</v>
      </c>
    </row>
    <row r="3950" spans="1:21" ht="60" x14ac:dyDescent="0.25">
      <c r="A3950">
        <v>439</v>
      </c>
      <c r="B3950" s="9" t="s">
        <v>440</v>
      </c>
      <c r="C3950" s="3" t="s">
        <v>4549</v>
      </c>
      <c r="D3950" s="5">
        <v>450</v>
      </c>
      <c r="E3950" s="7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307"/>
        <v>0</v>
      </c>
      <c r="P3950">
        <f t="shared" si="308"/>
        <v>0</v>
      </c>
      <c r="Q3950" s="11" t="s">
        <v>8308</v>
      </c>
      <c r="R3950" s="15">
        <f t="shared" si="309"/>
        <v>41919.761782407404</v>
      </c>
      <c r="S3950" s="15">
        <f t="shared" si="310"/>
        <v>41929.761782407404</v>
      </c>
      <c r="U3950" t="str">
        <f t="shared" si="311"/>
        <v>animation</v>
      </c>
    </row>
    <row r="3951" spans="1:21" ht="60" x14ac:dyDescent="0.25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7"/>
        <v>101</v>
      </c>
      <c r="P3951">
        <f t="shared" si="308"/>
        <v>47.22</v>
      </c>
      <c r="Q3951" s="11" t="s">
        <v>8313</v>
      </c>
      <c r="R3951" s="15">
        <f t="shared" si="309"/>
        <v>42299.776770833334</v>
      </c>
      <c r="S3951" s="15">
        <f t="shared" si="310"/>
        <v>42310.333333333328</v>
      </c>
      <c r="U3951" t="str">
        <f t="shared" si="311"/>
        <v>electronic music</v>
      </c>
    </row>
    <row r="3952" spans="1:21" ht="45" x14ac:dyDescent="0.25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7"/>
        <v>29</v>
      </c>
      <c r="P3952">
        <f t="shared" si="308"/>
        <v>60</v>
      </c>
      <c r="Q3952" s="11" t="s">
        <v>8311</v>
      </c>
      <c r="R3952" s="15">
        <f t="shared" si="309"/>
        <v>41954.688310185185</v>
      </c>
      <c r="S3952" s="15">
        <f t="shared" si="310"/>
        <v>41984.688310185185</v>
      </c>
      <c r="U3952" t="str">
        <f t="shared" si="311"/>
        <v>web</v>
      </c>
    </row>
    <row r="3953" spans="1:21" ht="45" x14ac:dyDescent="0.25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7"/>
        <v>393</v>
      </c>
      <c r="P3953">
        <f t="shared" si="308"/>
        <v>60.38</v>
      </c>
      <c r="Q3953" s="11" t="s">
        <v>8308</v>
      </c>
      <c r="R3953" s="15">
        <f t="shared" si="309"/>
        <v>40997.144872685189</v>
      </c>
      <c r="S3953" s="15">
        <f t="shared" si="310"/>
        <v>41050.124305555553</v>
      </c>
      <c r="U3953" t="str">
        <f t="shared" si="311"/>
        <v>shorts</v>
      </c>
    </row>
    <row r="3954" spans="1:21" ht="60" x14ac:dyDescent="0.25">
      <c r="A3954">
        <v>1833</v>
      </c>
      <c r="B3954" s="9" t="s">
        <v>1834</v>
      </c>
      <c r="C3954" s="3" t="s">
        <v>5943</v>
      </c>
      <c r="D3954" s="5">
        <v>400</v>
      </c>
      <c r="E3954" s="7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307"/>
        <v>263</v>
      </c>
      <c r="P3954">
        <f t="shared" si="308"/>
        <v>42</v>
      </c>
      <c r="Q3954" s="11" t="s">
        <v>8313</v>
      </c>
      <c r="R3954" s="15">
        <f t="shared" si="309"/>
        <v>41303.044016203705</v>
      </c>
      <c r="S3954" s="15">
        <f t="shared" si="310"/>
        <v>41335.332638888889</v>
      </c>
      <c r="U3954" t="str">
        <f t="shared" si="311"/>
        <v>rock</v>
      </c>
    </row>
    <row r="3955" spans="1:21" ht="30" x14ac:dyDescent="0.25">
      <c r="A3955">
        <v>1386</v>
      </c>
      <c r="B3955" s="9" t="s">
        <v>1387</v>
      </c>
      <c r="C3955" s="3" t="s">
        <v>5496</v>
      </c>
      <c r="D3955" s="5">
        <v>400</v>
      </c>
      <c r="E3955" s="7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307"/>
        <v>219</v>
      </c>
      <c r="P3955">
        <f t="shared" si="308"/>
        <v>62.5</v>
      </c>
      <c r="Q3955" s="11" t="s">
        <v>8313</v>
      </c>
      <c r="R3955" s="15">
        <f t="shared" si="309"/>
        <v>42184.646863425922</v>
      </c>
      <c r="S3955" s="15">
        <f t="shared" si="310"/>
        <v>42214.646863425922</v>
      </c>
      <c r="U3955" t="str">
        <f t="shared" si="311"/>
        <v>rock</v>
      </c>
    </row>
    <row r="3956" spans="1:21" ht="60" x14ac:dyDescent="0.25">
      <c r="A3956">
        <v>1640</v>
      </c>
      <c r="B3956" s="9" t="s">
        <v>1641</v>
      </c>
      <c r="C3956" s="3" t="s">
        <v>5750</v>
      </c>
      <c r="D3956" s="5">
        <v>400</v>
      </c>
      <c r="E3956" s="7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307"/>
        <v>170</v>
      </c>
      <c r="P3956">
        <f t="shared" si="308"/>
        <v>39.97</v>
      </c>
      <c r="Q3956" s="11" t="s">
        <v>8313</v>
      </c>
      <c r="R3956" s="15">
        <f t="shared" si="309"/>
        <v>40379.23096064815</v>
      </c>
      <c r="S3956" s="15">
        <f t="shared" si="310"/>
        <v>40393.082638888889</v>
      </c>
      <c r="U3956" t="str">
        <f t="shared" si="311"/>
        <v>rock</v>
      </c>
    </row>
    <row r="3957" spans="1:21" ht="30" x14ac:dyDescent="0.25">
      <c r="A3957">
        <v>2161</v>
      </c>
      <c r="B3957" s="9" t="s">
        <v>2162</v>
      </c>
      <c r="C3957" s="3" t="s">
        <v>6271</v>
      </c>
      <c r="D3957" s="5">
        <v>400</v>
      </c>
      <c r="E3957" s="7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307"/>
        <v>116</v>
      </c>
      <c r="P3957">
        <f t="shared" si="308"/>
        <v>35.619999999999997</v>
      </c>
      <c r="Q3957" s="11" t="s">
        <v>8313</v>
      </c>
      <c r="R3957" s="15">
        <f t="shared" si="309"/>
        <v>42240.852534722217</v>
      </c>
      <c r="S3957" s="15">
        <f t="shared" si="310"/>
        <v>42270.852534722217</v>
      </c>
      <c r="U3957" t="str">
        <f t="shared" si="311"/>
        <v>rock</v>
      </c>
    </row>
    <row r="3958" spans="1:21" ht="60" x14ac:dyDescent="0.25">
      <c r="A3958">
        <v>3325</v>
      </c>
      <c r="B3958" s="9" t="s">
        <v>3325</v>
      </c>
      <c r="C3958" s="3" t="s">
        <v>7435</v>
      </c>
      <c r="D3958" s="5">
        <v>400</v>
      </c>
      <c r="E3958" s="7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307"/>
        <v>113</v>
      </c>
      <c r="P3958">
        <f t="shared" si="308"/>
        <v>30</v>
      </c>
      <c r="Q3958" s="11" t="s">
        <v>8309</v>
      </c>
      <c r="R3958" s="15">
        <f t="shared" si="309"/>
        <v>42064.785613425927</v>
      </c>
      <c r="S3958" s="15">
        <f t="shared" si="310"/>
        <v>42099.743946759263</v>
      </c>
      <c r="U3958" t="str">
        <f t="shared" si="311"/>
        <v>plays</v>
      </c>
    </row>
    <row r="3959" spans="1:21" ht="60" x14ac:dyDescent="0.25">
      <c r="A3959">
        <v>2805</v>
      </c>
      <c r="B3959" s="9" t="s">
        <v>2805</v>
      </c>
      <c r="C3959" s="3" t="s">
        <v>6915</v>
      </c>
      <c r="D3959" s="5">
        <v>400</v>
      </c>
      <c r="E3959" s="7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307"/>
        <v>110</v>
      </c>
      <c r="P3959">
        <f t="shared" si="308"/>
        <v>24.44</v>
      </c>
      <c r="Q3959" s="11" t="s">
        <v>8309</v>
      </c>
      <c r="R3959" s="15">
        <f t="shared" si="309"/>
        <v>42213.505474537036</v>
      </c>
      <c r="S3959" s="15">
        <f t="shared" si="310"/>
        <v>42238.505474537036</v>
      </c>
      <c r="U3959" t="str">
        <f t="shared" si="311"/>
        <v>plays</v>
      </c>
    </row>
    <row r="3960" spans="1:21" ht="30" x14ac:dyDescent="0.25">
      <c r="A3960">
        <v>819</v>
      </c>
      <c r="B3960" s="9" t="s">
        <v>820</v>
      </c>
      <c r="C3960" s="3" t="s">
        <v>4929</v>
      </c>
      <c r="D3960" s="5">
        <v>400</v>
      </c>
      <c r="E3960" s="7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307"/>
        <v>109</v>
      </c>
      <c r="P3960">
        <f t="shared" si="308"/>
        <v>31.07</v>
      </c>
      <c r="Q3960" s="11" t="s">
        <v>8313</v>
      </c>
      <c r="R3960" s="15">
        <f t="shared" si="309"/>
        <v>41619.998310185183</v>
      </c>
      <c r="S3960" s="15">
        <f t="shared" si="310"/>
        <v>41629.197222222225</v>
      </c>
      <c r="U3960" t="str">
        <f t="shared" si="311"/>
        <v>rock</v>
      </c>
    </row>
    <row r="3961" spans="1:21" ht="60" x14ac:dyDescent="0.25">
      <c r="A3961">
        <v>2448</v>
      </c>
      <c r="B3961" s="9" t="s">
        <v>2449</v>
      </c>
      <c r="C3961" s="3" t="s">
        <v>6558</v>
      </c>
      <c r="D3961" s="5">
        <v>400</v>
      </c>
      <c r="E3961" s="7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307"/>
        <v>108</v>
      </c>
      <c r="P3961">
        <f t="shared" si="308"/>
        <v>47.78</v>
      </c>
      <c r="Q3961" s="11" t="s">
        <v>8315</v>
      </c>
      <c r="R3961" s="15">
        <f t="shared" si="309"/>
        <v>42607.316122685181</v>
      </c>
      <c r="S3961" s="15">
        <f t="shared" si="310"/>
        <v>42613.233333333337</v>
      </c>
      <c r="U3961" t="str">
        <f t="shared" si="311"/>
        <v>small batch</v>
      </c>
    </row>
    <row r="3962" spans="1:21" ht="45" x14ac:dyDescent="0.25">
      <c r="A3962">
        <v>97</v>
      </c>
      <c r="B3962" s="9" t="s">
        <v>99</v>
      </c>
      <c r="C3962" s="3" t="s">
        <v>4208</v>
      </c>
      <c r="D3962" s="5">
        <v>400</v>
      </c>
      <c r="E3962" s="7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307"/>
        <v>106</v>
      </c>
      <c r="P3962">
        <f t="shared" si="308"/>
        <v>53.13</v>
      </c>
      <c r="Q3962" s="11" t="s">
        <v>8308</v>
      </c>
      <c r="R3962" s="15">
        <f t="shared" si="309"/>
        <v>40706.135208333333</v>
      </c>
      <c r="S3962" s="15">
        <f t="shared" si="310"/>
        <v>40736.135208333333</v>
      </c>
      <c r="U3962" t="str">
        <f t="shared" si="311"/>
        <v>shorts</v>
      </c>
    </row>
    <row r="3963" spans="1:21" ht="45" x14ac:dyDescent="0.25">
      <c r="A3963">
        <v>2317</v>
      </c>
      <c r="B3963" s="9" t="s">
        <v>2318</v>
      </c>
      <c r="C3963" s="3" t="s">
        <v>6427</v>
      </c>
      <c r="D3963" s="5">
        <v>400</v>
      </c>
      <c r="E3963" s="7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307"/>
        <v>104</v>
      </c>
      <c r="P3963">
        <f t="shared" si="308"/>
        <v>18.91</v>
      </c>
      <c r="Q3963" s="11" t="s">
        <v>8313</v>
      </c>
      <c r="R3963" s="15">
        <f t="shared" si="309"/>
        <v>40192.542233796295</v>
      </c>
      <c r="S3963" s="15">
        <f t="shared" si="310"/>
        <v>40224.208333333336</v>
      </c>
      <c r="U3963" t="str">
        <f t="shared" si="311"/>
        <v>indie rock</v>
      </c>
    </row>
    <row r="3964" spans="1:21" ht="60" x14ac:dyDescent="0.25">
      <c r="A3964">
        <v>3494</v>
      </c>
      <c r="B3964" s="9" t="s">
        <v>3493</v>
      </c>
      <c r="C3964" s="3" t="s">
        <v>7604</v>
      </c>
      <c r="D3964" s="5">
        <v>400</v>
      </c>
      <c r="E3964" s="7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307"/>
        <v>100</v>
      </c>
      <c r="P3964">
        <f t="shared" si="308"/>
        <v>30.77</v>
      </c>
      <c r="Q3964" s="11" t="s">
        <v>8309</v>
      </c>
      <c r="R3964" s="15">
        <f t="shared" si="309"/>
        <v>42689.214988425927</v>
      </c>
      <c r="S3964" s="15">
        <f t="shared" si="310"/>
        <v>42700.25</v>
      </c>
      <c r="U3964" t="str">
        <f t="shared" si="311"/>
        <v>plays</v>
      </c>
    </row>
    <row r="3965" spans="1:21" ht="45" x14ac:dyDescent="0.25">
      <c r="A3965">
        <v>1106</v>
      </c>
      <c r="B3965" s="9" t="s">
        <v>1107</v>
      </c>
      <c r="C3965" s="3" t="s">
        <v>5216</v>
      </c>
      <c r="D3965" s="5">
        <v>400</v>
      </c>
      <c r="E3965" s="7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307"/>
        <v>41</v>
      </c>
      <c r="P3965">
        <f t="shared" si="308"/>
        <v>23.57</v>
      </c>
      <c r="Q3965" s="11" t="s">
        <v>8312</v>
      </c>
      <c r="R3965" s="15">
        <f t="shared" si="309"/>
        <v>40973.740451388891</v>
      </c>
      <c r="S3965" s="15">
        <f t="shared" si="310"/>
        <v>41003.698784722219</v>
      </c>
      <c r="U3965" t="str">
        <f t="shared" si="311"/>
        <v>video games</v>
      </c>
    </row>
    <row r="3966" spans="1:21" ht="45" x14ac:dyDescent="0.25">
      <c r="A3966">
        <v>3987</v>
      </c>
      <c r="B3966" s="9" t="s">
        <v>3983</v>
      </c>
      <c r="C3966" s="3" t="s">
        <v>8093</v>
      </c>
      <c r="D3966" s="5">
        <v>400</v>
      </c>
      <c r="E3966" s="7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307"/>
        <v>38</v>
      </c>
      <c r="P3966">
        <f t="shared" si="308"/>
        <v>11.62</v>
      </c>
      <c r="Q3966" s="11" t="s">
        <v>8309</v>
      </c>
      <c r="R3966" s="15">
        <f t="shared" si="309"/>
        <v>41765.92465277778</v>
      </c>
      <c r="S3966" s="15">
        <f t="shared" si="310"/>
        <v>41775.92465277778</v>
      </c>
      <c r="U3966" t="str">
        <f t="shared" si="311"/>
        <v>plays</v>
      </c>
    </row>
    <row r="3967" spans="1:21" ht="30" x14ac:dyDescent="0.25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7"/>
        <v>33</v>
      </c>
      <c r="P3967">
        <f t="shared" si="308"/>
        <v>26</v>
      </c>
      <c r="Q3967" s="11" t="s">
        <v>8309</v>
      </c>
      <c r="R3967" s="15">
        <f t="shared" si="309"/>
        <v>42047.07640046296</v>
      </c>
      <c r="S3967" s="15">
        <f t="shared" si="310"/>
        <v>42077.034733796296</v>
      </c>
      <c r="U3967" t="str">
        <f t="shared" si="311"/>
        <v>plays</v>
      </c>
    </row>
    <row r="3968" spans="1:21" ht="60" x14ac:dyDescent="0.25">
      <c r="A3968">
        <v>441</v>
      </c>
      <c r="B3968" s="9" t="s">
        <v>442</v>
      </c>
      <c r="C3968" s="3" t="s">
        <v>4551</v>
      </c>
      <c r="D3968" s="5">
        <v>400</v>
      </c>
      <c r="E3968" s="7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307"/>
        <v>0</v>
      </c>
      <c r="P3968">
        <f t="shared" si="308"/>
        <v>0</v>
      </c>
      <c r="Q3968" s="11" t="s">
        <v>8308</v>
      </c>
      <c r="R3968" s="15">
        <f t="shared" si="309"/>
        <v>41550.793935185182</v>
      </c>
      <c r="S3968" s="15">
        <f t="shared" si="310"/>
        <v>41580.793935185182</v>
      </c>
      <c r="U3968" t="str">
        <f t="shared" si="311"/>
        <v>animation</v>
      </c>
    </row>
    <row r="3969" spans="1:21" ht="60" x14ac:dyDescent="0.25">
      <c r="A3969">
        <v>581</v>
      </c>
      <c r="B3969" s="9" t="s">
        <v>582</v>
      </c>
      <c r="C3969" s="3" t="s">
        <v>4691</v>
      </c>
      <c r="D3969" s="5">
        <v>400</v>
      </c>
      <c r="E3969" s="7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307"/>
        <v>0</v>
      </c>
      <c r="P3969">
        <f t="shared" si="308"/>
        <v>0</v>
      </c>
      <c r="Q3969" s="11" t="s">
        <v>8311</v>
      </c>
      <c r="R3969" s="15">
        <f t="shared" si="309"/>
        <v>42188.012777777782</v>
      </c>
      <c r="S3969" s="15">
        <f t="shared" si="310"/>
        <v>42218.012777777782</v>
      </c>
      <c r="U3969" t="str">
        <f t="shared" si="311"/>
        <v>web</v>
      </c>
    </row>
    <row r="3970" spans="1:21" ht="60" x14ac:dyDescent="0.25">
      <c r="A3970">
        <v>618</v>
      </c>
      <c r="B3970" s="9" t="s">
        <v>619</v>
      </c>
      <c r="C3970" s="3" t="s">
        <v>4728</v>
      </c>
      <c r="D3970" s="5">
        <v>400</v>
      </c>
      <c r="E3970" s="7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307"/>
        <v>0</v>
      </c>
      <c r="P3970">
        <f t="shared" si="308"/>
        <v>0</v>
      </c>
      <c r="Q3970" s="11" t="s">
        <v>8311</v>
      </c>
      <c r="R3970" s="15">
        <f t="shared" si="309"/>
        <v>42317.810219907406</v>
      </c>
      <c r="S3970" s="15">
        <f t="shared" si="310"/>
        <v>42347.810219907406</v>
      </c>
      <c r="U3970" t="str">
        <f t="shared" si="311"/>
        <v>web</v>
      </c>
    </row>
    <row r="3971" spans="1:21" ht="45" x14ac:dyDescent="0.25">
      <c r="A3971">
        <v>2170</v>
      </c>
      <c r="B3971" s="9" t="s">
        <v>2171</v>
      </c>
      <c r="C3971" s="3" t="s">
        <v>6280</v>
      </c>
      <c r="D3971" s="5">
        <v>350</v>
      </c>
      <c r="E3971" s="7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4034" si="312">ROUND(E3971/D3971*100,0)</f>
        <v>181</v>
      </c>
      <c r="P3971">
        <f t="shared" ref="P3971:P4034" si="313">IFERROR(ROUND(E3971/L3971,2),0)</f>
        <v>33.32</v>
      </c>
      <c r="Q3971" s="11" t="s">
        <v>8313</v>
      </c>
      <c r="R3971" s="15">
        <f t="shared" ref="R3971:R4034" si="314">(((J3971/60)/60)/24)+DATE(1970,1,1)</f>
        <v>42198.750254629631</v>
      </c>
      <c r="S3971" s="15">
        <f t="shared" ref="S3971:S4034" si="315">(((I3971/60)/60)/24)+DATE(1970,1,1)</f>
        <v>42238.750254629631</v>
      </c>
      <c r="U3971" t="str">
        <f t="shared" ref="U3971:U4034" si="316">RIGHT(N3971,LEN(N3971)-SEARCH("/",N3971))</f>
        <v>rock</v>
      </c>
    </row>
    <row r="3972" spans="1:21" ht="60" x14ac:dyDescent="0.25">
      <c r="A3972">
        <v>3521</v>
      </c>
      <c r="B3972" s="9" t="s">
        <v>3520</v>
      </c>
      <c r="C3972" s="3" t="s">
        <v>7631</v>
      </c>
      <c r="D3972" s="5">
        <v>350</v>
      </c>
      <c r="E3972" s="7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312"/>
        <v>169</v>
      </c>
      <c r="P3972">
        <f t="shared" si="313"/>
        <v>45.62</v>
      </c>
      <c r="Q3972" s="11" t="s">
        <v>8309</v>
      </c>
      <c r="R3972" s="15">
        <f t="shared" si="314"/>
        <v>41881.361342592594</v>
      </c>
      <c r="S3972" s="15">
        <f t="shared" si="315"/>
        <v>41911.361342592594</v>
      </c>
      <c r="U3972" t="str">
        <f t="shared" si="316"/>
        <v>plays</v>
      </c>
    </row>
    <row r="3973" spans="1:21" ht="45" x14ac:dyDescent="0.25">
      <c r="A3973">
        <v>1400</v>
      </c>
      <c r="B3973" s="9" t="s">
        <v>1401</v>
      </c>
      <c r="C3973" s="3" t="s">
        <v>5510</v>
      </c>
      <c r="D3973" s="5">
        <v>350</v>
      </c>
      <c r="E3973" s="7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312"/>
        <v>167</v>
      </c>
      <c r="P3973">
        <f t="shared" si="313"/>
        <v>17.239999999999998</v>
      </c>
      <c r="Q3973" s="11" t="s">
        <v>8313</v>
      </c>
      <c r="R3973" s="15">
        <f t="shared" si="314"/>
        <v>42498.341122685189</v>
      </c>
      <c r="S3973" s="15">
        <f t="shared" si="315"/>
        <v>42533.229166666672</v>
      </c>
      <c r="U3973" t="str">
        <f t="shared" si="316"/>
        <v>rock</v>
      </c>
    </row>
    <row r="3974" spans="1:21" ht="30" x14ac:dyDescent="0.25">
      <c r="A3974">
        <v>3309</v>
      </c>
      <c r="B3974" s="9" t="s">
        <v>3309</v>
      </c>
      <c r="C3974" s="3" t="s">
        <v>7419</v>
      </c>
      <c r="D3974" s="5">
        <v>350</v>
      </c>
      <c r="E3974" s="7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312"/>
        <v>159</v>
      </c>
      <c r="P3974">
        <f t="shared" si="313"/>
        <v>18</v>
      </c>
      <c r="Q3974" s="11" t="s">
        <v>8309</v>
      </c>
      <c r="R3974" s="15">
        <f t="shared" si="314"/>
        <v>42628.650208333333</v>
      </c>
      <c r="S3974" s="15">
        <f t="shared" si="315"/>
        <v>42659.650208333333</v>
      </c>
      <c r="U3974" t="str">
        <f t="shared" si="316"/>
        <v>plays</v>
      </c>
    </row>
    <row r="3975" spans="1:21" ht="60" x14ac:dyDescent="0.25">
      <c r="A3975">
        <v>818</v>
      </c>
      <c r="B3975" s="9" t="s">
        <v>819</v>
      </c>
      <c r="C3975" s="3" t="s">
        <v>4928</v>
      </c>
      <c r="D3975" s="5">
        <v>350</v>
      </c>
      <c r="E3975" s="7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312"/>
        <v>156</v>
      </c>
      <c r="P3975">
        <f t="shared" si="313"/>
        <v>28.68</v>
      </c>
      <c r="Q3975" s="11" t="s">
        <v>8313</v>
      </c>
      <c r="R3975" s="15">
        <f t="shared" si="314"/>
        <v>41120.882881944446</v>
      </c>
      <c r="S3975" s="15">
        <f t="shared" si="315"/>
        <v>41128.709027777775</v>
      </c>
      <c r="U3975" t="str">
        <f t="shared" si="316"/>
        <v>rock</v>
      </c>
    </row>
    <row r="3976" spans="1:21" ht="45" x14ac:dyDescent="0.25">
      <c r="A3976">
        <v>3558</v>
      </c>
      <c r="B3976" s="9" t="s">
        <v>3557</v>
      </c>
      <c r="C3976" s="3" t="s">
        <v>7668</v>
      </c>
      <c r="D3976" s="5">
        <v>350</v>
      </c>
      <c r="E3976" s="7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312"/>
        <v>144</v>
      </c>
      <c r="P3976">
        <f t="shared" si="313"/>
        <v>22.91</v>
      </c>
      <c r="Q3976" s="11" t="s">
        <v>8309</v>
      </c>
      <c r="R3976" s="15">
        <f t="shared" si="314"/>
        <v>42139.816840277781</v>
      </c>
      <c r="S3976" s="15">
        <f t="shared" si="315"/>
        <v>42181.875</v>
      </c>
      <c r="U3976" t="str">
        <f t="shared" si="316"/>
        <v>plays</v>
      </c>
    </row>
    <row r="3977" spans="1:21" ht="60" x14ac:dyDescent="0.25">
      <c r="A3977">
        <v>1832</v>
      </c>
      <c r="B3977" s="9" t="s">
        <v>1833</v>
      </c>
      <c r="C3977" s="3" t="s">
        <v>5942</v>
      </c>
      <c r="D3977" s="5">
        <v>350</v>
      </c>
      <c r="E3977" s="7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2"/>
        <v>143</v>
      </c>
      <c r="P3977">
        <f t="shared" si="313"/>
        <v>25</v>
      </c>
      <c r="Q3977" s="11" t="s">
        <v>8313</v>
      </c>
      <c r="R3977" s="15">
        <f t="shared" si="314"/>
        <v>40576.539664351854</v>
      </c>
      <c r="S3977" s="15">
        <f t="shared" si="315"/>
        <v>40606.539664351854</v>
      </c>
      <c r="U3977" t="str">
        <f t="shared" si="316"/>
        <v>rock</v>
      </c>
    </row>
    <row r="3978" spans="1:21" ht="45" x14ac:dyDescent="0.25">
      <c r="A3978">
        <v>3405</v>
      </c>
      <c r="B3978" s="9" t="s">
        <v>3404</v>
      </c>
      <c r="C3978" s="3" t="s">
        <v>7515</v>
      </c>
      <c r="D3978" s="5">
        <v>350</v>
      </c>
      <c r="E3978" s="7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312"/>
        <v>138</v>
      </c>
      <c r="P3978">
        <f t="shared" si="313"/>
        <v>28.32</v>
      </c>
      <c r="Q3978" s="11" t="s">
        <v>8309</v>
      </c>
      <c r="R3978" s="15">
        <f t="shared" si="314"/>
        <v>42410.017199074078</v>
      </c>
      <c r="S3978" s="15">
        <f t="shared" si="315"/>
        <v>42430.999305555553</v>
      </c>
      <c r="U3978" t="str">
        <f t="shared" si="316"/>
        <v>plays</v>
      </c>
    </row>
    <row r="3979" spans="1:21" ht="60" x14ac:dyDescent="0.25">
      <c r="A3979">
        <v>95</v>
      </c>
      <c r="B3979" s="9" t="s">
        <v>97</v>
      </c>
      <c r="C3979" s="3" t="s">
        <v>4206</v>
      </c>
      <c r="D3979" s="5">
        <v>350</v>
      </c>
      <c r="E3979" s="7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312"/>
        <v>131</v>
      </c>
      <c r="P3979">
        <f t="shared" si="313"/>
        <v>21.9</v>
      </c>
      <c r="Q3979" s="11" t="s">
        <v>8308</v>
      </c>
      <c r="R3979" s="15">
        <f t="shared" si="314"/>
        <v>40935.005104166667</v>
      </c>
      <c r="S3979" s="15">
        <f t="shared" si="315"/>
        <v>40965.005104166667</v>
      </c>
      <c r="U3979" t="str">
        <f t="shared" si="316"/>
        <v>shorts</v>
      </c>
    </row>
    <row r="3980" spans="1:21" ht="30" x14ac:dyDescent="0.25">
      <c r="A3980">
        <v>22</v>
      </c>
      <c r="B3980" s="9" t="s">
        <v>24</v>
      </c>
      <c r="C3980" s="3" t="s">
        <v>4133</v>
      </c>
      <c r="D3980" s="5">
        <v>350</v>
      </c>
      <c r="E3980" s="7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312"/>
        <v>117</v>
      </c>
      <c r="P3980">
        <f t="shared" si="313"/>
        <v>51.25</v>
      </c>
      <c r="Q3980" s="11" t="s">
        <v>8308</v>
      </c>
      <c r="R3980" s="15">
        <f t="shared" si="314"/>
        <v>41989.91134259259</v>
      </c>
      <c r="S3980" s="15">
        <f t="shared" si="315"/>
        <v>42005.332638888889</v>
      </c>
      <c r="U3980" t="str">
        <f t="shared" si="316"/>
        <v>television</v>
      </c>
    </row>
    <row r="3981" spans="1:21" ht="60" x14ac:dyDescent="0.25">
      <c r="A3981">
        <v>1685</v>
      </c>
      <c r="B3981" s="9" t="s">
        <v>1686</v>
      </c>
      <c r="C3981" s="3" t="s">
        <v>5795</v>
      </c>
      <c r="D3981" s="5">
        <v>350</v>
      </c>
      <c r="E3981" s="7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312"/>
        <v>103</v>
      </c>
      <c r="P3981">
        <f t="shared" si="313"/>
        <v>24</v>
      </c>
      <c r="Q3981" s="11" t="s">
        <v>8313</v>
      </c>
      <c r="R3981" s="15">
        <f t="shared" si="314"/>
        <v>42788.2502662037</v>
      </c>
      <c r="S3981" s="15">
        <f t="shared" si="315"/>
        <v>42818.208599537036</v>
      </c>
      <c r="U3981" t="str">
        <f t="shared" si="316"/>
        <v>faith</v>
      </c>
    </row>
    <row r="3982" spans="1:21" ht="45" x14ac:dyDescent="0.25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2"/>
        <v>101</v>
      </c>
      <c r="P3982">
        <f t="shared" si="313"/>
        <v>59.17</v>
      </c>
      <c r="Q3982" s="11" t="s">
        <v>8309</v>
      </c>
      <c r="R3982" s="15">
        <f t="shared" si="314"/>
        <v>42230.662731481483</v>
      </c>
      <c r="S3982" s="15">
        <f t="shared" si="315"/>
        <v>42245.165972222225</v>
      </c>
      <c r="U3982" t="str">
        <f t="shared" si="316"/>
        <v>plays</v>
      </c>
    </row>
    <row r="3983" spans="1:21" ht="45" x14ac:dyDescent="0.25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2"/>
        <v>100</v>
      </c>
      <c r="P3983">
        <f t="shared" si="313"/>
        <v>35.1</v>
      </c>
      <c r="Q3983" s="11" t="s">
        <v>8309</v>
      </c>
      <c r="R3983" s="15">
        <f t="shared" si="314"/>
        <v>42167.534791666665</v>
      </c>
      <c r="S3983" s="15">
        <f t="shared" si="315"/>
        <v>42196.165972222225</v>
      </c>
      <c r="U3983" t="str">
        <f t="shared" si="316"/>
        <v>musical</v>
      </c>
    </row>
    <row r="3984" spans="1:21" ht="45" x14ac:dyDescent="0.25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2"/>
        <v>102</v>
      </c>
      <c r="P3984">
        <f t="shared" si="313"/>
        <v>25.21</v>
      </c>
      <c r="Q3984" s="11" t="s">
        <v>8311</v>
      </c>
      <c r="R3984" s="15">
        <f t="shared" si="314"/>
        <v>41989.913136574076</v>
      </c>
      <c r="S3984" s="15">
        <f t="shared" si="315"/>
        <v>42019.913136574076</v>
      </c>
      <c r="U3984" t="str">
        <f t="shared" si="316"/>
        <v>space exploration</v>
      </c>
    </row>
    <row r="3985" spans="1:21" ht="60" x14ac:dyDescent="0.25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2"/>
        <v>129</v>
      </c>
      <c r="P3985">
        <f t="shared" si="313"/>
        <v>30.71</v>
      </c>
      <c r="Q3985" s="11" t="s">
        <v>8309</v>
      </c>
      <c r="R3985" s="15">
        <f t="shared" si="314"/>
        <v>42309.191307870366</v>
      </c>
      <c r="S3985" s="15">
        <f t="shared" si="315"/>
        <v>42338.9375</v>
      </c>
      <c r="U3985" t="str">
        <f t="shared" si="316"/>
        <v>plays</v>
      </c>
    </row>
    <row r="3986" spans="1:21" ht="60" x14ac:dyDescent="0.25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2"/>
        <v>149</v>
      </c>
      <c r="P3986">
        <f t="shared" si="313"/>
        <v>15.13</v>
      </c>
      <c r="Q3986" s="11" t="s">
        <v>8309</v>
      </c>
      <c r="R3986" s="15">
        <f t="shared" si="314"/>
        <v>42433.761886574073</v>
      </c>
      <c r="S3986" s="15">
        <f t="shared" si="315"/>
        <v>42442.916666666672</v>
      </c>
      <c r="U3986" t="str">
        <f t="shared" si="316"/>
        <v>plays</v>
      </c>
    </row>
    <row r="3987" spans="1:21" ht="45" x14ac:dyDescent="0.25">
      <c r="A3987">
        <v>2994</v>
      </c>
      <c r="B3987" s="9" t="s">
        <v>2994</v>
      </c>
      <c r="C3987" s="3" t="s">
        <v>7104</v>
      </c>
      <c r="D3987" s="5">
        <v>300</v>
      </c>
      <c r="E3987" s="7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312"/>
        <v>458</v>
      </c>
      <c r="P3987">
        <f t="shared" si="313"/>
        <v>23.28</v>
      </c>
      <c r="Q3987" s="11" t="s">
        <v>8309</v>
      </c>
      <c r="R3987" s="15">
        <f t="shared" si="314"/>
        <v>41885.478842592594</v>
      </c>
      <c r="S3987" s="15">
        <f t="shared" si="315"/>
        <v>41915.478842592594</v>
      </c>
      <c r="U3987" t="str">
        <f t="shared" si="316"/>
        <v>spaces</v>
      </c>
    </row>
    <row r="3988" spans="1:21" ht="45" x14ac:dyDescent="0.25">
      <c r="A3988">
        <v>2299</v>
      </c>
      <c r="B3988" s="9" t="s">
        <v>2300</v>
      </c>
      <c r="C3988" s="3" t="s">
        <v>6409</v>
      </c>
      <c r="D3988" s="5">
        <v>300</v>
      </c>
      <c r="E3988" s="7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312"/>
        <v>350</v>
      </c>
      <c r="P3988">
        <f t="shared" si="313"/>
        <v>75.040000000000006</v>
      </c>
      <c r="Q3988" s="11" t="s">
        <v>8313</v>
      </c>
      <c r="R3988" s="15">
        <f t="shared" si="314"/>
        <v>40565.032511574071</v>
      </c>
      <c r="S3988" s="15">
        <f t="shared" si="315"/>
        <v>40580.032511574071</v>
      </c>
      <c r="U3988" t="str">
        <f t="shared" si="316"/>
        <v>rock</v>
      </c>
    </row>
    <row r="3989" spans="1:21" ht="60" x14ac:dyDescent="0.25">
      <c r="A3989">
        <v>3444</v>
      </c>
      <c r="B3989" s="9" t="s">
        <v>3443</v>
      </c>
      <c r="C3989" s="3" t="s">
        <v>7554</v>
      </c>
      <c r="D3989" s="5">
        <v>300</v>
      </c>
      <c r="E3989" s="7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312"/>
        <v>289</v>
      </c>
      <c r="P3989">
        <f t="shared" si="313"/>
        <v>43.35</v>
      </c>
      <c r="Q3989" s="11" t="s">
        <v>8309</v>
      </c>
      <c r="R3989" s="15">
        <f t="shared" si="314"/>
        <v>42521.291504629626</v>
      </c>
      <c r="S3989" s="15">
        <f t="shared" si="315"/>
        <v>42529.582638888889</v>
      </c>
      <c r="U3989" t="str">
        <f t="shared" si="316"/>
        <v>plays</v>
      </c>
    </row>
    <row r="3990" spans="1:21" ht="60" x14ac:dyDescent="0.25">
      <c r="A3990">
        <v>2486</v>
      </c>
      <c r="B3990" s="9" t="s">
        <v>2486</v>
      </c>
      <c r="C3990" s="3" t="s">
        <v>6596</v>
      </c>
      <c r="D3990" s="5">
        <v>300</v>
      </c>
      <c r="E3990" s="7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312"/>
        <v>266</v>
      </c>
      <c r="P3990">
        <f t="shared" si="313"/>
        <v>26.57</v>
      </c>
      <c r="Q3990" s="11" t="s">
        <v>8313</v>
      </c>
      <c r="R3990" s="15">
        <f t="shared" si="314"/>
        <v>40991.708055555559</v>
      </c>
      <c r="S3990" s="15">
        <f t="shared" si="315"/>
        <v>41021.708055555559</v>
      </c>
      <c r="U3990" t="str">
        <f t="shared" si="316"/>
        <v>indie rock</v>
      </c>
    </row>
    <row r="3991" spans="1:21" ht="60" x14ac:dyDescent="0.25">
      <c r="A3991">
        <v>3652</v>
      </c>
      <c r="B3991" s="9" t="s">
        <v>2867</v>
      </c>
      <c r="C3991" s="3" t="s">
        <v>7762</v>
      </c>
      <c r="D3991" s="5">
        <v>300</v>
      </c>
      <c r="E3991" s="7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312"/>
        <v>251</v>
      </c>
      <c r="P3991">
        <f t="shared" si="313"/>
        <v>44.24</v>
      </c>
      <c r="Q3991" s="11" t="s">
        <v>8309</v>
      </c>
      <c r="R3991" s="15">
        <f t="shared" si="314"/>
        <v>42596.644699074073</v>
      </c>
      <c r="S3991" s="15">
        <f t="shared" si="315"/>
        <v>42607.165972222225</v>
      </c>
      <c r="U3991" t="str">
        <f t="shared" si="316"/>
        <v>plays</v>
      </c>
    </row>
    <row r="3992" spans="1:21" ht="60" x14ac:dyDescent="0.25">
      <c r="A3992">
        <v>2281</v>
      </c>
      <c r="B3992" s="9" t="s">
        <v>2282</v>
      </c>
      <c r="C3992" s="3" t="s">
        <v>6391</v>
      </c>
      <c r="D3992" s="5">
        <v>300</v>
      </c>
      <c r="E3992" s="7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312"/>
        <v>185</v>
      </c>
      <c r="P3992">
        <f t="shared" si="313"/>
        <v>50.45</v>
      </c>
      <c r="Q3992" s="11" t="s">
        <v>8313</v>
      </c>
      <c r="R3992" s="15">
        <f t="shared" si="314"/>
        <v>40687.285844907405</v>
      </c>
      <c r="S3992" s="15">
        <f t="shared" si="315"/>
        <v>40749.284722222219</v>
      </c>
      <c r="U3992" t="str">
        <f t="shared" si="316"/>
        <v>rock</v>
      </c>
    </row>
    <row r="3993" spans="1:21" ht="45" x14ac:dyDescent="0.25">
      <c r="A3993">
        <v>2455</v>
      </c>
      <c r="B3993" s="9" t="s">
        <v>2456</v>
      </c>
      <c r="C3993" s="3" t="s">
        <v>6565</v>
      </c>
      <c r="D3993" s="5">
        <v>300</v>
      </c>
      <c r="E3993" s="7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312"/>
        <v>182</v>
      </c>
      <c r="P3993">
        <f t="shared" si="313"/>
        <v>34.130000000000003</v>
      </c>
      <c r="Q3993" s="11" t="s">
        <v>8315</v>
      </c>
      <c r="R3993" s="15">
        <f t="shared" si="314"/>
        <v>42452.781828703708</v>
      </c>
      <c r="S3993" s="15">
        <f t="shared" si="315"/>
        <v>42480.781828703708</v>
      </c>
      <c r="U3993" t="str">
        <f t="shared" si="316"/>
        <v>small batch</v>
      </c>
    </row>
    <row r="3994" spans="1:21" ht="60" x14ac:dyDescent="0.25">
      <c r="A3994">
        <v>3255</v>
      </c>
      <c r="B3994" s="9" t="s">
        <v>3255</v>
      </c>
      <c r="C3994" s="3" t="s">
        <v>7365</v>
      </c>
      <c r="D3994" s="5">
        <v>300</v>
      </c>
      <c r="E3994" s="7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312"/>
        <v>175</v>
      </c>
      <c r="P3994">
        <f t="shared" si="313"/>
        <v>29.17</v>
      </c>
      <c r="Q3994" s="11" t="s">
        <v>8309</v>
      </c>
      <c r="R3994" s="15">
        <f t="shared" si="314"/>
        <v>41889.768229166664</v>
      </c>
      <c r="S3994" s="15">
        <f t="shared" si="315"/>
        <v>41919.768229166664</v>
      </c>
      <c r="U3994" t="str">
        <f t="shared" si="316"/>
        <v>plays</v>
      </c>
    </row>
    <row r="3995" spans="1:21" ht="60" x14ac:dyDescent="0.25">
      <c r="A3995">
        <v>2639</v>
      </c>
      <c r="B3995" s="9" t="s">
        <v>2639</v>
      </c>
      <c r="C3995" s="3" t="s">
        <v>6749</v>
      </c>
      <c r="D3995" s="5">
        <v>300</v>
      </c>
      <c r="E3995" s="7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312"/>
        <v>164</v>
      </c>
      <c r="P3995">
        <f t="shared" si="313"/>
        <v>10.039999999999999</v>
      </c>
      <c r="Q3995" s="11" t="s">
        <v>8311</v>
      </c>
      <c r="R3995" s="15">
        <f t="shared" si="314"/>
        <v>42024.86513888889</v>
      </c>
      <c r="S3995" s="15">
        <f t="shared" si="315"/>
        <v>42054.86513888889</v>
      </c>
      <c r="U3995" t="str">
        <f t="shared" si="316"/>
        <v>space exploration</v>
      </c>
    </row>
    <row r="3996" spans="1:21" ht="60" x14ac:dyDescent="0.25">
      <c r="A3996">
        <v>76</v>
      </c>
      <c r="B3996" s="9" t="s">
        <v>78</v>
      </c>
      <c r="C3996" s="3" t="s">
        <v>4187</v>
      </c>
      <c r="D3996" s="5">
        <v>300</v>
      </c>
      <c r="E3996" s="7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312"/>
        <v>153</v>
      </c>
      <c r="P3996">
        <f t="shared" si="313"/>
        <v>30.67</v>
      </c>
      <c r="Q3996" s="11" t="s">
        <v>8308</v>
      </c>
      <c r="R3996" s="15">
        <f t="shared" si="314"/>
        <v>40844.691643518519</v>
      </c>
      <c r="S3996" s="15">
        <f t="shared" si="315"/>
        <v>40904.733310185184</v>
      </c>
      <c r="U3996" t="str">
        <f t="shared" si="316"/>
        <v>shorts</v>
      </c>
    </row>
    <row r="3997" spans="1:21" ht="45" x14ac:dyDescent="0.25">
      <c r="A3997">
        <v>3820</v>
      </c>
      <c r="B3997" s="9" t="s">
        <v>3817</v>
      </c>
      <c r="C3997" s="3" t="s">
        <v>7929</v>
      </c>
      <c r="D3997" s="5">
        <v>300</v>
      </c>
      <c r="E3997" s="7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312"/>
        <v>143</v>
      </c>
      <c r="P3997">
        <f t="shared" si="313"/>
        <v>21.5</v>
      </c>
      <c r="Q3997" s="11" t="s">
        <v>8309</v>
      </c>
      <c r="R3997" s="15">
        <f t="shared" si="314"/>
        <v>42160.651817129634</v>
      </c>
      <c r="S3997" s="15">
        <f t="shared" si="315"/>
        <v>42190.651817129634</v>
      </c>
      <c r="U3997" t="str">
        <f t="shared" si="316"/>
        <v>plays</v>
      </c>
    </row>
    <row r="3998" spans="1:21" ht="60" x14ac:dyDescent="0.25">
      <c r="A3998">
        <v>3704</v>
      </c>
      <c r="B3998" s="9" t="s">
        <v>3701</v>
      </c>
      <c r="C3998" s="3" t="s">
        <v>7814</v>
      </c>
      <c r="D3998" s="5">
        <v>300</v>
      </c>
      <c r="E3998" s="7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312"/>
        <v>136</v>
      </c>
      <c r="P3998">
        <f t="shared" si="313"/>
        <v>15.15</v>
      </c>
      <c r="Q3998" s="11" t="s">
        <v>8309</v>
      </c>
      <c r="R3998" s="15">
        <f t="shared" si="314"/>
        <v>42461.689745370371</v>
      </c>
      <c r="S3998" s="15">
        <f t="shared" si="315"/>
        <v>42521.689745370371</v>
      </c>
      <c r="U3998" t="str">
        <f t="shared" si="316"/>
        <v>plays</v>
      </c>
    </row>
    <row r="3999" spans="1:21" ht="45" x14ac:dyDescent="0.25">
      <c r="A3999">
        <v>2479</v>
      </c>
      <c r="B3999" s="9" t="s">
        <v>2479</v>
      </c>
      <c r="C3999" s="3" t="s">
        <v>6589</v>
      </c>
      <c r="D3999" s="5">
        <v>300</v>
      </c>
      <c r="E3999" s="7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312"/>
        <v>133</v>
      </c>
      <c r="P3999">
        <f t="shared" si="313"/>
        <v>25.02</v>
      </c>
      <c r="Q3999" s="11" t="s">
        <v>8313</v>
      </c>
      <c r="R3999" s="15">
        <f t="shared" si="314"/>
        <v>41107.726782407408</v>
      </c>
      <c r="S3999" s="15">
        <f t="shared" si="315"/>
        <v>41118.083333333336</v>
      </c>
      <c r="U3999" t="str">
        <f t="shared" si="316"/>
        <v>indie rock</v>
      </c>
    </row>
    <row r="4000" spans="1:21" ht="45" x14ac:dyDescent="0.25">
      <c r="A4000">
        <v>3453</v>
      </c>
      <c r="B4000" s="9" t="s">
        <v>3452</v>
      </c>
      <c r="C4000" s="3" t="s">
        <v>7563</v>
      </c>
      <c r="D4000" s="5">
        <v>300</v>
      </c>
      <c r="E4000" s="7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312"/>
        <v>128</v>
      </c>
      <c r="P4000">
        <f t="shared" si="313"/>
        <v>27.5</v>
      </c>
      <c r="Q4000" s="11" t="s">
        <v>8309</v>
      </c>
      <c r="R4000" s="15">
        <f t="shared" si="314"/>
        <v>42535.97865740741</v>
      </c>
      <c r="S4000" s="15">
        <f t="shared" si="315"/>
        <v>42595.97865740741</v>
      </c>
      <c r="U4000" t="str">
        <f t="shared" si="316"/>
        <v>plays</v>
      </c>
    </row>
    <row r="4001" spans="1:21" ht="60" x14ac:dyDescent="0.25">
      <c r="A4001">
        <v>3725</v>
      </c>
      <c r="B4001" s="9" t="s">
        <v>3722</v>
      </c>
      <c r="C4001" s="3" t="s">
        <v>7835</v>
      </c>
      <c r="D4001" s="5">
        <v>300</v>
      </c>
      <c r="E4001" s="7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312"/>
        <v>127</v>
      </c>
      <c r="P4001">
        <f t="shared" si="313"/>
        <v>25.4</v>
      </c>
      <c r="Q4001" s="11" t="s">
        <v>8309</v>
      </c>
      <c r="R4001" s="15">
        <f t="shared" si="314"/>
        <v>42401.945219907408</v>
      </c>
      <c r="S4001" s="15">
        <f t="shared" si="315"/>
        <v>42418.895833333328</v>
      </c>
      <c r="U4001" t="str">
        <f t="shared" si="316"/>
        <v>plays</v>
      </c>
    </row>
    <row r="4002" spans="1:21" ht="30" x14ac:dyDescent="0.25">
      <c r="A4002">
        <v>372</v>
      </c>
      <c r="B4002" s="9" t="s">
        <v>373</v>
      </c>
      <c r="C4002" s="3" t="s">
        <v>4482</v>
      </c>
      <c r="D4002" s="5">
        <v>300</v>
      </c>
      <c r="E4002" s="7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312"/>
        <v>125</v>
      </c>
      <c r="P4002">
        <f t="shared" si="313"/>
        <v>41.78</v>
      </c>
      <c r="Q4002" s="11" t="s">
        <v>8308</v>
      </c>
      <c r="R4002" s="15">
        <f t="shared" si="314"/>
        <v>42425.576898148152</v>
      </c>
      <c r="S4002" s="15">
        <f t="shared" si="315"/>
        <v>42465.666666666672</v>
      </c>
      <c r="U4002" t="str">
        <f t="shared" si="316"/>
        <v>documentary</v>
      </c>
    </row>
    <row r="4003" spans="1:21" ht="45" x14ac:dyDescent="0.25">
      <c r="A4003">
        <v>1345</v>
      </c>
      <c r="B4003" s="9" t="s">
        <v>1346</v>
      </c>
      <c r="C4003" s="3" t="s">
        <v>5455</v>
      </c>
      <c r="D4003" s="5">
        <v>300</v>
      </c>
      <c r="E4003" s="7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312"/>
        <v>125</v>
      </c>
      <c r="P4003">
        <f t="shared" si="313"/>
        <v>53.57</v>
      </c>
      <c r="Q4003" s="11" t="s">
        <v>8310</v>
      </c>
      <c r="R4003" s="15">
        <f t="shared" si="314"/>
        <v>41799.814340277779</v>
      </c>
      <c r="S4003" s="15">
        <f t="shared" si="315"/>
        <v>41834.814340277779</v>
      </c>
      <c r="U4003" t="str">
        <f t="shared" si="316"/>
        <v>nonfiction</v>
      </c>
    </row>
    <row r="4004" spans="1:21" ht="45" x14ac:dyDescent="0.25">
      <c r="A4004">
        <v>3011</v>
      </c>
      <c r="B4004" s="9" t="s">
        <v>3011</v>
      </c>
      <c r="C4004" s="3" t="s">
        <v>7121</v>
      </c>
      <c r="D4004" s="5">
        <v>300</v>
      </c>
      <c r="E4004" s="7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312"/>
        <v>124</v>
      </c>
      <c r="P4004">
        <f t="shared" si="313"/>
        <v>14.84</v>
      </c>
      <c r="Q4004" s="11" t="s">
        <v>8309</v>
      </c>
      <c r="R4004" s="15">
        <f t="shared" si="314"/>
        <v>42334.468935185185</v>
      </c>
      <c r="S4004" s="15">
        <f t="shared" si="315"/>
        <v>42361.957638888889</v>
      </c>
      <c r="U4004" t="str">
        <f t="shared" si="316"/>
        <v>spaces</v>
      </c>
    </row>
    <row r="4005" spans="1:21" ht="60" x14ac:dyDescent="0.25">
      <c r="A4005">
        <v>3540</v>
      </c>
      <c r="B4005" s="9" t="s">
        <v>3539</v>
      </c>
      <c r="C4005" s="3" t="s">
        <v>7650</v>
      </c>
      <c r="D4005" s="5">
        <v>300</v>
      </c>
      <c r="E4005" s="7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312"/>
        <v>123</v>
      </c>
      <c r="P4005">
        <f t="shared" si="313"/>
        <v>46.13</v>
      </c>
      <c r="Q4005" s="11" t="s">
        <v>8309</v>
      </c>
      <c r="R4005" s="15">
        <f t="shared" si="314"/>
        <v>42517.003368055557</v>
      </c>
      <c r="S4005" s="15">
        <f t="shared" si="315"/>
        <v>42547.003368055557</v>
      </c>
      <c r="U4005" t="str">
        <f t="shared" si="316"/>
        <v>plays</v>
      </c>
    </row>
    <row r="4006" spans="1:21" ht="45" x14ac:dyDescent="0.25">
      <c r="A4006">
        <v>3475</v>
      </c>
      <c r="B4006" s="9" t="s">
        <v>3474</v>
      </c>
      <c r="C4006" s="3" t="s">
        <v>7585</v>
      </c>
      <c r="D4006" s="5">
        <v>300</v>
      </c>
      <c r="E4006" s="7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312"/>
        <v>113</v>
      </c>
      <c r="P4006">
        <f t="shared" si="313"/>
        <v>20</v>
      </c>
      <c r="Q4006" s="11" t="s">
        <v>8309</v>
      </c>
      <c r="R4006" s="15">
        <f t="shared" si="314"/>
        <v>41918.880833333329</v>
      </c>
      <c r="S4006" s="15">
        <f t="shared" si="315"/>
        <v>41946</v>
      </c>
      <c r="U4006" t="str">
        <f t="shared" si="316"/>
        <v>plays</v>
      </c>
    </row>
    <row r="4007" spans="1:21" ht="60" x14ac:dyDescent="0.25">
      <c r="A4007">
        <v>2216</v>
      </c>
      <c r="B4007" s="9" t="s">
        <v>2217</v>
      </c>
      <c r="C4007" s="3" t="s">
        <v>6326</v>
      </c>
      <c r="D4007" s="5">
        <v>300</v>
      </c>
      <c r="E4007" s="7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312"/>
        <v>106</v>
      </c>
      <c r="P4007">
        <f t="shared" si="313"/>
        <v>22.64</v>
      </c>
      <c r="Q4007" s="11" t="s">
        <v>8313</v>
      </c>
      <c r="R4007" s="15">
        <f t="shared" si="314"/>
        <v>42194.751678240747</v>
      </c>
      <c r="S4007" s="15">
        <f t="shared" si="315"/>
        <v>42208.751678240747</v>
      </c>
      <c r="U4007" t="str">
        <f t="shared" si="316"/>
        <v>electronic music</v>
      </c>
    </row>
    <row r="4008" spans="1:21" ht="60" x14ac:dyDescent="0.25">
      <c r="A4008">
        <v>3476</v>
      </c>
      <c r="B4008" s="9" t="s">
        <v>3475</v>
      </c>
      <c r="C4008" s="3" t="s">
        <v>7586</v>
      </c>
      <c r="D4008" s="5">
        <v>300</v>
      </c>
      <c r="E4008" s="7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312"/>
        <v>104</v>
      </c>
      <c r="P4008">
        <f t="shared" si="313"/>
        <v>52</v>
      </c>
      <c r="Q4008" s="11" t="s">
        <v>8309</v>
      </c>
      <c r="R4008" s="15">
        <f t="shared" si="314"/>
        <v>41921.279976851853</v>
      </c>
      <c r="S4008" s="15">
        <f t="shared" si="315"/>
        <v>41939.125</v>
      </c>
      <c r="U4008" t="str">
        <f t="shared" si="316"/>
        <v>plays</v>
      </c>
    </row>
    <row r="4009" spans="1:21" ht="60" x14ac:dyDescent="0.25">
      <c r="A4009">
        <v>827</v>
      </c>
      <c r="B4009" s="9" t="s">
        <v>828</v>
      </c>
      <c r="C4009" s="3" t="s">
        <v>4937</v>
      </c>
      <c r="D4009" s="5">
        <v>300</v>
      </c>
      <c r="E4009" s="7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312"/>
        <v>103</v>
      </c>
      <c r="P4009">
        <f t="shared" si="313"/>
        <v>28.18</v>
      </c>
      <c r="Q4009" s="11" t="s">
        <v>8313</v>
      </c>
      <c r="R4009" s="15">
        <f t="shared" si="314"/>
        <v>40927.473460648151</v>
      </c>
      <c r="S4009" s="15">
        <f t="shared" si="315"/>
        <v>40953.825694444444</v>
      </c>
      <c r="U4009" t="str">
        <f t="shared" si="316"/>
        <v>rock</v>
      </c>
    </row>
    <row r="4010" spans="1:21" ht="45" x14ac:dyDescent="0.25">
      <c r="A4010">
        <v>2740</v>
      </c>
      <c r="B4010" s="9" t="s">
        <v>2740</v>
      </c>
      <c r="C4010" s="3" t="s">
        <v>6850</v>
      </c>
      <c r="D4010" s="5">
        <v>300</v>
      </c>
      <c r="E4010" s="7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312"/>
        <v>103</v>
      </c>
      <c r="P4010">
        <f t="shared" si="313"/>
        <v>18.239999999999998</v>
      </c>
      <c r="Q4010" s="11" t="s">
        <v>8311</v>
      </c>
      <c r="R4010" s="15">
        <f t="shared" si="314"/>
        <v>42045.031851851847</v>
      </c>
      <c r="S4010" s="15">
        <f t="shared" si="315"/>
        <v>42074.99018518519</v>
      </c>
      <c r="U4010" t="str">
        <f t="shared" si="316"/>
        <v>hardware</v>
      </c>
    </row>
    <row r="4011" spans="1:21" ht="45" x14ac:dyDescent="0.25">
      <c r="A4011">
        <v>1849</v>
      </c>
      <c r="B4011" s="9" t="s">
        <v>1850</v>
      </c>
      <c r="C4011" s="3" t="s">
        <v>5959</v>
      </c>
      <c r="D4011" s="5">
        <v>300</v>
      </c>
      <c r="E4011" s="7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312"/>
        <v>100</v>
      </c>
      <c r="P4011">
        <f t="shared" si="313"/>
        <v>37.630000000000003</v>
      </c>
      <c r="Q4011" s="11" t="s">
        <v>8313</v>
      </c>
      <c r="R4011" s="15">
        <f t="shared" si="314"/>
        <v>41169.845590277779</v>
      </c>
      <c r="S4011" s="15">
        <f t="shared" si="315"/>
        <v>41199.845590277779</v>
      </c>
      <c r="U4011" t="str">
        <f t="shared" si="316"/>
        <v>rock</v>
      </c>
    </row>
    <row r="4012" spans="1:21" ht="45" x14ac:dyDescent="0.25">
      <c r="A4012">
        <v>848</v>
      </c>
      <c r="B4012" s="9" t="s">
        <v>849</v>
      </c>
      <c r="C4012" s="3" t="s">
        <v>4958</v>
      </c>
      <c r="D4012" s="5">
        <v>300</v>
      </c>
      <c r="E4012" s="7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312"/>
        <v>100</v>
      </c>
      <c r="P4012">
        <f t="shared" si="313"/>
        <v>18.75</v>
      </c>
      <c r="Q4012" s="11" t="s">
        <v>8313</v>
      </c>
      <c r="R4012" s="15">
        <f t="shared" si="314"/>
        <v>42078.792048611111</v>
      </c>
      <c r="S4012" s="15">
        <f t="shared" si="315"/>
        <v>42108.792048611111</v>
      </c>
      <c r="U4012" t="str">
        <f t="shared" si="316"/>
        <v>metal</v>
      </c>
    </row>
    <row r="4013" spans="1:21" ht="45" x14ac:dyDescent="0.25">
      <c r="A4013">
        <v>853</v>
      </c>
      <c r="B4013" s="9" t="s">
        <v>854</v>
      </c>
      <c r="C4013" s="3" t="s">
        <v>4963</v>
      </c>
      <c r="D4013" s="5">
        <v>300</v>
      </c>
      <c r="E4013" s="7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312"/>
        <v>100</v>
      </c>
      <c r="P4013">
        <f t="shared" si="313"/>
        <v>30</v>
      </c>
      <c r="Q4013" s="11" t="s">
        <v>8313</v>
      </c>
      <c r="R4013" s="15">
        <f t="shared" si="314"/>
        <v>42021.832280092596</v>
      </c>
      <c r="S4013" s="15">
        <f t="shared" si="315"/>
        <v>42051.832280092596</v>
      </c>
      <c r="U4013" t="str">
        <f t="shared" si="316"/>
        <v>metal</v>
      </c>
    </row>
    <row r="4014" spans="1:21" ht="30" x14ac:dyDescent="0.25">
      <c r="A4014">
        <v>1822</v>
      </c>
      <c r="B4014" s="9" t="s">
        <v>1823</v>
      </c>
      <c r="C4014" s="3" t="s">
        <v>5932</v>
      </c>
      <c r="D4014" s="5">
        <v>300</v>
      </c>
      <c r="E4014" s="7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312"/>
        <v>100</v>
      </c>
      <c r="P4014">
        <f t="shared" si="313"/>
        <v>27.27</v>
      </c>
      <c r="Q4014" s="11" t="s">
        <v>8313</v>
      </c>
      <c r="R4014" s="15">
        <f t="shared" si="314"/>
        <v>41634.797013888885</v>
      </c>
      <c r="S4014" s="15">
        <f t="shared" si="315"/>
        <v>41670.792361111111</v>
      </c>
      <c r="U4014" t="str">
        <f t="shared" si="316"/>
        <v>rock</v>
      </c>
    </row>
    <row r="4015" spans="1:21" ht="45" x14ac:dyDescent="0.25">
      <c r="A4015">
        <v>2112</v>
      </c>
      <c r="B4015" s="9" t="s">
        <v>2113</v>
      </c>
      <c r="C4015" s="3" t="s">
        <v>6222</v>
      </c>
      <c r="D4015" s="5">
        <v>300</v>
      </c>
      <c r="E4015" s="7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312"/>
        <v>100</v>
      </c>
      <c r="P4015">
        <f t="shared" si="313"/>
        <v>27.27</v>
      </c>
      <c r="Q4015" s="11" t="s">
        <v>8313</v>
      </c>
      <c r="R4015" s="15">
        <f t="shared" si="314"/>
        <v>41365.928159722222</v>
      </c>
      <c r="S4015" s="15">
        <f t="shared" si="315"/>
        <v>41379.928159722222</v>
      </c>
      <c r="U4015" t="str">
        <f t="shared" si="316"/>
        <v>indie rock</v>
      </c>
    </row>
    <row r="4016" spans="1:21" ht="45" x14ac:dyDescent="0.25">
      <c r="A4016">
        <v>2923</v>
      </c>
      <c r="B4016" s="9" t="s">
        <v>2923</v>
      </c>
      <c r="C4016" s="3" t="s">
        <v>7033</v>
      </c>
      <c r="D4016" s="5">
        <v>300</v>
      </c>
      <c r="E4016" s="7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312"/>
        <v>100</v>
      </c>
      <c r="P4016">
        <f t="shared" si="313"/>
        <v>30</v>
      </c>
      <c r="Q4016" s="11" t="s">
        <v>8309</v>
      </c>
      <c r="R4016" s="15">
        <f t="shared" si="314"/>
        <v>42013.15253472222</v>
      </c>
      <c r="S4016" s="15">
        <f t="shared" si="315"/>
        <v>42028.125</v>
      </c>
      <c r="U4016" t="str">
        <f t="shared" si="316"/>
        <v>musical</v>
      </c>
    </row>
    <row r="4017" spans="1:21" ht="60" x14ac:dyDescent="0.25">
      <c r="A4017">
        <v>4110</v>
      </c>
      <c r="B4017" s="9" t="s">
        <v>4106</v>
      </c>
      <c r="C4017" s="3" t="s">
        <v>8213</v>
      </c>
      <c r="D4017" s="5">
        <v>300</v>
      </c>
      <c r="E4017" s="7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312"/>
        <v>29</v>
      </c>
      <c r="P4017">
        <f t="shared" si="313"/>
        <v>14.33</v>
      </c>
      <c r="Q4017" s="11" t="s">
        <v>8309</v>
      </c>
      <c r="R4017" s="15">
        <f t="shared" si="314"/>
        <v>42512.626747685179</v>
      </c>
      <c r="S4017" s="15">
        <f t="shared" si="315"/>
        <v>42572.626747685179</v>
      </c>
      <c r="U4017" t="str">
        <f t="shared" si="316"/>
        <v>plays</v>
      </c>
    </row>
    <row r="4018" spans="1:21" ht="45" x14ac:dyDescent="0.25">
      <c r="A4018">
        <v>1093</v>
      </c>
      <c r="B4018" s="9" t="s">
        <v>1094</v>
      </c>
      <c r="C4018" s="3" t="s">
        <v>5203</v>
      </c>
      <c r="D4018" s="5">
        <v>300</v>
      </c>
      <c r="E4018" s="7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312"/>
        <v>14</v>
      </c>
      <c r="P4018">
        <f t="shared" si="313"/>
        <v>10.56</v>
      </c>
      <c r="Q4018" s="11" t="s">
        <v>8312</v>
      </c>
      <c r="R4018" s="15">
        <f t="shared" si="314"/>
        <v>42396.973807870367</v>
      </c>
      <c r="S4018" s="15">
        <f t="shared" si="315"/>
        <v>42411.973807870367</v>
      </c>
      <c r="U4018" t="str">
        <f t="shared" si="316"/>
        <v>video games</v>
      </c>
    </row>
    <row r="4019" spans="1:21" ht="60" x14ac:dyDescent="0.25">
      <c r="A4019">
        <v>3054</v>
      </c>
      <c r="B4019" s="9" t="s">
        <v>3054</v>
      </c>
      <c r="C4019" s="3" t="s">
        <v>7164</v>
      </c>
      <c r="D4019" s="5">
        <v>300</v>
      </c>
      <c r="E4019" s="7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312"/>
        <v>0</v>
      </c>
      <c r="P4019">
        <f t="shared" si="313"/>
        <v>0</v>
      </c>
      <c r="Q4019" s="11" t="s">
        <v>8309</v>
      </c>
      <c r="R4019" s="15">
        <f t="shared" si="314"/>
        <v>42027.832800925928</v>
      </c>
      <c r="S4019" s="15">
        <f t="shared" si="315"/>
        <v>42065.044444444444</v>
      </c>
      <c r="U4019" t="str">
        <f t="shared" si="316"/>
        <v>spaces</v>
      </c>
    </row>
    <row r="4020" spans="1:21" ht="45" x14ac:dyDescent="0.25">
      <c r="A4020">
        <v>4043</v>
      </c>
      <c r="B4020" s="9" t="s">
        <v>4039</v>
      </c>
      <c r="C4020" s="3" t="s">
        <v>8147</v>
      </c>
      <c r="D4020" s="5">
        <v>300</v>
      </c>
      <c r="E4020" s="7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312"/>
        <v>0</v>
      </c>
      <c r="P4020">
        <f t="shared" si="313"/>
        <v>0</v>
      </c>
      <c r="Q4020" s="11" t="s">
        <v>8309</v>
      </c>
      <c r="R4020" s="15">
        <f t="shared" si="314"/>
        <v>41948.957465277781</v>
      </c>
      <c r="S4020" s="15">
        <f t="shared" si="315"/>
        <v>41963.957465277781</v>
      </c>
      <c r="U4020" t="str">
        <f t="shared" si="316"/>
        <v>plays</v>
      </c>
    </row>
    <row r="4021" spans="1:21" ht="45" x14ac:dyDescent="0.25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2"/>
        <v>0</v>
      </c>
      <c r="P4021">
        <f t="shared" si="313"/>
        <v>0</v>
      </c>
      <c r="Q4021" s="11" t="s">
        <v>8312</v>
      </c>
      <c r="R4021" s="15">
        <f t="shared" si="314"/>
        <v>41776.284780092588</v>
      </c>
      <c r="S4021" s="15">
        <f t="shared" si="315"/>
        <v>41806.284780092588</v>
      </c>
      <c r="U4021" t="str">
        <f t="shared" si="316"/>
        <v>mobile games</v>
      </c>
    </row>
    <row r="4022" spans="1:21" ht="45" x14ac:dyDescent="0.25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2"/>
        <v>0</v>
      </c>
      <c r="P4022">
        <f t="shared" si="313"/>
        <v>0</v>
      </c>
      <c r="Q4022" s="11" t="s">
        <v>8309</v>
      </c>
      <c r="R4022" s="15">
        <f t="shared" si="314"/>
        <v>41927.124884259261</v>
      </c>
      <c r="S4022" s="15">
        <f t="shared" si="315"/>
        <v>41937.124884259261</v>
      </c>
      <c r="U4022" t="str">
        <f t="shared" si="316"/>
        <v>plays</v>
      </c>
    </row>
    <row r="4023" spans="1:21" ht="60" x14ac:dyDescent="0.25">
      <c r="A4023">
        <v>3811</v>
      </c>
      <c r="B4023" s="9" t="s">
        <v>3808</v>
      </c>
      <c r="C4023" s="3" t="s">
        <v>7921</v>
      </c>
      <c r="D4023" s="5">
        <v>250</v>
      </c>
      <c r="E4023" s="7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312"/>
        <v>330</v>
      </c>
      <c r="P4023">
        <f t="shared" si="313"/>
        <v>43.42</v>
      </c>
      <c r="Q4023" s="11" t="s">
        <v>8309</v>
      </c>
      <c r="R4023" s="15">
        <f t="shared" si="314"/>
        <v>42487.62700231481</v>
      </c>
      <c r="S4023" s="15">
        <f t="shared" si="315"/>
        <v>42521.458333333328</v>
      </c>
      <c r="U4023" t="str">
        <f t="shared" si="316"/>
        <v>plays</v>
      </c>
    </row>
    <row r="4024" spans="1:21" ht="90" x14ac:dyDescent="0.25">
      <c r="A4024">
        <v>1287</v>
      </c>
      <c r="B4024" s="9" t="s">
        <v>1288</v>
      </c>
      <c r="C4024" s="3" t="s">
        <v>5397</v>
      </c>
      <c r="D4024" s="5">
        <v>250</v>
      </c>
      <c r="E4024" s="7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312"/>
        <v>242</v>
      </c>
      <c r="P4024">
        <f t="shared" si="313"/>
        <v>24.2</v>
      </c>
      <c r="Q4024" s="11" t="s">
        <v>8309</v>
      </c>
      <c r="R4024" s="15">
        <f t="shared" si="314"/>
        <v>42107.621018518519</v>
      </c>
      <c r="S4024" s="15">
        <f t="shared" si="315"/>
        <v>42167.621018518519</v>
      </c>
      <c r="U4024" t="str">
        <f t="shared" si="316"/>
        <v>plays</v>
      </c>
    </row>
    <row r="4025" spans="1:21" ht="45" x14ac:dyDescent="0.25">
      <c r="A4025">
        <v>2815</v>
      </c>
      <c r="B4025" s="9" t="s">
        <v>2815</v>
      </c>
      <c r="C4025" s="3" t="s">
        <v>6925</v>
      </c>
      <c r="D4025" s="5">
        <v>250</v>
      </c>
      <c r="E4025" s="7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312"/>
        <v>242</v>
      </c>
      <c r="P4025">
        <f t="shared" si="313"/>
        <v>43.21</v>
      </c>
      <c r="Q4025" s="11" t="s">
        <v>8309</v>
      </c>
      <c r="R4025" s="15">
        <f t="shared" si="314"/>
        <v>42559.776724537034</v>
      </c>
      <c r="S4025" s="15">
        <f t="shared" si="315"/>
        <v>42589.776724537034</v>
      </c>
      <c r="U4025" t="str">
        <f t="shared" si="316"/>
        <v>plays</v>
      </c>
    </row>
    <row r="4026" spans="1:21" ht="60" x14ac:dyDescent="0.25">
      <c r="A4026">
        <v>757</v>
      </c>
      <c r="B4026" s="9" t="s">
        <v>758</v>
      </c>
      <c r="C4026" s="3" t="s">
        <v>4867</v>
      </c>
      <c r="D4026" s="5">
        <v>250</v>
      </c>
      <c r="E4026" s="7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312"/>
        <v>238</v>
      </c>
      <c r="P4026">
        <f t="shared" si="313"/>
        <v>33.06</v>
      </c>
      <c r="Q4026" s="11" t="s">
        <v>8310</v>
      </c>
      <c r="R4026" s="15">
        <f t="shared" si="314"/>
        <v>41235.054560185185</v>
      </c>
      <c r="S4026" s="15">
        <f t="shared" si="315"/>
        <v>41249.054560185185</v>
      </c>
      <c r="U4026" t="str">
        <f t="shared" si="316"/>
        <v>nonfiction</v>
      </c>
    </row>
    <row r="4027" spans="1:21" ht="45" x14ac:dyDescent="0.25">
      <c r="A4027">
        <v>3818</v>
      </c>
      <c r="B4027" s="9" t="s">
        <v>3815</v>
      </c>
      <c r="C4027" s="3" t="s">
        <v>7928</v>
      </c>
      <c r="D4027" s="5">
        <v>250</v>
      </c>
      <c r="E4027" s="7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312"/>
        <v>228</v>
      </c>
      <c r="P4027">
        <f t="shared" si="313"/>
        <v>57</v>
      </c>
      <c r="Q4027" s="11" t="s">
        <v>8309</v>
      </c>
      <c r="R4027" s="15">
        <f t="shared" si="314"/>
        <v>42045.84238425926</v>
      </c>
      <c r="S4027" s="15">
        <f t="shared" si="315"/>
        <v>42075.800717592589</v>
      </c>
      <c r="U4027" t="str">
        <f t="shared" si="316"/>
        <v>plays</v>
      </c>
    </row>
    <row r="4028" spans="1:21" ht="60" x14ac:dyDescent="0.25">
      <c r="A4028">
        <v>856</v>
      </c>
      <c r="B4028" s="9" t="s">
        <v>857</v>
      </c>
      <c r="C4028" s="3" t="s">
        <v>4966</v>
      </c>
      <c r="D4028" s="5">
        <v>250</v>
      </c>
      <c r="E4028" s="7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312"/>
        <v>218</v>
      </c>
      <c r="P4028">
        <f t="shared" si="313"/>
        <v>19.46</v>
      </c>
      <c r="Q4028" s="11" t="s">
        <v>8313</v>
      </c>
      <c r="R4028" s="15">
        <f t="shared" si="314"/>
        <v>42609.311990740738</v>
      </c>
      <c r="S4028" s="15">
        <f t="shared" si="315"/>
        <v>42668.791666666672</v>
      </c>
      <c r="U4028" t="str">
        <f t="shared" si="316"/>
        <v>metal</v>
      </c>
    </row>
    <row r="4029" spans="1:21" ht="45" x14ac:dyDescent="0.25">
      <c r="A4029">
        <v>3462</v>
      </c>
      <c r="B4029" s="9" t="s">
        <v>3461</v>
      </c>
      <c r="C4029" s="3" t="s">
        <v>7572</v>
      </c>
      <c r="D4029" s="5">
        <v>250</v>
      </c>
      <c r="E4029" s="7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312"/>
        <v>202</v>
      </c>
      <c r="P4029">
        <f t="shared" si="313"/>
        <v>29.71</v>
      </c>
      <c r="Q4029" s="11" t="s">
        <v>8309</v>
      </c>
      <c r="R4029" s="15">
        <f t="shared" si="314"/>
        <v>42179.898472222223</v>
      </c>
      <c r="S4029" s="15">
        <f t="shared" si="315"/>
        <v>42195.75</v>
      </c>
      <c r="U4029" t="str">
        <f t="shared" si="316"/>
        <v>plays</v>
      </c>
    </row>
    <row r="4030" spans="1:21" ht="60" x14ac:dyDescent="0.25">
      <c r="A4030">
        <v>3605</v>
      </c>
      <c r="B4030" s="9" t="s">
        <v>3604</v>
      </c>
      <c r="C4030" s="3" t="s">
        <v>7715</v>
      </c>
      <c r="D4030" s="5">
        <v>250</v>
      </c>
      <c r="E4030" s="7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312"/>
        <v>184</v>
      </c>
      <c r="P4030">
        <f t="shared" si="313"/>
        <v>30.67</v>
      </c>
      <c r="Q4030" s="11" t="s">
        <v>8309</v>
      </c>
      <c r="R4030" s="15">
        <f t="shared" si="314"/>
        <v>42383.793124999997</v>
      </c>
      <c r="S4030" s="15">
        <f t="shared" si="315"/>
        <v>42413.793124999997</v>
      </c>
      <c r="U4030" t="str">
        <f t="shared" si="316"/>
        <v>plays</v>
      </c>
    </row>
    <row r="4031" spans="1:21" ht="60" x14ac:dyDescent="0.25">
      <c r="A4031">
        <v>2543</v>
      </c>
      <c r="B4031" s="9" t="s">
        <v>2543</v>
      </c>
      <c r="C4031" s="3" t="s">
        <v>6653</v>
      </c>
      <c r="D4031" s="5">
        <v>250</v>
      </c>
      <c r="E4031" s="7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312"/>
        <v>156</v>
      </c>
      <c r="P4031">
        <f t="shared" si="313"/>
        <v>30.08</v>
      </c>
      <c r="Q4031" s="11" t="s">
        <v>8313</v>
      </c>
      <c r="R4031" s="15">
        <f t="shared" si="314"/>
        <v>40514.107615740737</v>
      </c>
      <c r="S4031" s="15">
        <f t="shared" si="315"/>
        <v>40545.125</v>
      </c>
      <c r="U4031" t="str">
        <f t="shared" si="316"/>
        <v>classical music</v>
      </c>
    </row>
    <row r="4032" spans="1:21" ht="45" x14ac:dyDescent="0.25">
      <c r="A4032">
        <v>3470</v>
      </c>
      <c r="B4032" s="9" t="s">
        <v>3469</v>
      </c>
      <c r="C4032" s="3" t="s">
        <v>7580</v>
      </c>
      <c r="D4032" s="5">
        <v>250</v>
      </c>
      <c r="E4032" s="7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312"/>
        <v>150</v>
      </c>
      <c r="P4032">
        <f t="shared" si="313"/>
        <v>41.67</v>
      </c>
      <c r="Q4032" s="11" t="s">
        <v>8309</v>
      </c>
      <c r="R4032" s="15">
        <f t="shared" si="314"/>
        <v>42529.022013888884</v>
      </c>
      <c r="S4032" s="15">
        <f t="shared" si="315"/>
        <v>42566.901388888888</v>
      </c>
      <c r="U4032" t="str">
        <f t="shared" si="316"/>
        <v>plays</v>
      </c>
    </row>
    <row r="4033" spans="1:21" ht="45" x14ac:dyDescent="0.25">
      <c r="A4033">
        <v>3423</v>
      </c>
      <c r="B4033" s="9" t="s">
        <v>3422</v>
      </c>
      <c r="C4033" s="3" t="s">
        <v>7533</v>
      </c>
      <c r="D4033" s="5">
        <v>250</v>
      </c>
      <c r="E4033" s="7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312"/>
        <v>140</v>
      </c>
      <c r="P4033">
        <f t="shared" si="313"/>
        <v>35</v>
      </c>
      <c r="Q4033" s="11" t="s">
        <v>8309</v>
      </c>
      <c r="R4033" s="15">
        <f t="shared" si="314"/>
        <v>42088.911354166667</v>
      </c>
      <c r="S4033" s="15">
        <f t="shared" si="315"/>
        <v>42118.911354166667</v>
      </c>
      <c r="U4033" t="str">
        <f t="shared" si="316"/>
        <v>plays</v>
      </c>
    </row>
    <row r="4034" spans="1:21" ht="30" x14ac:dyDescent="0.25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312"/>
        <v>112</v>
      </c>
      <c r="P4034">
        <f t="shared" si="313"/>
        <v>11.67</v>
      </c>
      <c r="Q4034" s="11" t="s">
        <v>8309</v>
      </c>
      <c r="R4034" s="15">
        <f t="shared" si="314"/>
        <v>42378.478344907402</v>
      </c>
      <c r="S4034" s="15">
        <f t="shared" si="315"/>
        <v>42418.916666666672</v>
      </c>
      <c r="U4034" t="str">
        <f t="shared" si="316"/>
        <v>plays</v>
      </c>
    </row>
    <row r="4035" spans="1:21" ht="60" x14ac:dyDescent="0.25">
      <c r="A4035">
        <v>3824</v>
      </c>
      <c r="B4035" s="9" t="s">
        <v>3821</v>
      </c>
      <c r="C4035" s="3" t="s">
        <v>7933</v>
      </c>
      <c r="D4035" s="5">
        <v>250</v>
      </c>
      <c r="E4035" s="7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ref="O4035:O4098" si="317">ROUND(E4035/D4035*100,0)</f>
        <v>108</v>
      </c>
      <c r="P4035">
        <f t="shared" ref="P4035:P4098" si="318">IFERROR(ROUND(E4035/L4035,2),0)</f>
        <v>38.57</v>
      </c>
      <c r="Q4035" s="11" t="s">
        <v>8309</v>
      </c>
      <c r="R4035" s="15">
        <f t="shared" ref="R4035:R4098" si="319">(((J4035/60)/60)/24)+DATE(1970,1,1)</f>
        <v>42571.626192129625</v>
      </c>
      <c r="S4035" s="15">
        <f t="shared" ref="S4035:S4098" si="320">(((I4035/60)/60)/24)+DATE(1970,1,1)</f>
        <v>42583.570138888885</v>
      </c>
      <c r="U4035" t="str">
        <f t="shared" ref="U4035:U4098" si="321">RIGHT(N4035,LEN(N4035)-SEARCH("/",N4035))</f>
        <v>plays</v>
      </c>
    </row>
    <row r="4036" spans="1:21" ht="45" x14ac:dyDescent="0.25">
      <c r="A4036">
        <v>94</v>
      </c>
      <c r="B4036" s="9" t="s">
        <v>96</v>
      </c>
      <c r="C4036" s="3" t="s">
        <v>4205</v>
      </c>
      <c r="D4036" s="5">
        <v>250</v>
      </c>
      <c r="E4036" s="7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317"/>
        <v>104</v>
      </c>
      <c r="P4036">
        <f t="shared" si="318"/>
        <v>21.67</v>
      </c>
      <c r="Q4036" s="11" t="s">
        <v>8308</v>
      </c>
      <c r="R4036" s="15">
        <f t="shared" si="319"/>
        <v>41716.717847222222</v>
      </c>
      <c r="S4036" s="15">
        <f t="shared" si="320"/>
        <v>41736.717847222222</v>
      </c>
      <c r="U4036" t="str">
        <f t="shared" si="321"/>
        <v>shorts</v>
      </c>
    </row>
    <row r="4037" spans="1:21" ht="60" x14ac:dyDescent="0.25">
      <c r="A4037">
        <v>3545</v>
      </c>
      <c r="B4037" s="9" t="s">
        <v>3544</v>
      </c>
      <c r="C4037" s="3" t="s">
        <v>7655</v>
      </c>
      <c r="D4037" s="5">
        <v>250</v>
      </c>
      <c r="E4037" s="7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317"/>
        <v>100</v>
      </c>
      <c r="P4037">
        <f t="shared" si="318"/>
        <v>31.38</v>
      </c>
      <c r="Q4037" s="11" t="s">
        <v>8309</v>
      </c>
      <c r="R4037" s="15">
        <f t="shared" si="319"/>
        <v>42075.807395833333</v>
      </c>
      <c r="S4037" s="15">
        <f t="shared" si="320"/>
        <v>42105.807395833333</v>
      </c>
      <c r="U4037" t="str">
        <f t="shared" si="321"/>
        <v>plays</v>
      </c>
    </row>
    <row r="4038" spans="1:21" ht="45" x14ac:dyDescent="0.25">
      <c r="A4038">
        <v>3336</v>
      </c>
      <c r="B4038" s="9" t="s">
        <v>3336</v>
      </c>
      <c r="C4038" s="3" t="s">
        <v>7446</v>
      </c>
      <c r="D4038" s="5">
        <v>250</v>
      </c>
      <c r="E4038" s="7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317"/>
        <v>100</v>
      </c>
      <c r="P4038">
        <f t="shared" si="318"/>
        <v>27.78</v>
      </c>
      <c r="Q4038" s="11" t="s">
        <v>8309</v>
      </c>
      <c r="R4038" s="15">
        <f t="shared" si="319"/>
        <v>42437.398680555561</v>
      </c>
      <c r="S4038" s="15">
        <f t="shared" si="320"/>
        <v>42465.35701388889</v>
      </c>
      <c r="U4038" t="str">
        <f t="shared" si="321"/>
        <v>plays</v>
      </c>
    </row>
    <row r="4039" spans="1:21" ht="60" x14ac:dyDescent="0.25">
      <c r="A4039">
        <v>3442</v>
      </c>
      <c r="B4039" s="9" t="s">
        <v>3441</v>
      </c>
      <c r="C4039" s="3" t="s">
        <v>7552</v>
      </c>
      <c r="D4039" s="5">
        <v>250</v>
      </c>
      <c r="E4039" s="7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317"/>
        <v>100</v>
      </c>
      <c r="P4039">
        <f t="shared" si="318"/>
        <v>31.25</v>
      </c>
      <c r="Q4039" s="11" t="s">
        <v>8309</v>
      </c>
      <c r="R4039" s="15">
        <f t="shared" si="319"/>
        <v>42124.841111111105</v>
      </c>
      <c r="S4039" s="15">
        <f t="shared" si="320"/>
        <v>42154.841111111105</v>
      </c>
      <c r="U4039" t="str">
        <f t="shared" si="321"/>
        <v>plays</v>
      </c>
    </row>
    <row r="4040" spans="1:21" ht="60" x14ac:dyDescent="0.25">
      <c r="A4040">
        <v>3660</v>
      </c>
      <c r="B4040" s="9" t="s">
        <v>3657</v>
      </c>
      <c r="C4040" s="3" t="s">
        <v>7770</v>
      </c>
      <c r="D4040" s="5">
        <v>250</v>
      </c>
      <c r="E4040" s="7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317"/>
        <v>100</v>
      </c>
      <c r="P4040">
        <f t="shared" si="318"/>
        <v>11.36</v>
      </c>
      <c r="Q4040" s="11" t="s">
        <v>8309</v>
      </c>
      <c r="R4040" s="15">
        <f t="shared" si="319"/>
        <v>41971.881076388891</v>
      </c>
      <c r="S4040" s="15">
        <f t="shared" si="320"/>
        <v>41996.881076388891</v>
      </c>
      <c r="U4040" t="str">
        <f t="shared" si="321"/>
        <v>plays</v>
      </c>
    </row>
    <row r="4041" spans="1:21" ht="45" x14ac:dyDescent="0.25">
      <c r="A4041">
        <v>2323</v>
      </c>
      <c r="B4041" s="9" t="s">
        <v>2324</v>
      </c>
      <c r="C4041" s="3" t="s">
        <v>6433</v>
      </c>
      <c r="D4041" s="5">
        <v>250</v>
      </c>
      <c r="E4041" s="7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317"/>
        <v>48</v>
      </c>
      <c r="P4041">
        <f t="shared" si="318"/>
        <v>30</v>
      </c>
      <c r="Q4041" s="11" t="s">
        <v>8315</v>
      </c>
      <c r="R4041" s="15">
        <f t="shared" si="319"/>
        <v>42807.755173611105</v>
      </c>
      <c r="S4041" s="15">
        <f t="shared" si="320"/>
        <v>42814.755173611105</v>
      </c>
      <c r="U4041" t="str">
        <f t="shared" si="321"/>
        <v>small batch</v>
      </c>
    </row>
    <row r="4042" spans="1:21" ht="60" x14ac:dyDescent="0.25">
      <c r="A4042">
        <v>2861</v>
      </c>
      <c r="B4042" s="9" t="s">
        <v>2861</v>
      </c>
      <c r="C4042" s="3" t="s">
        <v>6971</v>
      </c>
      <c r="D4042" s="5">
        <v>250</v>
      </c>
      <c r="E4042" s="7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317"/>
        <v>32</v>
      </c>
      <c r="P4042">
        <f t="shared" si="318"/>
        <v>26.67</v>
      </c>
      <c r="Q4042" s="11" t="s">
        <v>8309</v>
      </c>
      <c r="R4042" s="15">
        <f t="shared" si="319"/>
        <v>42257.590833333335</v>
      </c>
      <c r="S4042" s="15">
        <f t="shared" si="320"/>
        <v>42271.590833333335</v>
      </c>
      <c r="U4042" t="str">
        <f t="shared" si="321"/>
        <v>plays</v>
      </c>
    </row>
    <row r="4043" spans="1:21" ht="60" x14ac:dyDescent="0.25">
      <c r="A4043">
        <v>4011</v>
      </c>
      <c r="B4043" s="9" t="s">
        <v>4007</v>
      </c>
      <c r="C4043" s="3" t="s">
        <v>8116</v>
      </c>
      <c r="D4043" s="5">
        <v>250</v>
      </c>
      <c r="E4043" s="7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317"/>
        <v>8</v>
      </c>
      <c r="P4043">
        <f t="shared" si="318"/>
        <v>4.75</v>
      </c>
      <c r="Q4043" s="11" t="s">
        <v>8309</v>
      </c>
      <c r="R4043" s="15">
        <f t="shared" si="319"/>
        <v>42002.54488425926</v>
      </c>
      <c r="S4043" s="15">
        <f t="shared" si="320"/>
        <v>42032.54488425926</v>
      </c>
      <c r="U4043" t="str">
        <f t="shared" si="321"/>
        <v>plays</v>
      </c>
    </row>
    <row r="4044" spans="1:21" ht="30" x14ac:dyDescent="0.25">
      <c r="A4044">
        <v>2154</v>
      </c>
      <c r="B4044" s="9" t="s">
        <v>2155</v>
      </c>
      <c r="C4044" s="3" t="s">
        <v>6264</v>
      </c>
      <c r="D4044" s="5">
        <v>250</v>
      </c>
      <c r="E4044" s="7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317"/>
        <v>1</v>
      </c>
      <c r="P4044">
        <f t="shared" si="318"/>
        <v>1</v>
      </c>
      <c r="Q4044" s="11" t="s">
        <v>8312</v>
      </c>
      <c r="R4044" s="15">
        <f t="shared" si="319"/>
        <v>41647.632256944446</v>
      </c>
      <c r="S4044" s="15">
        <f t="shared" si="320"/>
        <v>41667.632256944446</v>
      </c>
      <c r="U4044" t="str">
        <f t="shared" si="321"/>
        <v>video games</v>
      </c>
    </row>
    <row r="4045" spans="1:21" ht="60" x14ac:dyDescent="0.25">
      <c r="A4045">
        <v>607</v>
      </c>
      <c r="B4045" s="9" t="s">
        <v>608</v>
      </c>
      <c r="C4045" s="3" t="s">
        <v>4717</v>
      </c>
      <c r="D4045" s="5">
        <v>250</v>
      </c>
      <c r="E4045" s="7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317"/>
        <v>0</v>
      </c>
      <c r="P4045">
        <f t="shared" si="318"/>
        <v>0</v>
      </c>
      <c r="Q4045" s="11" t="s">
        <v>8311</v>
      </c>
      <c r="R4045" s="15">
        <f t="shared" si="319"/>
        <v>42300.825648148151</v>
      </c>
      <c r="S4045" s="15">
        <f t="shared" si="320"/>
        <v>42330.867314814815</v>
      </c>
      <c r="U4045" t="str">
        <f t="shared" si="321"/>
        <v>web</v>
      </c>
    </row>
    <row r="4046" spans="1:21" ht="60" x14ac:dyDescent="0.25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7"/>
        <v>0</v>
      </c>
      <c r="P4046">
        <f t="shared" si="318"/>
        <v>0</v>
      </c>
      <c r="Q4046" s="11" t="s">
        <v>8309</v>
      </c>
      <c r="R4046" s="15">
        <f t="shared" si="319"/>
        <v>42732.787523148145</v>
      </c>
      <c r="S4046" s="15">
        <f t="shared" si="320"/>
        <v>42762.787523148145</v>
      </c>
      <c r="U4046" t="str">
        <f t="shared" si="321"/>
        <v>plays</v>
      </c>
    </row>
    <row r="4047" spans="1:21" ht="60" x14ac:dyDescent="0.25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7"/>
        <v>104</v>
      </c>
      <c r="P4047">
        <f t="shared" si="318"/>
        <v>26</v>
      </c>
      <c r="Q4047" s="11" t="s">
        <v>8309</v>
      </c>
      <c r="R4047" s="15">
        <f t="shared" si="319"/>
        <v>42665.451736111107</v>
      </c>
      <c r="S4047" s="15">
        <f t="shared" si="320"/>
        <v>42725.493402777778</v>
      </c>
      <c r="U4047" t="str">
        <f t="shared" si="321"/>
        <v>plays</v>
      </c>
    </row>
    <row r="4048" spans="1:21" ht="60" x14ac:dyDescent="0.25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7"/>
        <v>110</v>
      </c>
      <c r="P4048">
        <f t="shared" si="318"/>
        <v>20.079999999999998</v>
      </c>
      <c r="Q4048" s="11" t="s">
        <v>8309</v>
      </c>
      <c r="R4048" s="15">
        <f t="shared" si="319"/>
        <v>42142.514016203699</v>
      </c>
      <c r="S4048" s="15">
        <f t="shared" si="320"/>
        <v>42155.958333333328</v>
      </c>
      <c r="U4048" t="str">
        <f t="shared" si="321"/>
        <v>plays</v>
      </c>
    </row>
    <row r="4049" spans="1:21" ht="60" x14ac:dyDescent="0.25">
      <c r="A4049">
        <v>2265</v>
      </c>
      <c r="B4049" s="9" t="s">
        <v>2266</v>
      </c>
      <c r="C4049" s="3" t="s">
        <v>6375</v>
      </c>
      <c r="D4049" s="5">
        <v>200</v>
      </c>
      <c r="E4049" s="7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317"/>
        <v>299</v>
      </c>
      <c r="P4049">
        <f t="shared" si="318"/>
        <v>35.119999999999997</v>
      </c>
      <c r="Q4049" s="11" t="s">
        <v>8312</v>
      </c>
      <c r="R4049" s="15">
        <f t="shared" si="319"/>
        <v>42689.853090277778</v>
      </c>
      <c r="S4049" s="15">
        <f t="shared" si="320"/>
        <v>42696.853090277778</v>
      </c>
      <c r="U4049" t="str">
        <f t="shared" si="321"/>
        <v>tabletop games</v>
      </c>
    </row>
    <row r="4050" spans="1:21" ht="30" x14ac:dyDescent="0.25">
      <c r="A4050">
        <v>3719</v>
      </c>
      <c r="B4050" s="9" t="s">
        <v>3716</v>
      </c>
      <c r="C4050" s="3" t="s">
        <v>7829</v>
      </c>
      <c r="D4050" s="5">
        <v>200</v>
      </c>
      <c r="E4050" s="7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317"/>
        <v>210</v>
      </c>
      <c r="P4050">
        <f t="shared" si="318"/>
        <v>105</v>
      </c>
      <c r="Q4050" s="11" t="s">
        <v>8309</v>
      </c>
      <c r="R4050" s="15">
        <f t="shared" si="319"/>
        <v>42147.729930555557</v>
      </c>
      <c r="S4050" s="15">
        <f t="shared" si="320"/>
        <v>42177.729930555557</v>
      </c>
      <c r="U4050" t="str">
        <f t="shared" si="321"/>
        <v>plays</v>
      </c>
    </row>
    <row r="4051" spans="1:21" ht="60" x14ac:dyDescent="0.25">
      <c r="A4051">
        <v>3835</v>
      </c>
      <c r="B4051" s="9" t="s">
        <v>3832</v>
      </c>
      <c r="C4051" s="3" t="s">
        <v>7944</v>
      </c>
      <c r="D4051" s="5">
        <v>200</v>
      </c>
      <c r="E4051" s="7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317"/>
        <v>160</v>
      </c>
      <c r="P4051">
        <f t="shared" si="318"/>
        <v>40</v>
      </c>
      <c r="Q4051" s="11" t="s">
        <v>8309</v>
      </c>
      <c r="R4051" s="15">
        <f t="shared" si="319"/>
        <v>42460.94222222222</v>
      </c>
      <c r="S4051" s="15">
        <f t="shared" si="320"/>
        <v>42481.94222222222</v>
      </c>
      <c r="U4051" t="str">
        <f t="shared" si="321"/>
        <v>plays</v>
      </c>
    </row>
    <row r="4052" spans="1:21" ht="45" x14ac:dyDescent="0.25">
      <c r="A4052">
        <v>3371</v>
      </c>
      <c r="B4052" s="9" t="s">
        <v>3370</v>
      </c>
      <c r="C4052" s="3" t="s">
        <v>7481</v>
      </c>
      <c r="D4052" s="5">
        <v>200</v>
      </c>
      <c r="E4052" s="7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317"/>
        <v>139</v>
      </c>
      <c r="P4052">
        <f t="shared" si="318"/>
        <v>30.78</v>
      </c>
      <c r="Q4052" s="11" t="s">
        <v>8309</v>
      </c>
      <c r="R4052" s="15">
        <f t="shared" si="319"/>
        <v>42312.874594907407</v>
      </c>
      <c r="S4052" s="15">
        <f t="shared" si="320"/>
        <v>42340.874594907407</v>
      </c>
      <c r="U4052" t="str">
        <f t="shared" si="321"/>
        <v>plays</v>
      </c>
    </row>
    <row r="4053" spans="1:21" ht="60" x14ac:dyDescent="0.25">
      <c r="A4053">
        <v>2820</v>
      </c>
      <c r="B4053" s="9" t="s">
        <v>2820</v>
      </c>
      <c r="C4053" s="3" t="s">
        <v>6930</v>
      </c>
      <c r="D4053" s="5">
        <v>200</v>
      </c>
      <c r="E4053" s="7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317"/>
        <v>136</v>
      </c>
      <c r="P4053">
        <f t="shared" si="318"/>
        <v>13.6</v>
      </c>
      <c r="Q4053" s="11" t="s">
        <v>8309</v>
      </c>
      <c r="R4053" s="15">
        <f t="shared" si="319"/>
        <v>42401.610983796301</v>
      </c>
      <c r="S4053" s="15">
        <f t="shared" si="320"/>
        <v>42426</v>
      </c>
      <c r="U4053" t="str">
        <f t="shared" si="321"/>
        <v>plays</v>
      </c>
    </row>
    <row r="4054" spans="1:21" ht="60" x14ac:dyDescent="0.25">
      <c r="A4054">
        <v>83</v>
      </c>
      <c r="B4054" s="9" t="s">
        <v>85</v>
      </c>
      <c r="C4054" s="3" t="s">
        <v>4194</v>
      </c>
      <c r="D4054" s="5">
        <v>200</v>
      </c>
      <c r="E4054" s="7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317"/>
        <v>103</v>
      </c>
      <c r="P4054">
        <f t="shared" si="318"/>
        <v>15.77</v>
      </c>
      <c r="Q4054" s="11" t="s">
        <v>8308</v>
      </c>
      <c r="R4054" s="15">
        <f t="shared" si="319"/>
        <v>42042.615613425922</v>
      </c>
      <c r="S4054" s="15">
        <f t="shared" si="320"/>
        <v>42057.479166666672</v>
      </c>
      <c r="U4054" t="str">
        <f t="shared" si="321"/>
        <v>shorts</v>
      </c>
    </row>
    <row r="4055" spans="1:21" ht="45" x14ac:dyDescent="0.25">
      <c r="A4055">
        <v>3588</v>
      </c>
      <c r="B4055" s="9" t="s">
        <v>3587</v>
      </c>
      <c r="C4055" s="3" t="s">
        <v>7698</v>
      </c>
      <c r="D4055" s="5">
        <v>200</v>
      </c>
      <c r="E4055" s="7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317"/>
        <v>101</v>
      </c>
      <c r="P4055">
        <f t="shared" si="318"/>
        <v>18.27</v>
      </c>
      <c r="Q4055" s="11" t="s">
        <v>8309</v>
      </c>
      <c r="R4055" s="15">
        <f t="shared" si="319"/>
        <v>42101.828819444447</v>
      </c>
      <c r="S4055" s="15">
        <f t="shared" si="320"/>
        <v>42123.958333333328</v>
      </c>
      <c r="U4055" t="str">
        <f t="shared" si="321"/>
        <v>plays</v>
      </c>
    </row>
    <row r="4056" spans="1:21" ht="60" x14ac:dyDescent="0.25">
      <c r="A4056">
        <v>1363</v>
      </c>
      <c r="B4056" s="9" t="s">
        <v>1364</v>
      </c>
      <c r="C4056" s="3" t="s">
        <v>5473</v>
      </c>
      <c r="D4056" s="5">
        <v>200</v>
      </c>
      <c r="E4056" s="7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7"/>
        <v>100</v>
      </c>
      <c r="P4056">
        <f t="shared" si="318"/>
        <v>40</v>
      </c>
      <c r="Q4056" s="11" t="s">
        <v>8310</v>
      </c>
      <c r="R4056" s="15">
        <f t="shared" si="319"/>
        <v>42396.8440625</v>
      </c>
      <c r="S4056" s="15">
        <f t="shared" si="320"/>
        <v>42415.332638888889</v>
      </c>
      <c r="U4056" t="str">
        <f t="shared" si="321"/>
        <v>nonfiction</v>
      </c>
    </row>
    <row r="4057" spans="1:21" ht="45" x14ac:dyDescent="0.25">
      <c r="A4057">
        <v>3415</v>
      </c>
      <c r="B4057" s="9" t="s">
        <v>3414</v>
      </c>
      <c r="C4057" s="3" t="s">
        <v>7525</v>
      </c>
      <c r="D4057" s="5">
        <v>200</v>
      </c>
      <c r="E4057" s="7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7"/>
        <v>100</v>
      </c>
      <c r="P4057">
        <f t="shared" si="318"/>
        <v>22.22</v>
      </c>
      <c r="Q4057" s="11" t="s">
        <v>8309</v>
      </c>
      <c r="R4057" s="15">
        <f t="shared" si="319"/>
        <v>42467.144166666665</v>
      </c>
      <c r="S4057" s="15">
        <f t="shared" si="320"/>
        <v>42477.979166666672</v>
      </c>
      <c r="U4057" t="str">
        <f t="shared" si="321"/>
        <v>plays</v>
      </c>
    </row>
    <row r="4058" spans="1:21" ht="60" x14ac:dyDescent="0.25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7"/>
        <v>65</v>
      </c>
      <c r="P4058">
        <f t="shared" si="318"/>
        <v>14.44</v>
      </c>
      <c r="Q4058" s="11" t="s">
        <v>8309</v>
      </c>
      <c r="R4058" s="15">
        <f t="shared" si="319"/>
        <v>42144.415532407409</v>
      </c>
      <c r="S4058" s="15">
        <f t="shared" si="320"/>
        <v>42165.415532407409</v>
      </c>
      <c r="U4058" t="str">
        <f t="shared" si="321"/>
        <v>musical</v>
      </c>
    </row>
    <row r="4059" spans="1:21" ht="60" x14ac:dyDescent="0.25">
      <c r="A4059">
        <v>3995</v>
      </c>
      <c r="B4059" s="9" t="s">
        <v>3991</v>
      </c>
      <c r="C4059" s="3" t="s">
        <v>8101</v>
      </c>
      <c r="D4059" s="5">
        <v>200</v>
      </c>
      <c r="E4059" s="7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317"/>
        <v>35</v>
      </c>
      <c r="P4059">
        <f t="shared" si="318"/>
        <v>17.5</v>
      </c>
      <c r="Q4059" s="11" t="s">
        <v>8309</v>
      </c>
      <c r="R4059" s="15">
        <f t="shared" si="319"/>
        <v>42019.683761574073</v>
      </c>
      <c r="S4059" s="15">
        <f t="shared" si="320"/>
        <v>42049.477083333331</v>
      </c>
      <c r="U4059" t="str">
        <f t="shared" si="321"/>
        <v>plays</v>
      </c>
    </row>
    <row r="4060" spans="1:21" ht="60" x14ac:dyDescent="0.25">
      <c r="A4060">
        <v>1091</v>
      </c>
      <c r="B4060" s="9" t="s">
        <v>1092</v>
      </c>
      <c r="C4060" s="3" t="s">
        <v>5201</v>
      </c>
      <c r="D4060" s="5">
        <v>200</v>
      </c>
      <c r="E4060" s="7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317"/>
        <v>13</v>
      </c>
      <c r="P4060">
        <f t="shared" si="318"/>
        <v>12.5</v>
      </c>
      <c r="Q4060" s="11" t="s">
        <v>8312</v>
      </c>
      <c r="R4060" s="15">
        <f t="shared" si="319"/>
        <v>42440.820277777777</v>
      </c>
      <c r="S4060" s="15">
        <f t="shared" si="320"/>
        <v>42470.778611111105</v>
      </c>
      <c r="U4060" t="str">
        <f t="shared" si="321"/>
        <v>video games</v>
      </c>
    </row>
    <row r="4061" spans="1:21" ht="60" x14ac:dyDescent="0.25">
      <c r="A4061">
        <v>2886</v>
      </c>
      <c r="B4061" s="9" t="s">
        <v>2886</v>
      </c>
      <c r="C4061" s="3" t="s">
        <v>6996</v>
      </c>
      <c r="D4061" s="5">
        <v>200</v>
      </c>
      <c r="E4061" s="7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317"/>
        <v>5</v>
      </c>
      <c r="P4061">
        <f t="shared" si="318"/>
        <v>10</v>
      </c>
      <c r="Q4061" s="11" t="s">
        <v>8309</v>
      </c>
      <c r="R4061" s="15">
        <f t="shared" si="319"/>
        <v>42261.632916666669</v>
      </c>
      <c r="S4061" s="15">
        <f t="shared" si="320"/>
        <v>42266.165972222225</v>
      </c>
      <c r="U4061" t="str">
        <f t="shared" si="321"/>
        <v>plays</v>
      </c>
    </row>
    <row r="4062" spans="1:21" ht="45" x14ac:dyDescent="0.25">
      <c r="A4062">
        <v>225</v>
      </c>
      <c r="B4062" s="9" t="s">
        <v>227</v>
      </c>
      <c r="C4062" s="3" t="s">
        <v>4335</v>
      </c>
      <c r="D4062" s="5">
        <v>200</v>
      </c>
      <c r="E4062" s="7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317"/>
        <v>0</v>
      </c>
      <c r="P4062">
        <f t="shared" si="318"/>
        <v>0</v>
      </c>
      <c r="Q4062" s="11" t="s">
        <v>8308</v>
      </c>
      <c r="R4062" s="15">
        <f t="shared" si="319"/>
        <v>42438.961273148147</v>
      </c>
      <c r="S4062" s="15">
        <f t="shared" si="320"/>
        <v>42468.919606481482</v>
      </c>
      <c r="U4062" t="str">
        <f t="shared" si="321"/>
        <v>drama</v>
      </c>
    </row>
    <row r="4063" spans="1:21" ht="60" x14ac:dyDescent="0.25">
      <c r="A4063">
        <v>2361</v>
      </c>
      <c r="B4063" s="9" t="s">
        <v>2362</v>
      </c>
      <c r="C4063" s="3" t="s">
        <v>6471</v>
      </c>
      <c r="D4063" s="5">
        <v>200</v>
      </c>
      <c r="E4063" s="7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317"/>
        <v>0</v>
      </c>
      <c r="P4063">
        <f t="shared" si="318"/>
        <v>0</v>
      </c>
      <c r="Q4063" s="11" t="s">
        <v>8311</v>
      </c>
      <c r="R4063" s="15">
        <f t="shared" si="319"/>
        <v>42466.858888888892</v>
      </c>
      <c r="S4063" s="15">
        <f t="shared" si="320"/>
        <v>42490.916666666672</v>
      </c>
      <c r="U4063" t="str">
        <f t="shared" si="321"/>
        <v>web</v>
      </c>
    </row>
    <row r="4064" spans="1:21" ht="60" x14ac:dyDescent="0.25">
      <c r="A4064">
        <v>3138</v>
      </c>
      <c r="B4064" s="9" t="s">
        <v>3138</v>
      </c>
      <c r="C4064" s="3" t="s">
        <v>7248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317"/>
        <v>0</v>
      </c>
      <c r="P4064">
        <f t="shared" si="318"/>
        <v>0</v>
      </c>
      <c r="Q4064" s="11" t="s">
        <v>8309</v>
      </c>
      <c r="R4064" s="15">
        <f t="shared" si="319"/>
        <v>42809.645914351851</v>
      </c>
      <c r="S4064" s="15">
        <f t="shared" si="320"/>
        <v>42828.645914351851</v>
      </c>
      <c r="U4064" t="str">
        <f t="shared" si="321"/>
        <v>plays</v>
      </c>
    </row>
    <row r="4065" spans="1:21" ht="30" x14ac:dyDescent="0.25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7"/>
        <v>95</v>
      </c>
      <c r="P4065">
        <f t="shared" si="318"/>
        <v>47.5</v>
      </c>
      <c r="Q4065" s="11" t="s">
        <v>8316</v>
      </c>
      <c r="R4065" s="15">
        <f t="shared" si="319"/>
        <v>42556.807187500002</v>
      </c>
      <c r="S4065" s="15">
        <f t="shared" si="320"/>
        <v>42563.807187500002</v>
      </c>
      <c r="U4065" t="str">
        <f t="shared" si="321"/>
        <v>audio</v>
      </c>
    </row>
    <row r="4066" spans="1:21" x14ac:dyDescent="0.25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7"/>
        <v>58</v>
      </c>
      <c r="P4066">
        <f t="shared" si="318"/>
        <v>58</v>
      </c>
      <c r="Q4066" s="11" t="s">
        <v>8309</v>
      </c>
      <c r="R4066" s="15">
        <f t="shared" si="319"/>
        <v>42678.932083333333</v>
      </c>
      <c r="S4066" s="15">
        <f t="shared" si="320"/>
        <v>42683.973750000005</v>
      </c>
      <c r="U4066" t="str">
        <f t="shared" si="321"/>
        <v>spaces</v>
      </c>
    </row>
    <row r="4067" spans="1:21" ht="60" x14ac:dyDescent="0.25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7"/>
        <v>100</v>
      </c>
      <c r="P4067">
        <f t="shared" si="318"/>
        <v>21.86</v>
      </c>
      <c r="Q4067" s="11" t="s">
        <v>8313</v>
      </c>
      <c r="R4067" s="15">
        <f t="shared" si="319"/>
        <v>42793.700821759259</v>
      </c>
      <c r="S4067" s="15">
        <f t="shared" si="320"/>
        <v>42796.700821759259</v>
      </c>
      <c r="U4067" t="str">
        <f t="shared" si="321"/>
        <v>rock</v>
      </c>
    </row>
    <row r="4068" spans="1:21" ht="60" x14ac:dyDescent="0.25">
      <c r="A4068">
        <v>2625</v>
      </c>
      <c r="B4068" s="9" t="s">
        <v>2625</v>
      </c>
      <c r="C4068" s="3" t="s">
        <v>6735</v>
      </c>
      <c r="D4068" s="5">
        <v>150</v>
      </c>
      <c r="E4068" s="7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317"/>
        <v>956</v>
      </c>
      <c r="P4068">
        <f t="shared" si="318"/>
        <v>27.58</v>
      </c>
      <c r="Q4068" s="11" t="s">
        <v>8311</v>
      </c>
      <c r="R4068" s="15">
        <f t="shared" si="319"/>
        <v>42658.810277777782</v>
      </c>
      <c r="S4068" s="15">
        <f t="shared" si="320"/>
        <v>42683.851944444439</v>
      </c>
      <c r="U4068" t="str">
        <f t="shared" si="321"/>
        <v>space exploration</v>
      </c>
    </row>
    <row r="4069" spans="1:21" ht="60" x14ac:dyDescent="0.25">
      <c r="A4069">
        <v>2627</v>
      </c>
      <c r="B4069" s="9" t="s">
        <v>2627</v>
      </c>
      <c r="C4069" s="3" t="s">
        <v>6737</v>
      </c>
      <c r="D4069" s="5">
        <v>150</v>
      </c>
      <c r="E4069" s="7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317"/>
        <v>647</v>
      </c>
      <c r="P4069">
        <f t="shared" si="318"/>
        <v>21.56</v>
      </c>
      <c r="Q4069" s="11" t="s">
        <v>8311</v>
      </c>
      <c r="R4069" s="15">
        <f t="shared" si="319"/>
        <v>42304.829409722224</v>
      </c>
      <c r="S4069" s="15">
        <f t="shared" si="320"/>
        <v>42334.871076388896</v>
      </c>
      <c r="U4069" t="str">
        <f t="shared" si="321"/>
        <v>space exploration</v>
      </c>
    </row>
    <row r="4070" spans="1:21" ht="60" x14ac:dyDescent="0.25">
      <c r="A4070">
        <v>3536</v>
      </c>
      <c r="B4070" s="9" t="s">
        <v>3535</v>
      </c>
      <c r="C4070" s="3" t="s">
        <v>7646</v>
      </c>
      <c r="D4070" s="5">
        <v>150</v>
      </c>
      <c r="E4070" s="7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317"/>
        <v>153</v>
      </c>
      <c r="P4070">
        <f t="shared" si="318"/>
        <v>13.53</v>
      </c>
      <c r="Q4070" s="11" t="s">
        <v>8309</v>
      </c>
      <c r="R4070" s="15">
        <f t="shared" si="319"/>
        <v>42328.727141203708</v>
      </c>
      <c r="S4070" s="15">
        <f t="shared" si="320"/>
        <v>42358.499305555553</v>
      </c>
      <c r="U4070" t="str">
        <f t="shared" si="321"/>
        <v>plays</v>
      </c>
    </row>
    <row r="4071" spans="1:21" ht="60" x14ac:dyDescent="0.25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7"/>
        <v>130</v>
      </c>
      <c r="P4071">
        <f t="shared" si="318"/>
        <v>16.25</v>
      </c>
      <c r="Q4071" s="11" t="s">
        <v>8309</v>
      </c>
      <c r="R4071" s="15">
        <f t="shared" si="319"/>
        <v>42662.021539351852</v>
      </c>
      <c r="S4071" s="15">
        <f t="shared" si="320"/>
        <v>42676.021539351852</v>
      </c>
      <c r="U4071" t="str">
        <f t="shared" si="321"/>
        <v>plays</v>
      </c>
    </row>
    <row r="4072" spans="1:21" ht="30" x14ac:dyDescent="0.25">
      <c r="A4072">
        <v>2167</v>
      </c>
      <c r="B4072" s="9" t="s">
        <v>2168</v>
      </c>
      <c r="C4072" s="3" t="s">
        <v>6277</v>
      </c>
      <c r="D4072" s="5">
        <v>150</v>
      </c>
      <c r="E4072" s="7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317"/>
        <v>120</v>
      </c>
      <c r="P4072">
        <f t="shared" si="318"/>
        <v>22.5</v>
      </c>
      <c r="Q4072" s="11" t="s">
        <v>8313</v>
      </c>
      <c r="R4072" s="15">
        <f t="shared" si="319"/>
        <v>41153.066400462965</v>
      </c>
      <c r="S4072" s="15">
        <f t="shared" si="320"/>
        <v>41167.066400462965</v>
      </c>
      <c r="U4072" t="str">
        <f t="shared" si="321"/>
        <v>rock</v>
      </c>
    </row>
    <row r="4073" spans="1:21" ht="30" x14ac:dyDescent="0.25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7"/>
        <v>13</v>
      </c>
      <c r="P4073">
        <f t="shared" si="318"/>
        <v>10</v>
      </c>
      <c r="Q4073" s="11" t="s">
        <v>8309</v>
      </c>
      <c r="R4073" s="15">
        <f t="shared" si="319"/>
        <v>42122.693159722221</v>
      </c>
      <c r="S4073" s="15">
        <f t="shared" si="320"/>
        <v>42152.693159722221</v>
      </c>
      <c r="U4073" t="str">
        <f t="shared" si="321"/>
        <v>plays</v>
      </c>
    </row>
    <row r="4074" spans="1:21" ht="45" x14ac:dyDescent="0.25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7"/>
        <v>10</v>
      </c>
      <c r="P4074">
        <f t="shared" si="318"/>
        <v>5</v>
      </c>
      <c r="Q4074" s="11" t="s">
        <v>8309</v>
      </c>
      <c r="R4074" s="15">
        <f t="shared" si="319"/>
        <v>41820.870821759258</v>
      </c>
      <c r="S4074" s="15">
        <f t="shared" si="320"/>
        <v>41850.870821759258</v>
      </c>
      <c r="U4074" t="str">
        <f t="shared" si="321"/>
        <v>plays</v>
      </c>
    </row>
    <row r="4075" spans="1:21" ht="60" x14ac:dyDescent="0.25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2</v>
      </c>
      <c r="P4075">
        <f t="shared" si="318"/>
        <v>1.5</v>
      </c>
      <c r="Q4075" s="11" t="s">
        <v>8309</v>
      </c>
      <c r="R4075" s="15">
        <f t="shared" si="319"/>
        <v>42307.189270833333</v>
      </c>
      <c r="S4075" s="15">
        <f t="shared" si="320"/>
        <v>42322.958333333328</v>
      </c>
      <c r="U4075" t="str">
        <f t="shared" si="321"/>
        <v>plays</v>
      </c>
    </row>
    <row r="4076" spans="1:21" ht="45" x14ac:dyDescent="0.25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7"/>
        <v>0</v>
      </c>
      <c r="P4076">
        <f t="shared" si="318"/>
        <v>0</v>
      </c>
      <c r="Q4076" s="11" t="s">
        <v>8311</v>
      </c>
      <c r="R4076" s="15">
        <f t="shared" si="319"/>
        <v>42248.934675925921</v>
      </c>
      <c r="S4076" s="15">
        <f t="shared" si="320"/>
        <v>42303.934675925921</v>
      </c>
      <c r="U4076" t="str">
        <f t="shared" si="321"/>
        <v>web</v>
      </c>
    </row>
    <row r="4077" spans="1:21" ht="45" x14ac:dyDescent="0.25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7"/>
        <v>241</v>
      </c>
      <c r="P4077">
        <f t="shared" si="318"/>
        <v>23.15</v>
      </c>
      <c r="Q4077" s="11" t="s">
        <v>8313</v>
      </c>
      <c r="R4077" s="15">
        <f t="shared" si="319"/>
        <v>40772.848749999997</v>
      </c>
      <c r="S4077" s="15">
        <f t="shared" si="320"/>
        <v>40813.207638888889</v>
      </c>
      <c r="U4077" t="str">
        <f t="shared" si="321"/>
        <v>indie rock</v>
      </c>
    </row>
    <row r="4078" spans="1:21" ht="60" x14ac:dyDescent="0.25">
      <c r="A4078">
        <v>2201</v>
      </c>
      <c r="B4078" s="9" t="s">
        <v>2202</v>
      </c>
      <c r="C4078" s="3" t="s">
        <v>6311</v>
      </c>
      <c r="D4078" s="5">
        <v>110</v>
      </c>
      <c r="E4078" s="7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317"/>
        <v>383</v>
      </c>
      <c r="P4078">
        <f t="shared" si="318"/>
        <v>15.04</v>
      </c>
      <c r="Q4078" s="11" t="s">
        <v>8313</v>
      </c>
      <c r="R4078" s="15">
        <f t="shared" si="319"/>
        <v>41276.846817129634</v>
      </c>
      <c r="S4078" s="15">
        <f t="shared" si="320"/>
        <v>41290.846817129634</v>
      </c>
      <c r="U4078" t="str">
        <f t="shared" si="321"/>
        <v>electronic music</v>
      </c>
    </row>
    <row r="4079" spans="1:21" ht="30" x14ac:dyDescent="0.25">
      <c r="A4079">
        <v>1420</v>
      </c>
      <c r="B4079" s="9" t="s">
        <v>1421</v>
      </c>
      <c r="C4079" s="3" t="s">
        <v>5530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317"/>
        <v>3</v>
      </c>
      <c r="P4079">
        <f t="shared" si="318"/>
        <v>1</v>
      </c>
      <c r="Q4079" s="11" t="s">
        <v>8310</v>
      </c>
      <c r="R4079" s="15">
        <f t="shared" si="319"/>
        <v>42524.667662037042</v>
      </c>
      <c r="S4079" s="15">
        <f t="shared" si="320"/>
        <v>42549.667662037042</v>
      </c>
      <c r="U4079" t="str">
        <f t="shared" si="321"/>
        <v>translations</v>
      </c>
    </row>
    <row r="4080" spans="1:21" ht="45" x14ac:dyDescent="0.25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7"/>
        <v>286</v>
      </c>
      <c r="P4080">
        <f t="shared" si="318"/>
        <v>19.27</v>
      </c>
      <c r="Q4080" s="11" t="s">
        <v>8309</v>
      </c>
      <c r="R4080" s="15">
        <f t="shared" si="319"/>
        <v>42282.770231481481</v>
      </c>
      <c r="S4080" s="15">
        <f t="shared" si="320"/>
        <v>42342.811898148153</v>
      </c>
      <c r="U4080" t="str">
        <f t="shared" si="321"/>
        <v>plays</v>
      </c>
    </row>
    <row r="4081" spans="1:21" ht="45" x14ac:dyDescent="0.25">
      <c r="A4081">
        <v>2234</v>
      </c>
      <c r="B4081" s="9" t="s">
        <v>2235</v>
      </c>
      <c r="C4081" s="3" t="s">
        <v>6344</v>
      </c>
      <c r="D4081" s="5">
        <v>100</v>
      </c>
      <c r="E4081" s="7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317"/>
        <v>1165</v>
      </c>
      <c r="P4081">
        <f t="shared" si="318"/>
        <v>41.61</v>
      </c>
      <c r="Q4081" s="11" t="s">
        <v>8312</v>
      </c>
      <c r="R4081" s="15">
        <f t="shared" si="319"/>
        <v>42710.824618055558</v>
      </c>
      <c r="S4081" s="15">
        <f t="shared" si="320"/>
        <v>42740.824618055558</v>
      </c>
      <c r="U4081" t="str">
        <f t="shared" si="321"/>
        <v>tabletop games</v>
      </c>
    </row>
    <row r="4082" spans="1:21" ht="30" x14ac:dyDescent="0.25">
      <c r="A4082">
        <v>1762</v>
      </c>
      <c r="B4082" s="9" t="s">
        <v>1763</v>
      </c>
      <c r="C4082" s="3" t="s">
        <v>5872</v>
      </c>
      <c r="D4082" s="5">
        <v>100</v>
      </c>
      <c r="E4082" s="7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317"/>
        <v>885</v>
      </c>
      <c r="P4082">
        <f t="shared" si="318"/>
        <v>35.4</v>
      </c>
      <c r="Q4082" s="11" t="s">
        <v>8314</v>
      </c>
      <c r="R4082" s="15">
        <f t="shared" si="319"/>
        <v>42410.982002314813</v>
      </c>
      <c r="S4082" s="15">
        <f t="shared" si="320"/>
        <v>42440.982002314813</v>
      </c>
      <c r="U4082" t="str">
        <f t="shared" si="321"/>
        <v>photobooks</v>
      </c>
    </row>
    <row r="4083" spans="1:21" ht="30" x14ac:dyDescent="0.25">
      <c r="A4083">
        <v>1192</v>
      </c>
      <c r="B4083" s="9" t="s">
        <v>1193</v>
      </c>
      <c r="C4083" s="3" t="s">
        <v>5302</v>
      </c>
      <c r="D4083" s="5">
        <v>100</v>
      </c>
      <c r="E4083" s="7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317"/>
        <v>290</v>
      </c>
      <c r="P4083">
        <f t="shared" si="318"/>
        <v>19.329999999999998</v>
      </c>
      <c r="Q4083" s="11" t="s">
        <v>8314</v>
      </c>
      <c r="R4083" s="15">
        <f t="shared" si="319"/>
        <v>42747.506689814814</v>
      </c>
      <c r="S4083" s="15">
        <f t="shared" si="320"/>
        <v>42777.506689814814</v>
      </c>
      <c r="U4083" t="str">
        <f t="shared" si="321"/>
        <v>photobooks</v>
      </c>
    </row>
    <row r="4084" spans="1:21" ht="45" x14ac:dyDescent="0.25">
      <c r="A4084">
        <v>3830</v>
      </c>
      <c r="B4084" s="9" t="s">
        <v>3827</v>
      </c>
      <c r="C4084" s="3" t="s">
        <v>7939</v>
      </c>
      <c r="D4084" s="5">
        <v>100</v>
      </c>
      <c r="E4084" s="7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317"/>
        <v>225</v>
      </c>
      <c r="P4084">
        <f t="shared" si="318"/>
        <v>75</v>
      </c>
      <c r="Q4084" s="11" t="s">
        <v>8309</v>
      </c>
      <c r="R4084" s="15">
        <f t="shared" si="319"/>
        <v>42503.740868055553</v>
      </c>
      <c r="S4084" s="15">
        <f t="shared" si="320"/>
        <v>42517.740868055553</v>
      </c>
      <c r="U4084" t="str">
        <f t="shared" si="321"/>
        <v>plays</v>
      </c>
    </row>
    <row r="4085" spans="1:21" ht="60" x14ac:dyDescent="0.25">
      <c r="A4085">
        <v>3508</v>
      </c>
      <c r="B4085" s="9" t="s">
        <v>3507</v>
      </c>
      <c r="C4085" s="3" t="s">
        <v>7618</v>
      </c>
      <c r="D4085" s="5">
        <v>100</v>
      </c>
      <c r="E4085" s="7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317"/>
        <v>180</v>
      </c>
      <c r="P4085">
        <f t="shared" si="318"/>
        <v>12</v>
      </c>
      <c r="Q4085" s="11" t="s">
        <v>8309</v>
      </c>
      <c r="R4085" s="15">
        <f t="shared" si="319"/>
        <v>42477.729780092588</v>
      </c>
      <c r="S4085" s="15">
        <f t="shared" si="320"/>
        <v>42500.875</v>
      </c>
      <c r="U4085" t="str">
        <f t="shared" si="321"/>
        <v>plays</v>
      </c>
    </row>
    <row r="4086" spans="1:21" ht="30" x14ac:dyDescent="0.25">
      <c r="A4086">
        <v>1761</v>
      </c>
      <c r="B4086" s="9" t="s">
        <v>1762</v>
      </c>
      <c r="C4086" s="3" t="s">
        <v>5871</v>
      </c>
      <c r="D4086" s="5">
        <v>100</v>
      </c>
      <c r="E4086" s="7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317"/>
        <v>155</v>
      </c>
      <c r="P4086">
        <f t="shared" si="318"/>
        <v>51.67</v>
      </c>
      <c r="Q4086" s="11" t="s">
        <v>8314</v>
      </c>
      <c r="R4086" s="15">
        <f t="shared" si="319"/>
        <v>42209.567824074074</v>
      </c>
      <c r="S4086" s="15">
        <f t="shared" si="320"/>
        <v>42259.567824074074</v>
      </c>
      <c r="U4086" t="str">
        <f t="shared" si="321"/>
        <v>photobooks</v>
      </c>
    </row>
    <row r="4087" spans="1:21" ht="45" x14ac:dyDescent="0.25">
      <c r="A4087">
        <v>2921</v>
      </c>
      <c r="B4087" s="9" t="s">
        <v>2921</v>
      </c>
      <c r="C4087" s="3" t="s">
        <v>7031</v>
      </c>
      <c r="D4087" s="5">
        <v>100</v>
      </c>
      <c r="E4087" s="7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317"/>
        <v>129</v>
      </c>
      <c r="P4087">
        <f t="shared" si="318"/>
        <v>43</v>
      </c>
      <c r="Q4087" s="11" t="s">
        <v>8309</v>
      </c>
      <c r="R4087" s="15">
        <f t="shared" si="319"/>
        <v>41877.886620370373</v>
      </c>
      <c r="S4087" s="15">
        <f t="shared" si="320"/>
        <v>41907.886620370373</v>
      </c>
      <c r="U4087" t="str">
        <f t="shared" si="321"/>
        <v>musical</v>
      </c>
    </row>
    <row r="4088" spans="1:21" ht="60" x14ac:dyDescent="0.25">
      <c r="A4088">
        <v>2823</v>
      </c>
      <c r="B4088" s="9" t="s">
        <v>2823</v>
      </c>
      <c r="C4088" s="3" t="s">
        <v>6933</v>
      </c>
      <c r="D4088" s="5">
        <v>100</v>
      </c>
      <c r="E4088" s="7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317"/>
        <v>124</v>
      </c>
      <c r="P4088">
        <f t="shared" si="318"/>
        <v>8.86</v>
      </c>
      <c r="Q4088" s="11" t="s">
        <v>8309</v>
      </c>
      <c r="R4088" s="15">
        <f t="shared" si="319"/>
        <v>42067.011643518519</v>
      </c>
      <c r="S4088" s="15">
        <f t="shared" si="320"/>
        <v>42094.957638888889</v>
      </c>
      <c r="U4088" t="str">
        <f t="shared" si="321"/>
        <v>plays</v>
      </c>
    </row>
    <row r="4089" spans="1:21" ht="45" x14ac:dyDescent="0.25">
      <c r="A4089">
        <v>3576</v>
      </c>
      <c r="B4089" s="9" t="s">
        <v>3575</v>
      </c>
      <c r="C4089" s="3" t="s">
        <v>7686</v>
      </c>
      <c r="D4089" s="5">
        <v>100</v>
      </c>
      <c r="E4089" s="7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317"/>
        <v>100</v>
      </c>
      <c r="P4089">
        <f t="shared" si="318"/>
        <v>20</v>
      </c>
      <c r="Q4089" s="11" t="s">
        <v>8309</v>
      </c>
      <c r="R4089" s="15">
        <f t="shared" si="319"/>
        <v>42649.54923611111</v>
      </c>
      <c r="S4089" s="15">
        <f t="shared" si="320"/>
        <v>42709.590902777782</v>
      </c>
      <c r="U4089" t="str">
        <f t="shared" si="321"/>
        <v>plays</v>
      </c>
    </row>
    <row r="4090" spans="1:21" ht="45" x14ac:dyDescent="0.25">
      <c r="A4090">
        <v>3745</v>
      </c>
      <c r="B4090" s="9" t="s">
        <v>3742</v>
      </c>
      <c r="C4090" s="3" t="s">
        <v>7855</v>
      </c>
      <c r="D4090" s="5">
        <v>100</v>
      </c>
      <c r="E4090" s="7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317"/>
        <v>10</v>
      </c>
      <c r="P4090">
        <f t="shared" si="318"/>
        <v>10</v>
      </c>
      <c r="Q4090" s="11" t="s">
        <v>8309</v>
      </c>
      <c r="R4090" s="15">
        <f t="shared" si="319"/>
        <v>41831.697939814818</v>
      </c>
      <c r="S4090" s="15">
        <f t="shared" si="320"/>
        <v>41861.697939814818</v>
      </c>
      <c r="U4090" t="str">
        <f t="shared" si="321"/>
        <v>plays</v>
      </c>
    </row>
    <row r="4091" spans="1:21" ht="60" x14ac:dyDescent="0.25">
      <c r="A4091">
        <v>2148</v>
      </c>
      <c r="B4091" s="9" t="s">
        <v>2149</v>
      </c>
      <c r="C4091" s="3" t="s">
        <v>6258</v>
      </c>
      <c r="D4091" s="5">
        <v>100</v>
      </c>
      <c r="E4091" s="7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317"/>
        <v>2</v>
      </c>
      <c r="P4091">
        <f t="shared" si="318"/>
        <v>1</v>
      </c>
      <c r="Q4091" s="11" t="s">
        <v>8312</v>
      </c>
      <c r="R4091" s="15">
        <f t="shared" si="319"/>
        <v>42066.733587962968</v>
      </c>
      <c r="S4091" s="15">
        <f t="shared" si="320"/>
        <v>42096.691921296297</v>
      </c>
      <c r="U4091" t="str">
        <f t="shared" si="321"/>
        <v>video games</v>
      </c>
    </row>
    <row r="4092" spans="1:21" ht="60" x14ac:dyDescent="0.25">
      <c r="A4092">
        <v>1071</v>
      </c>
      <c r="B4092" s="9" t="s">
        <v>1072</v>
      </c>
      <c r="C4092" s="3" t="s">
        <v>5181</v>
      </c>
      <c r="D4092" s="5">
        <v>100</v>
      </c>
      <c r="E4092" s="7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317"/>
        <v>0</v>
      </c>
      <c r="P4092">
        <f t="shared" si="318"/>
        <v>0</v>
      </c>
      <c r="Q4092" s="11" t="s">
        <v>8312</v>
      </c>
      <c r="R4092" s="15">
        <f t="shared" si="319"/>
        <v>42295.753391203703</v>
      </c>
      <c r="S4092" s="15">
        <f t="shared" si="320"/>
        <v>42325.795057870375</v>
      </c>
      <c r="U4092" t="str">
        <f t="shared" si="321"/>
        <v>video games</v>
      </c>
    </row>
    <row r="4093" spans="1:21" ht="60" x14ac:dyDescent="0.25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7"/>
        <v>1254</v>
      </c>
      <c r="P4093">
        <f t="shared" si="318"/>
        <v>27.86</v>
      </c>
      <c r="Q4093" s="11" t="s">
        <v>8313</v>
      </c>
      <c r="R4093" s="15">
        <f t="shared" si="319"/>
        <v>42459.693865740745</v>
      </c>
      <c r="S4093" s="15">
        <f t="shared" si="320"/>
        <v>42490.915972222225</v>
      </c>
      <c r="U4093" t="str">
        <f t="shared" si="321"/>
        <v>pop</v>
      </c>
    </row>
    <row r="4094" spans="1:21" ht="45" x14ac:dyDescent="0.25">
      <c r="A4094">
        <v>2976</v>
      </c>
      <c r="B4094" s="9" t="s">
        <v>2976</v>
      </c>
      <c r="C4094" s="3" t="s">
        <v>7086</v>
      </c>
      <c r="D4094" s="5">
        <v>70</v>
      </c>
      <c r="E4094" s="7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317"/>
        <v>171</v>
      </c>
      <c r="P4094">
        <f t="shared" si="318"/>
        <v>8.57</v>
      </c>
      <c r="Q4094" s="11" t="s">
        <v>8309</v>
      </c>
      <c r="R4094" s="15">
        <f t="shared" si="319"/>
        <v>42425.730671296296</v>
      </c>
      <c r="S4094" s="15">
        <f t="shared" si="320"/>
        <v>42442.5</v>
      </c>
      <c r="U4094" t="str">
        <f t="shared" si="321"/>
        <v>plays</v>
      </c>
    </row>
    <row r="4095" spans="1:21" ht="60" x14ac:dyDescent="0.25">
      <c r="A4095">
        <v>640</v>
      </c>
      <c r="B4095" s="9" t="s">
        <v>641</v>
      </c>
      <c r="C4095" s="3" t="s">
        <v>4750</v>
      </c>
      <c r="D4095" s="5">
        <v>70</v>
      </c>
      <c r="E4095" s="7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317"/>
        <v>144</v>
      </c>
      <c r="P4095">
        <f t="shared" si="318"/>
        <v>50.5</v>
      </c>
      <c r="Q4095" s="11" t="s">
        <v>8311</v>
      </c>
      <c r="R4095" s="15">
        <f t="shared" si="319"/>
        <v>42683.420312500006</v>
      </c>
      <c r="S4095" s="15">
        <f t="shared" si="320"/>
        <v>42698.958333333328</v>
      </c>
      <c r="U4095" t="str">
        <f t="shared" si="321"/>
        <v>wearables</v>
      </c>
    </row>
    <row r="4096" spans="1:21" ht="45" x14ac:dyDescent="0.25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7"/>
        <v>0</v>
      </c>
      <c r="P4096">
        <f t="shared" si="318"/>
        <v>0</v>
      </c>
      <c r="Q4096" s="11" t="s">
        <v>8312</v>
      </c>
      <c r="R4096" s="15">
        <f t="shared" si="319"/>
        <v>42035.029224537036</v>
      </c>
      <c r="S4096" s="15">
        <f t="shared" si="320"/>
        <v>42064.029224537036</v>
      </c>
      <c r="U4096" t="str">
        <f t="shared" si="321"/>
        <v>mobile games</v>
      </c>
    </row>
    <row r="4097" spans="1:21" ht="105" x14ac:dyDescent="0.25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7"/>
        <v>2702</v>
      </c>
      <c r="P4097">
        <f t="shared" si="318"/>
        <v>38.6</v>
      </c>
      <c r="Q4097" s="11" t="s">
        <v>8308</v>
      </c>
      <c r="R4097" s="15">
        <f t="shared" si="319"/>
        <v>42604.730567129634</v>
      </c>
      <c r="S4097" s="15">
        <f t="shared" si="320"/>
        <v>42614.730567129634</v>
      </c>
      <c r="U4097" t="str">
        <f t="shared" si="321"/>
        <v>shorts</v>
      </c>
    </row>
    <row r="4098" spans="1:21" ht="60" x14ac:dyDescent="0.25">
      <c r="A4098">
        <v>2794</v>
      </c>
      <c r="B4098" s="9" t="s">
        <v>2794</v>
      </c>
      <c r="C4098" s="3" t="s">
        <v>6904</v>
      </c>
      <c r="D4098" s="5">
        <v>50</v>
      </c>
      <c r="E4098" s="7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317"/>
        <v>150</v>
      </c>
      <c r="P4098">
        <f t="shared" si="318"/>
        <v>25</v>
      </c>
      <c r="Q4098" s="11" t="s">
        <v>8309</v>
      </c>
      <c r="R4098" s="15">
        <f t="shared" si="319"/>
        <v>42416.691655092596</v>
      </c>
      <c r="S4098" s="15">
        <f t="shared" si="320"/>
        <v>42432.791666666672</v>
      </c>
      <c r="U4098" t="str">
        <f t="shared" si="321"/>
        <v>plays</v>
      </c>
    </row>
    <row r="4099" spans="1:21" ht="60" x14ac:dyDescent="0.25">
      <c r="A4099">
        <v>3675</v>
      </c>
      <c r="B4099" s="9" t="s">
        <v>3672</v>
      </c>
      <c r="C4099" s="3" t="s">
        <v>7785</v>
      </c>
      <c r="D4099" s="5">
        <v>50</v>
      </c>
      <c r="E4099" s="7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322">ROUND(E4099/D4099*100,0)</f>
        <v>140</v>
      </c>
      <c r="P4099">
        <f t="shared" ref="P4099:P4115" si="323">IFERROR(ROUND(E4099/L4099,2),0)</f>
        <v>23.33</v>
      </c>
      <c r="Q4099" s="11" t="s">
        <v>8309</v>
      </c>
      <c r="R4099" s="15">
        <f t="shared" ref="R4099:R4115" si="324">(((J4099/60)/60)/24)+DATE(1970,1,1)</f>
        <v>42493.597013888888</v>
      </c>
      <c r="S4099" s="15">
        <f t="shared" ref="S4099:S4115" si="325">(((I4099/60)/60)/24)+DATE(1970,1,1)</f>
        <v>42505.958333333328</v>
      </c>
      <c r="U4099" t="str">
        <f t="shared" ref="U4099:U4115" si="326">RIGHT(N4099,LEN(N4099)-SEARCH("/",N4099))</f>
        <v>plays</v>
      </c>
    </row>
    <row r="4100" spans="1:21" ht="45" x14ac:dyDescent="0.25">
      <c r="A4100">
        <v>1041</v>
      </c>
      <c r="B4100" s="9" t="s">
        <v>1042</v>
      </c>
      <c r="C4100" s="3" t="s">
        <v>5151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322"/>
        <v>0</v>
      </c>
      <c r="P4100">
        <f t="shared" si="323"/>
        <v>0</v>
      </c>
      <c r="Q4100" s="11" t="s">
        <v>8316</v>
      </c>
      <c r="R4100" s="15">
        <f t="shared" si="324"/>
        <v>41831.060092592597</v>
      </c>
      <c r="S4100" s="15">
        <f t="shared" si="325"/>
        <v>41851.060092592597</v>
      </c>
      <c r="U4100" t="str">
        <f t="shared" si="326"/>
        <v>audio</v>
      </c>
    </row>
    <row r="4101" spans="1:21" ht="60" x14ac:dyDescent="0.25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2"/>
        <v>160</v>
      </c>
      <c r="P4101">
        <f t="shared" si="323"/>
        <v>4.92</v>
      </c>
      <c r="Q4101" s="11" t="s">
        <v>8310</v>
      </c>
      <c r="R4101" s="15">
        <f t="shared" si="324"/>
        <v>41486.424317129626</v>
      </c>
      <c r="S4101" s="15">
        <f t="shared" si="325"/>
        <v>41546.424317129626</v>
      </c>
      <c r="U4101" t="str">
        <f t="shared" si="326"/>
        <v>nonfiction</v>
      </c>
    </row>
    <row r="4102" spans="1:21" ht="45" x14ac:dyDescent="0.25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2"/>
        <v>424</v>
      </c>
      <c r="P4102">
        <f t="shared" si="323"/>
        <v>21.2</v>
      </c>
      <c r="Q4102" s="11" t="s">
        <v>8313</v>
      </c>
      <c r="R4102" s="15">
        <f t="shared" si="324"/>
        <v>42141.762800925921</v>
      </c>
      <c r="S4102" s="15">
        <f t="shared" si="325"/>
        <v>42164.083333333328</v>
      </c>
      <c r="U4102" t="str">
        <f t="shared" si="326"/>
        <v>rock</v>
      </c>
    </row>
    <row r="4103" spans="1:21" ht="60" x14ac:dyDescent="0.25">
      <c r="A4103">
        <v>1755</v>
      </c>
      <c r="B4103" s="9" t="s">
        <v>1756</v>
      </c>
      <c r="C4103" s="3" t="s">
        <v>5865</v>
      </c>
      <c r="D4103" s="5">
        <v>25</v>
      </c>
      <c r="E4103" s="7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322"/>
        <v>120</v>
      </c>
      <c r="P4103">
        <f t="shared" si="323"/>
        <v>7.5</v>
      </c>
      <c r="Q4103" s="11" t="s">
        <v>8314</v>
      </c>
      <c r="R4103" s="15">
        <f t="shared" si="324"/>
        <v>42252.788900462961</v>
      </c>
      <c r="S4103" s="15">
        <f t="shared" si="325"/>
        <v>42282.788900462961</v>
      </c>
      <c r="U4103" t="str">
        <f t="shared" si="326"/>
        <v>photobooks</v>
      </c>
    </row>
    <row r="4104" spans="1:21" ht="60" x14ac:dyDescent="0.25">
      <c r="A4104">
        <v>2536</v>
      </c>
      <c r="B4104" s="9" t="s">
        <v>2536</v>
      </c>
      <c r="C4104" s="3" t="s">
        <v>6646</v>
      </c>
      <c r="D4104" s="5">
        <v>25</v>
      </c>
      <c r="E4104" s="7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322"/>
        <v>116</v>
      </c>
      <c r="P4104">
        <f t="shared" si="323"/>
        <v>7.25</v>
      </c>
      <c r="Q4104" s="11" t="s">
        <v>8313</v>
      </c>
      <c r="R4104" s="15">
        <f t="shared" si="324"/>
        <v>41464.106087962966</v>
      </c>
      <c r="S4104" s="15">
        <f t="shared" si="325"/>
        <v>41485.106087962966</v>
      </c>
      <c r="U4104" t="str">
        <f t="shared" si="326"/>
        <v>classical music</v>
      </c>
    </row>
    <row r="4105" spans="1:21" ht="30" x14ac:dyDescent="0.25">
      <c r="A4105">
        <v>1592</v>
      </c>
      <c r="B4105" s="9" t="s">
        <v>1593</v>
      </c>
      <c r="C4105" s="3" t="s">
        <v>5702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322"/>
        <v>0</v>
      </c>
      <c r="P4105">
        <f t="shared" si="323"/>
        <v>0</v>
      </c>
      <c r="Q4105" s="11" t="s">
        <v>8314</v>
      </c>
      <c r="R4105" s="15">
        <f t="shared" si="324"/>
        <v>42046.072743055556</v>
      </c>
      <c r="S4105" s="15">
        <f t="shared" si="325"/>
        <v>42091.031076388885</v>
      </c>
      <c r="U4105" t="str">
        <f t="shared" si="326"/>
        <v>places</v>
      </c>
    </row>
    <row r="4106" spans="1:21" ht="45" x14ac:dyDescent="0.25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2"/>
        <v>0</v>
      </c>
      <c r="P4106">
        <f t="shared" si="323"/>
        <v>0</v>
      </c>
      <c r="Q4106" s="11" t="s">
        <v>8314</v>
      </c>
      <c r="R4106" s="15">
        <f t="shared" si="324"/>
        <v>42782.426875000005</v>
      </c>
      <c r="S4106" s="15">
        <f t="shared" si="325"/>
        <v>42789.426875000005</v>
      </c>
      <c r="U4106" t="str">
        <f t="shared" si="326"/>
        <v>nature</v>
      </c>
    </row>
    <row r="4107" spans="1:21" ht="45" x14ac:dyDescent="0.25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2"/>
        <v>100</v>
      </c>
      <c r="P4107">
        <f t="shared" si="323"/>
        <v>13</v>
      </c>
      <c r="Q4107" s="11" t="s">
        <v>8308</v>
      </c>
      <c r="R4107" s="15">
        <f t="shared" si="324"/>
        <v>42376.79206018518</v>
      </c>
      <c r="S4107" s="15">
        <f t="shared" si="325"/>
        <v>42394.79206018518</v>
      </c>
      <c r="U4107" t="str">
        <f t="shared" si="326"/>
        <v>television</v>
      </c>
    </row>
    <row r="4108" spans="1:21" ht="60" x14ac:dyDescent="0.25">
      <c r="A4108">
        <v>1253</v>
      </c>
      <c r="B4108" s="9" t="s">
        <v>1254</v>
      </c>
      <c r="C4108" s="3" t="s">
        <v>5363</v>
      </c>
      <c r="D4108" s="5">
        <v>10</v>
      </c>
      <c r="E4108" s="7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322"/>
        <v>303833</v>
      </c>
      <c r="P4108">
        <f t="shared" si="323"/>
        <v>42.73</v>
      </c>
      <c r="Q4108" s="11" t="s">
        <v>8313</v>
      </c>
      <c r="R4108" s="15">
        <f t="shared" si="324"/>
        <v>41855.783645833333</v>
      </c>
      <c r="S4108" s="15">
        <f t="shared" si="325"/>
        <v>41885.783645833333</v>
      </c>
      <c r="U4108" t="str">
        <f t="shared" si="326"/>
        <v>rock</v>
      </c>
    </row>
    <row r="4109" spans="1:21" ht="30" x14ac:dyDescent="0.25">
      <c r="A4109">
        <v>3600</v>
      </c>
      <c r="B4109" s="9" t="s">
        <v>3599</v>
      </c>
      <c r="C4109" s="3" t="s">
        <v>7710</v>
      </c>
      <c r="D4109" s="5">
        <v>10</v>
      </c>
      <c r="E4109" s="7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2"/>
        <v>130</v>
      </c>
      <c r="P4109">
        <f t="shared" si="323"/>
        <v>3.25</v>
      </c>
      <c r="Q4109" s="11" t="s">
        <v>8309</v>
      </c>
      <c r="R4109" s="15">
        <f t="shared" si="324"/>
        <v>42628.849120370374</v>
      </c>
      <c r="S4109" s="15">
        <f t="shared" si="325"/>
        <v>42656.849120370374</v>
      </c>
      <c r="U4109" t="str">
        <f t="shared" si="326"/>
        <v>plays</v>
      </c>
    </row>
    <row r="4110" spans="1:21" ht="30" x14ac:dyDescent="0.25">
      <c r="A4110">
        <v>847</v>
      </c>
      <c r="B4110" s="9" t="s">
        <v>848</v>
      </c>
      <c r="C4110" s="3" t="s">
        <v>4957</v>
      </c>
      <c r="D4110" s="5">
        <v>10</v>
      </c>
      <c r="E4110" s="7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322"/>
        <v>100</v>
      </c>
      <c r="P4110">
        <f t="shared" si="323"/>
        <v>10</v>
      </c>
      <c r="Q4110" s="11" t="s">
        <v>8313</v>
      </c>
      <c r="R4110" s="15">
        <f t="shared" si="324"/>
        <v>42165.79833333334</v>
      </c>
      <c r="S4110" s="15">
        <f t="shared" si="325"/>
        <v>42195.79833333334</v>
      </c>
      <c r="U4110" t="str">
        <f t="shared" si="326"/>
        <v>metal</v>
      </c>
    </row>
    <row r="4111" spans="1:21" ht="75" x14ac:dyDescent="0.25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2"/>
        <v>200</v>
      </c>
      <c r="P4111">
        <f t="shared" si="323"/>
        <v>10</v>
      </c>
      <c r="Q4111" s="11" t="s">
        <v>8313</v>
      </c>
      <c r="R4111" s="15">
        <f t="shared" si="324"/>
        <v>42109.826145833329</v>
      </c>
      <c r="S4111" s="15">
        <f t="shared" si="325"/>
        <v>42139.826145833329</v>
      </c>
      <c r="U4111" t="str">
        <f t="shared" si="326"/>
        <v>electronic music</v>
      </c>
    </row>
    <row r="4112" spans="1:21" ht="45" x14ac:dyDescent="0.25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2"/>
        <v>0</v>
      </c>
      <c r="P4112">
        <f t="shared" si="323"/>
        <v>0</v>
      </c>
      <c r="Q4112" s="11" t="s">
        <v>8315</v>
      </c>
      <c r="R4112" s="15">
        <f t="shared" si="324"/>
        <v>41829.896562499998</v>
      </c>
      <c r="S4112" s="15">
        <f t="shared" si="325"/>
        <v>41859.896562499998</v>
      </c>
      <c r="U4112" t="str">
        <f t="shared" si="326"/>
        <v>food trucks</v>
      </c>
    </row>
    <row r="4113" spans="1:21" ht="60" x14ac:dyDescent="0.25">
      <c r="A4113">
        <v>2734</v>
      </c>
      <c r="B4113" s="9" t="s">
        <v>2734</v>
      </c>
      <c r="C4113" s="3" t="s">
        <v>6844</v>
      </c>
      <c r="D4113" s="5">
        <v>1</v>
      </c>
      <c r="E4113" s="7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322"/>
        <v>2260300</v>
      </c>
      <c r="P4113">
        <f t="shared" si="323"/>
        <v>138.66999999999999</v>
      </c>
      <c r="Q4113" s="11" t="s">
        <v>8311</v>
      </c>
      <c r="R4113" s="15">
        <f t="shared" si="324"/>
        <v>42626.668888888889</v>
      </c>
      <c r="S4113" s="15">
        <f t="shared" si="325"/>
        <v>42656.915972222225</v>
      </c>
      <c r="U4113" t="str">
        <f t="shared" si="326"/>
        <v>hardware</v>
      </c>
    </row>
    <row r="4114" spans="1:21" ht="60" x14ac:dyDescent="0.25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2"/>
        <v>930250</v>
      </c>
      <c r="P4114">
        <f t="shared" si="323"/>
        <v>4.57</v>
      </c>
      <c r="Q4114" s="11" t="s">
        <v>8312</v>
      </c>
      <c r="R4114" s="15">
        <f t="shared" si="324"/>
        <v>42800.751041666663</v>
      </c>
      <c r="S4114" s="15">
        <f t="shared" si="325"/>
        <v>42807.125</v>
      </c>
      <c r="U4114" t="str">
        <f t="shared" si="326"/>
        <v>tabletop games</v>
      </c>
    </row>
    <row r="4115" spans="1:21" ht="45" x14ac:dyDescent="0.2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2"/>
        <v>6500</v>
      </c>
      <c r="P4115">
        <f t="shared" si="323"/>
        <v>21.67</v>
      </c>
      <c r="Q4115" s="11" t="s">
        <v>8309</v>
      </c>
      <c r="R4115" s="15">
        <f t="shared" si="324"/>
        <v>42432.701724537037</v>
      </c>
      <c r="S4115" s="15">
        <f t="shared" si="325"/>
        <v>42457.660057870366</v>
      </c>
      <c r="U4115" t="str">
        <f t="shared" si="326"/>
        <v>plays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A595A-3454-4F24-8962-C8991319C452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 s="5" t="e">
        <f>AVERAGE(#REF!)</f>
        <v>#REF!</v>
      </c>
      <c r="C2" s="5" t="e">
        <f>AVERAGE(#REF!)</f>
        <v>#REF!</v>
      </c>
    </row>
    <row r="3" spans="1:3" x14ac:dyDescent="0.25">
      <c r="A3" t="s">
        <v>8346</v>
      </c>
      <c r="B3" s="5" t="e">
        <f>MEDIAN(#REF!)</f>
        <v>#REF!</v>
      </c>
      <c r="C3" s="5" t="e">
        <f>MEDIAN(#REF!)</f>
        <v>#REF!</v>
      </c>
    </row>
    <row r="4" spans="1:3" x14ac:dyDescent="0.25">
      <c r="A4" t="s">
        <v>8349</v>
      </c>
      <c r="B4" s="7" t="e">
        <f>_xlfn.STDEV.P(#REF!)</f>
        <v>#REF!</v>
      </c>
      <c r="C4" s="7" t="e">
        <f>_xlfn.STDEV.P(#REF!)</f>
        <v>#REF!</v>
      </c>
    </row>
    <row r="5" spans="1:3" x14ac:dyDescent="0.25">
      <c r="A5" t="s">
        <v>8350</v>
      </c>
      <c r="B5" t="e">
        <f>_xlfn.QUARTILE.EXC(#REF!,3)</f>
        <v>#REF!</v>
      </c>
      <c r="C5" t="e">
        <f>_xlfn.QUARTILE.EXC(#REF!,3)</f>
        <v>#REF!</v>
      </c>
    </row>
    <row r="6" spans="1:3" x14ac:dyDescent="0.25">
      <c r="A6" t="s">
        <v>8351</v>
      </c>
      <c r="B6" t="e">
        <f>_xlfn.QUARTILE.EXC(#REF!,1)</f>
        <v>#REF!</v>
      </c>
      <c r="C6" t="e">
        <f>_xlfn.QUARTILE.EXC(#REF!,1)</f>
        <v>#REF!</v>
      </c>
    </row>
    <row r="7" spans="1:3" x14ac:dyDescent="0.25">
      <c r="A7" t="s">
        <v>8352</v>
      </c>
      <c r="B7" t="e">
        <f>B5-B6</f>
        <v>#REF!</v>
      </c>
      <c r="C7" t="e">
        <f>C5-C6</f>
        <v>#REF!</v>
      </c>
    </row>
    <row r="9" spans="1:3" x14ac:dyDescent="0.25">
      <c r="A9" t="s">
        <v>8347</v>
      </c>
      <c r="B9" s="7" t="e">
        <f>AVERAGE(#REF!)</f>
        <v>#REF!</v>
      </c>
      <c r="C9" s="7" t="e">
        <f>AVERAGE(#REF!)</f>
        <v>#REF!</v>
      </c>
    </row>
    <row r="10" spans="1:3" x14ac:dyDescent="0.25">
      <c r="A10" t="s">
        <v>8348</v>
      </c>
      <c r="B10" s="7" t="e">
        <f>MEDIAN(#REF!)</f>
        <v>#REF!</v>
      </c>
      <c r="C10" s="7" t="e">
        <f>MEDIAN(#REF!)</f>
        <v>#REF!</v>
      </c>
    </row>
    <row r="11" spans="1:3" x14ac:dyDescent="0.25">
      <c r="A11" t="s">
        <v>8353</v>
      </c>
      <c r="B11" s="5" t="e">
        <f>_xlfn.STDEV.P(#REF!)</f>
        <v>#REF!</v>
      </c>
      <c r="C11" s="7" t="e">
        <f>_xlfn.STDEV.P(#REF!)</f>
        <v>#REF!</v>
      </c>
    </row>
    <row r="12" spans="1:3" x14ac:dyDescent="0.25">
      <c r="A12" t="s">
        <v>8354</v>
      </c>
      <c r="B12" s="7" t="e">
        <f>_xlfn.QUARTILE.EXC(#REF!,3)</f>
        <v>#REF!</v>
      </c>
      <c r="C12" s="16" t="e">
        <f>_xlfn.QUARTILE.EXC(#REF!,3)</f>
        <v>#REF!</v>
      </c>
    </row>
    <row r="13" spans="1:3" x14ac:dyDescent="0.25">
      <c r="A13" t="s">
        <v>8355</v>
      </c>
      <c r="B13" s="7" t="e">
        <f>_xlfn.QUARTILE.EXC(#REF!,1)</f>
        <v>#REF!</v>
      </c>
      <c r="C13" s="7" t="e">
        <f>_xlfn.QUARTILE.EXC(#REF!,1)</f>
        <v>#REF!</v>
      </c>
    </row>
    <row r="14" spans="1:3" x14ac:dyDescent="0.25">
      <c r="A14" t="s">
        <v>8356</v>
      </c>
      <c r="B14" s="7" t="e">
        <f>B12-B13</f>
        <v>#REF!</v>
      </c>
      <c r="C14" s="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06929-3C6C-434F-B453-C311C3253177}">
  <dimension ref="A1:D6"/>
  <sheetViews>
    <sheetView topLeftCell="C1" workbookViewId="0">
      <selection activeCell="F1" sqref="F1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4" x14ac:dyDescent="0.25">
      <c r="A1" t="s">
        <v>8340</v>
      </c>
      <c r="B1" t="s">
        <v>4110</v>
      </c>
      <c r="C1" t="s">
        <v>8341</v>
      </c>
      <c r="D1" t="s">
        <v>8342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4864F-A00B-42F0-BBBB-338C753542D3}">
  <dimension ref="A1:E7"/>
  <sheetViews>
    <sheetView topLeftCell="A18" workbookViewId="0"/>
  </sheetViews>
  <sheetFormatPr defaultRowHeight="15" x14ac:dyDescent="0.25"/>
  <cols>
    <col min="1" max="1" width="25.28515625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8324</v>
      </c>
      <c r="B2" t="s">
        <v>8322</v>
      </c>
    </row>
    <row r="4" spans="1:5" x14ac:dyDescent="0.25">
      <c r="A4" s="12" t="s">
        <v>8321</v>
      </c>
      <c r="B4" s="12" t="s">
        <v>8317</v>
      </c>
    </row>
    <row r="5" spans="1:5" x14ac:dyDescent="0.25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3" t="s">
        <v>8269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8319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Marcie</cp:lastModifiedBy>
  <dcterms:created xsi:type="dcterms:W3CDTF">2017-04-20T15:17:24Z</dcterms:created>
  <dcterms:modified xsi:type="dcterms:W3CDTF">2022-06-28T02:32:08Z</dcterms:modified>
</cp:coreProperties>
</file>