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desgputra/Documents/"/>
    </mc:Choice>
  </mc:AlternateContent>
  <xr:revisionPtr revIDLastSave="0" documentId="10_ncr:8100000_{593EA065-061A-3D4F-8EB5-A9614622ECB4}" xr6:coauthVersionLast="33" xr6:coauthVersionMax="38" xr10:uidLastSave="{00000000-0000-0000-0000-000000000000}"/>
  <bookViews>
    <workbookView xWindow="16740" yWindow="1320" windowWidth="20500" windowHeight="18740" xr2:uid="{F17838FD-5F53-4655-A882-6778C3A393C7}"/>
  </bookViews>
  <sheets>
    <sheet name="Sheet1" sheetId="1" r:id="rId1"/>
    <sheet name="Sheet5" sheetId="5" r:id="rId2"/>
  </sheets>
  <definedNames>
    <definedName name="_xlchart.v1.0" hidden="1">Sheet1!$AA$3</definedName>
    <definedName name="_xlchart.v1.1" hidden="1">Sheet1!$AA$4:$AA$13</definedName>
    <definedName name="_xlchart.v1.2" hidden="1">Sheet1!$AB$3</definedName>
    <definedName name="_xlchart.v1.3" hidden="1">Sheet1!$AB$4:$AB$13</definedName>
    <definedName name="_xlchart.v1.4" hidden="1">Sheet1!$AC$3</definedName>
    <definedName name="_xlchart.v1.5" hidden="1">Sheet1!$AC$4:$AC$13</definedName>
    <definedName name="_xlchart.v1.6" hidden="1">Sheet1!$Z$3</definedName>
    <definedName name="_xlchart.v1.7" hidden="1">Sheet1!$Z$4:$Z$13</definedName>
  </definedName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I30" i="5"/>
  <c r="H30" i="5"/>
  <c r="F30" i="5"/>
  <c r="C30" i="5"/>
  <c r="I29" i="5"/>
  <c r="H29" i="5"/>
  <c r="F29" i="5"/>
  <c r="C29" i="5"/>
  <c r="I28" i="5"/>
  <c r="H28" i="5"/>
  <c r="F28" i="5"/>
  <c r="C28" i="5"/>
  <c r="I27" i="5"/>
  <c r="H27" i="5"/>
  <c r="F27" i="5"/>
  <c r="C27" i="5"/>
  <c r="I26" i="5"/>
  <c r="H26" i="5"/>
  <c r="F26" i="5"/>
  <c r="C26" i="5"/>
  <c r="I25" i="5"/>
  <c r="H25" i="5"/>
  <c r="F25" i="5"/>
  <c r="C25" i="5"/>
  <c r="I24" i="5"/>
  <c r="H24" i="5"/>
  <c r="F24" i="5"/>
  <c r="C24" i="5"/>
  <c r="I23" i="5"/>
  <c r="H23" i="5"/>
  <c r="F23" i="5"/>
  <c r="C23" i="5"/>
  <c r="I22" i="5"/>
  <c r="H22" i="5"/>
  <c r="F22" i="5"/>
  <c r="C22" i="5"/>
  <c r="I21" i="5"/>
  <c r="H21" i="5"/>
  <c r="F21" i="5"/>
  <c r="C21" i="5"/>
  <c r="I20" i="5"/>
  <c r="H20" i="5"/>
  <c r="F20" i="5"/>
  <c r="C20" i="5"/>
  <c r="I19" i="5"/>
  <c r="H19" i="5"/>
  <c r="F19" i="5"/>
  <c r="C19" i="5"/>
  <c r="I18" i="5"/>
  <c r="H18" i="5"/>
  <c r="F18" i="5"/>
  <c r="C18" i="5"/>
  <c r="I17" i="5"/>
  <c r="H17" i="5"/>
  <c r="F17" i="5"/>
  <c r="C17" i="5"/>
  <c r="I16" i="5"/>
  <c r="H16" i="5"/>
  <c r="F16" i="5"/>
  <c r="C16" i="5"/>
  <c r="I15" i="5"/>
  <c r="H15" i="5"/>
  <c r="F15" i="5"/>
  <c r="C15" i="5"/>
  <c r="I14" i="5"/>
  <c r="H14" i="5"/>
  <c r="F14" i="5"/>
  <c r="C14" i="5"/>
  <c r="I13" i="5"/>
  <c r="H13" i="5"/>
  <c r="F13" i="5"/>
  <c r="C13" i="5"/>
  <c r="I12" i="5"/>
  <c r="H12" i="5"/>
  <c r="F12" i="5"/>
  <c r="C12" i="5"/>
  <c r="I11" i="5"/>
  <c r="H11" i="5"/>
  <c r="F11" i="5"/>
  <c r="C11" i="5"/>
  <c r="I10" i="5"/>
  <c r="H10" i="5"/>
  <c r="F10" i="5"/>
  <c r="C10" i="5"/>
  <c r="I9" i="5"/>
  <c r="H9" i="5"/>
  <c r="F9" i="5"/>
  <c r="C9" i="5"/>
  <c r="I8" i="5"/>
  <c r="H8" i="5"/>
  <c r="F8" i="5"/>
  <c r="C8" i="5"/>
  <c r="I7" i="5"/>
  <c r="H7" i="5"/>
  <c r="F7" i="5"/>
  <c r="C7" i="5"/>
  <c r="I6" i="5"/>
  <c r="H6" i="5"/>
  <c r="F6" i="5"/>
  <c r="C6" i="5"/>
  <c r="I5" i="5"/>
  <c r="H5" i="5"/>
  <c r="F5" i="5"/>
  <c r="C5" i="5"/>
  <c r="I4" i="5"/>
  <c r="H4" i="5"/>
  <c r="F4" i="5"/>
  <c r="C4" i="5"/>
  <c r="I3" i="5"/>
  <c r="H3" i="5"/>
  <c r="F3" i="5"/>
  <c r="C3" i="5"/>
  <c r="I2" i="5"/>
  <c r="H2" i="5"/>
  <c r="F2" i="5"/>
  <c r="C2" i="5"/>
  <c r="H13" i="1" l="1"/>
  <c r="H14" i="1"/>
  <c r="H15" i="1"/>
  <c r="H16" i="1"/>
  <c r="H17" i="1"/>
  <c r="H18" i="1"/>
  <c r="H19" i="1"/>
  <c r="H20" i="1"/>
  <c r="H21" i="1"/>
  <c r="H12" i="1"/>
  <c r="H3" i="1"/>
  <c r="H4" i="1"/>
  <c r="H5" i="1"/>
  <c r="H6" i="1"/>
  <c r="H7" i="1"/>
  <c r="H8" i="1"/>
  <c r="H9" i="1"/>
  <c r="H10" i="1"/>
  <c r="H11" i="1"/>
  <c r="H2" i="1"/>
  <c r="H23" i="1"/>
  <c r="H24" i="1"/>
  <c r="H25" i="1"/>
  <c r="H26" i="1"/>
  <c r="H27" i="1"/>
  <c r="H28" i="1"/>
  <c r="H29" i="1"/>
  <c r="H30" i="1"/>
  <c r="H31" i="1"/>
  <c r="H22" i="1"/>
  <c r="G31" i="1"/>
  <c r="G30" i="1"/>
  <c r="G29" i="1"/>
  <c r="G28" i="1"/>
  <c r="G27" i="1"/>
  <c r="G26" i="1"/>
  <c r="G25" i="1"/>
  <c r="G24" i="1"/>
  <c r="G23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C22" i="1"/>
  <c r="C23" i="1"/>
  <c r="K23" i="1" s="1"/>
  <c r="M23" i="1" s="1"/>
  <c r="C24" i="1"/>
  <c r="C25" i="1"/>
  <c r="C26" i="1"/>
  <c r="C27" i="1"/>
  <c r="K27" i="1" s="1"/>
  <c r="M27" i="1" s="1"/>
  <c r="C28" i="1"/>
  <c r="K28" i="1" s="1"/>
  <c r="M28" i="1" s="1"/>
  <c r="C29" i="1"/>
  <c r="C30" i="1"/>
  <c r="C31" i="1"/>
  <c r="K31" i="1" s="1"/>
  <c r="M31" i="1" s="1"/>
  <c r="K30" i="1" l="1"/>
  <c r="M30" i="1" s="1"/>
  <c r="K26" i="1"/>
  <c r="M26" i="1" s="1"/>
  <c r="K22" i="1"/>
  <c r="M22" i="1" s="1"/>
  <c r="K29" i="1"/>
  <c r="M29" i="1" s="1"/>
  <c r="K25" i="1"/>
  <c r="M25" i="1" s="1"/>
  <c r="K24" i="1"/>
  <c r="M24" i="1" s="1"/>
  <c r="G13" i="1"/>
  <c r="G14" i="1"/>
  <c r="G15" i="1"/>
  <c r="G16" i="1"/>
  <c r="G17" i="1"/>
  <c r="G18" i="1"/>
  <c r="G19" i="1"/>
  <c r="G20" i="1"/>
  <c r="G21" i="1"/>
  <c r="G12" i="1"/>
  <c r="C14" i="1"/>
  <c r="C15" i="1"/>
  <c r="C16" i="1"/>
  <c r="K16" i="1" s="1"/>
  <c r="M16" i="1" s="1"/>
  <c r="C17" i="1"/>
  <c r="C18" i="1"/>
  <c r="C19" i="1"/>
  <c r="C20" i="1"/>
  <c r="K20" i="1" s="1"/>
  <c r="M20" i="1" s="1"/>
  <c r="C21" i="1"/>
  <c r="C13" i="1"/>
  <c r="C12" i="1"/>
  <c r="G3" i="1"/>
  <c r="G4" i="1"/>
  <c r="G5" i="1"/>
  <c r="G6" i="1"/>
  <c r="G7" i="1"/>
  <c r="G8" i="1"/>
  <c r="G9" i="1"/>
  <c r="G10" i="1"/>
  <c r="G11" i="1"/>
  <c r="G2" i="1"/>
  <c r="C3" i="1"/>
  <c r="C4" i="1"/>
  <c r="C5" i="1"/>
  <c r="C6" i="1"/>
  <c r="K6" i="1" s="1"/>
  <c r="M6" i="1" s="1"/>
  <c r="C7" i="1"/>
  <c r="C8" i="1"/>
  <c r="C9" i="1"/>
  <c r="C10" i="1"/>
  <c r="K10" i="1" s="1"/>
  <c r="M10" i="1" s="1"/>
  <c r="C11" i="1"/>
  <c r="C2" i="1"/>
  <c r="K9" i="1" l="1"/>
  <c r="M9" i="1" s="1"/>
  <c r="K5" i="1"/>
  <c r="M5" i="1" s="1"/>
  <c r="V29" i="1"/>
  <c r="X29" i="1" s="1"/>
  <c r="N21" i="1" s="1"/>
  <c r="K21" i="1"/>
  <c r="M21" i="1" s="1"/>
  <c r="V25" i="1"/>
  <c r="X25" i="1" s="1"/>
  <c r="N17" i="1" s="1"/>
  <c r="K17" i="1"/>
  <c r="M17" i="1" s="1"/>
  <c r="K2" i="1"/>
  <c r="M2" i="1" s="1"/>
  <c r="V10" i="1"/>
  <c r="V16" i="1"/>
  <c r="K8" i="1"/>
  <c r="M8" i="1" s="1"/>
  <c r="V12" i="1"/>
  <c r="K4" i="1"/>
  <c r="M4" i="1" s="1"/>
  <c r="V20" i="1"/>
  <c r="X20" i="1" s="1"/>
  <c r="N12" i="1" s="1"/>
  <c r="K12" i="1"/>
  <c r="M12" i="1" s="1"/>
  <c r="V27" i="1"/>
  <c r="X27" i="1" s="1"/>
  <c r="N19" i="1" s="1"/>
  <c r="K19" i="1"/>
  <c r="M19" i="1" s="1"/>
  <c r="V23" i="1"/>
  <c r="X23" i="1" s="1"/>
  <c r="N15" i="1" s="1"/>
  <c r="K15" i="1"/>
  <c r="M15" i="1" s="1"/>
  <c r="V19" i="1"/>
  <c r="K11" i="1"/>
  <c r="M11" i="1" s="1"/>
  <c r="V15" i="1"/>
  <c r="K7" i="1"/>
  <c r="M7" i="1" s="1"/>
  <c r="V11" i="1"/>
  <c r="K3" i="1"/>
  <c r="M3" i="1" s="1"/>
  <c r="V21" i="1"/>
  <c r="X21" i="1" s="1"/>
  <c r="N13" i="1" s="1"/>
  <c r="K13" i="1"/>
  <c r="M13" i="1" s="1"/>
  <c r="V26" i="1"/>
  <c r="X26" i="1" s="1"/>
  <c r="N18" i="1" s="1"/>
  <c r="K18" i="1"/>
  <c r="M18" i="1" s="1"/>
  <c r="V22" i="1"/>
  <c r="X22" i="1" s="1"/>
  <c r="N14" i="1" s="1"/>
  <c r="K14" i="1"/>
  <c r="M14" i="1" s="1"/>
  <c r="V14" i="1"/>
  <c r="V18" i="1"/>
  <c r="V17" i="1"/>
  <c r="V13" i="1"/>
  <c r="V28" i="1"/>
  <c r="X28" i="1" s="1"/>
  <c r="N20" i="1" s="1"/>
  <c r="V24" i="1"/>
  <c r="X24" i="1" s="1"/>
  <c r="N16" i="1" s="1"/>
  <c r="X10" i="1" l="1"/>
  <c r="N2" i="1" s="1"/>
  <c r="L2" i="1"/>
  <c r="X14" i="1"/>
  <c r="N6" i="1" s="1"/>
  <c r="L6" i="1"/>
  <c r="X11" i="1"/>
  <c r="N3" i="1" s="1"/>
  <c r="L3" i="1"/>
  <c r="X19" i="1"/>
  <c r="N11" i="1" s="1"/>
  <c r="L11" i="1"/>
  <c r="X12" i="1"/>
  <c r="N4" i="1" s="1"/>
  <c r="L4" i="1"/>
  <c r="X13" i="1"/>
  <c r="N5" i="1" s="1"/>
  <c r="L5" i="1"/>
  <c r="X18" i="1"/>
  <c r="N10" i="1" s="1"/>
  <c r="L10" i="1"/>
  <c r="X17" i="1"/>
  <c r="N9" i="1" s="1"/>
  <c r="L9" i="1"/>
  <c r="X15" i="1"/>
  <c r="N7" i="1" s="1"/>
  <c r="L7" i="1"/>
  <c r="X16" i="1"/>
  <c r="N8" i="1" s="1"/>
  <c r="L8" i="1"/>
</calcChain>
</file>

<file path=xl/sharedStrings.xml><?xml version="1.0" encoding="utf-8"?>
<sst xmlns="http://schemas.openxmlformats.org/spreadsheetml/2006/main" count="74" uniqueCount="31">
  <si>
    <t>CHWS</t>
  </si>
  <si>
    <t>CHWR</t>
  </si>
  <si>
    <t>CHWdT</t>
  </si>
  <si>
    <t>m</t>
  </si>
  <si>
    <t>Q cool</t>
  </si>
  <si>
    <t>kW</t>
  </si>
  <si>
    <t>const</t>
  </si>
  <si>
    <t>x1</t>
  </si>
  <si>
    <t>x2</t>
  </si>
  <si>
    <t>x3</t>
  </si>
  <si>
    <t>x4</t>
  </si>
  <si>
    <t>x5</t>
  </si>
  <si>
    <t>mCHW</t>
  </si>
  <si>
    <t>mCW</t>
  </si>
  <si>
    <t>CWS</t>
  </si>
  <si>
    <t>CWR</t>
  </si>
  <si>
    <t>CWdT</t>
  </si>
  <si>
    <t>x6</t>
  </si>
  <si>
    <t>x7</t>
  </si>
  <si>
    <t>x8</t>
  </si>
  <si>
    <t>Error (CHW+CW)</t>
  </si>
  <si>
    <t>Error (CWH Only)</t>
  </si>
  <si>
    <t>Row Labels</t>
  </si>
  <si>
    <t>Grand Total</t>
  </si>
  <si>
    <t>CH Load</t>
  </si>
  <si>
    <t>Average of Error (CHW+CW)</t>
  </si>
  <si>
    <t>Average of Error (CWH Only)</t>
  </si>
  <si>
    <t>Predicted (CHW+CW)</t>
  </si>
  <si>
    <t>Predicted (CHW Only)</t>
  </si>
  <si>
    <t>Datasheet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</si>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</sst>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ourier New"/>
      <family val="1"/>
    </font>
    <font>
      <sz val="14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3" fillId="0" borderId="0" xfId="0" applyFont="1"/>
    <xf numFmtId="11" fontId="0" fillId="0" borderId="0" xfId="0" applyNumberFormat="1" applyBorder="1"/>
    <xf numFmtId="1" fontId="0" fillId="0" borderId="0" xfId="1" applyNumberFormat="1" applyFont="1" applyBorder="1"/>
    <xf numFmtId="9" fontId="0" fillId="0" borderId="0" xfId="2" applyFont="1" applyBorder="1"/>
    <xf numFmtId="9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0" fontId="4" fillId="2" borderId="0" xfId="0" applyFont="1" applyFill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Chiller Input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Datasheet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Sheet1!$Z$4:$Z$13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Sheet1!$AA$4:$AA$13</c:f>
              <c:numCache>
                <c:formatCode>General</c:formatCode>
                <c:ptCount val="10"/>
                <c:pt idx="0">
                  <c:v>558</c:v>
                </c:pt>
                <c:pt idx="1">
                  <c:v>478</c:v>
                </c:pt>
                <c:pt idx="2">
                  <c:v>410.1</c:v>
                </c:pt>
                <c:pt idx="3">
                  <c:v>353.2</c:v>
                </c:pt>
                <c:pt idx="4">
                  <c:v>305.89999999999998</c:v>
                </c:pt>
                <c:pt idx="5">
                  <c:v>263.10000000000002</c:v>
                </c:pt>
                <c:pt idx="6">
                  <c:v>230.6</c:v>
                </c:pt>
                <c:pt idx="7">
                  <c:v>199</c:v>
                </c:pt>
                <c:pt idx="8">
                  <c:v>175.9</c:v>
                </c:pt>
                <c:pt idx="9">
                  <c:v>175.9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F-AB4D-8C18-884325A8DEAF}"/>
            </c:ext>
          </c:extLst>
        </c:ser>
        <c:ser>
          <c:idx val="1"/>
          <c:order val="1"/>
          <c:tx>
            <c:strRef>
              <c:f>Sheet1!$AB$3</c:f>
              <c:strCache>
                <c:ptCount val="1"/>
                <c:pt idx="0">
                  <c:v>Predicted (CHW+CW)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Sheet1!$Z$4:$Z$13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Sheet1!$AB$4:$AB$13</c:f>
              <c:numCache>
                <c:formatCode>General</c:formatCode>
                <c:ptCount val="10"/>
                <c:pt idx="0">
                  <c:v>560.2280749999918</c:v>
                </c:pt>
                <c:pt idx="1">
                  <c:v>490.64149699997506</c:v>
                </c:pt>
                <c:pt idx="2">
                  <c:v>426.67120099999011</c:v>
                </c:pt>
                <c:pt idx="3">
                  <c:v>362.70090499997605</c:v>
                </c:pt>
                <c:pt idx="4">
                  <c:v>358.09809100000712</c:v>
                </c:pt>
                <c:pt idx="5">
                  <c:v>299.74407700001029</c:v>
                </c:pt>
                <c:pt idx="6">
                  <c:v>247.0063450000016</c:v>
                </c:pt>
                <c:pt idx="7">
                  <c:v>194.26861300000019</c:v>
                </c:pt>
                <c:pt idx="8">
                  <c:v>168.40648099999089</c:v>
                </c:pt>
                <c:pt idx="9">
                  <c:v>140.2185320000026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F-AB4D-8C18-884325A8DEAF}"/>
            </c:ext>
          </c:extLst>
        </c:ser>
        <c:ser>
          <c:idx val="2"/>
          <c:order val="2"/>
          <c:tx>
            <c:strRef>
              <c:f>Sheet1!$AC$3</c:f>
              <c:strCache>
                <c:ptCount val="1"/>
                <c:pt idx="0">
                  <c:v>Predicted (CHW Only)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Sheet1!$Z$4:$Z$13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Sheet1!$AC$4:$AC$13</c:f>
              <c:numCache>
                <c:formatCode>General</c:formatCode>
                <c:ptCount val="10"/>
                <c:pt idx="0">
                  <c:v>515.16283333337162</c:v>
                </c:pt>
                <c:pt idx="1">
                  <c:v>465.44193333334221</c:v>
                </c:pt>
                <c:pt idx="2">
                  <c:v>415.72103333334195</c:v>
                </c:pt>
                <c:pt idx="3">
                  <c:v>366.00013333332714</c:v>
                </c:pt>
                <c:pt idx="4">
                  <c:v>352.68793333332684</c:v>
                </c:pt>
                <c:pt idx="5">
                  <c:v>302.96703333332658</c:v>
                </c:pt>
                <c:pt idx="6">
                  <c:v>253.24613333334815</c:v>
                </c:pt>
                <c:pt idx="7">
                  <c:v>203.52523333334062</c:v>
                </c:pt>
                <c:pt idx="8">
                  <c:v>172.00868333333671</c:v>
                </c:pt>
                <c:pt idx="9">
                  <c:v>133.2103933333288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F-AB4D-8C18-884325A8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94192"/>
        <c:axId val="1989246848"/>
      </c:scatterChart>
      <c:valAx>
        <c:axId val="19869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46848"/>
        <c:crosses val="autoZero"/>
        <c:crossBetween val="midCat"/>
      </c:valAx>
      <c:valAx>
        <c:axId val="19892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9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[Bukaka_CHW v1.xlsx]Sheet1!PivotTable3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Sheet1!$AH$3</c:f>
              <c:strCache>
                <c:ptCount val="1"/>
                <c:pt idx="0">
                  <c:v>Average of Error (CHW+CW)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Sheet1!$AG$4:$AG$14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Sheet1!$AH$4:$AH$14</c:f>
              <c:numCache>
                <c:formatCode>General</c:formatCode>
                <c:ptCount val="10"/>
                <c:pt idx="0">
                  <c:v>0.22340968180550802</c:v>
                </c:pt>
                <c:pt idx="1">
                  <c:v>7.0627342534992657E-2</c:v>
                </c:pt>
                <c:pt idx="2">
                  <c:v>5.0361339505462892E-2</c:v>
                </c:pt>
                <c:pt idx="3">
                  <c:v>0.10066315151356481</c:v>
                </c:pt>
                <c:pt idx="4">
                  <c:v>0.14998713922145634</c:v>
                </c:pt>
                <c:pt idx="5">
                  <c:v>0.15949964394908159</c:v>
                </c:pt>
                <c:pt idx="6">
                  <c:v>4.9937590526228336E-2</c:v>
                </c:pt>
                <c:pt idx="7">
                  <c:v>4.1749731509173001E-2</c:v>
                </c:pt>
                <c:pt idx="8">
                  <c:v>2.7487385389999324E-2</c:v>
                </c:pt>
                <c:pt idx="9">
                  <c:v>3.6465630294345304E-2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0-CE4D-A817-853E3B6D1058}"/>
            </c:ext>
          </c:extLst>
        </c:ser>
        <c:ser>
          <c:idx val="1"/>
          <c:order val="1"/>
          <c:tx>
            <c:strRef>
              <c:f>Sheet1!$AI$3</c:f>
              <c:strCache>
                <c:ptCount val="1"/>
                <c:pt idx="0">
                  <c:v>Average of Error (CWH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Sheet1!$AG$4:$AG$14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Sheet1!$AI$4:$AI$14</c:f>
              <c:numCache>
                <c:formatCode>General</c:formatCode>
                <c:ptCount val="10"/>
                <c:pt idx="0">
                  <c:v>0.2736632855772429</c:v>
                </c:pt>
                <c:pt idx="1">
                  <c:v>6.5628874506412638E-2</c:v>
                </c:pt>
                <c:pt idx="2">
                  <c:v>3.3826774137005369E-2</c:v>
                </c:pt>
                <c:pt idx="3">
                  <c:v>0.10938762167830982</c:v>
                </c:pt>
                <c:pt idx="4">
                  <c:v>0.16097948698441145</c:v>
                </c:pt>
                <c:pt idx="5">
                  <c:v>0.15874556020697064</c:v>
                </c:pt>
                <c:pt idx="6">
                  <c:v>3.9220503891849279E-2</c:v>
                </c:pt>
                <c:pt idx="7">
                  <c:v>1.6431669709189085E-2</c:v>
                </c:pt>
                <c:pt idx="8">
                  <c:v>2.1802449178854738E-2</c:v>
                </c:pt>
                <c:pt idx="9">
                  <c:v>7.0065905777268067E-2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0-CE4D-A817-853E3B6D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988224592"/>
        <c:axId val="1989110912"/>
      </c:lineChart>
      <c:catAx>
        <c:axId val="19882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Chiller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10912"/>
        <c:crosses val="autoZero"/>
        <c:auto val="1"/>
        <c:lblAlgn val="ctr"/>
        <c:lblOffset val="100"/>
        <c:noMultiLvlLbl val="0"/>
      </c:catAx>
      <c:valAx>
        <c:axId val="19891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679450</xdr:colOff>
      <xdr:row>25</xdr:row>
      <xdr:rowOff>184150</xdr:rowOff>
    </xdr:from>
    <xdr:to>
      <xdr:col>43</xdr:col>
      <xdr:colOff>635000</xdr:colOff>
      <xdr:row>44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11F24A-B1D8-D045-B2F3-E8C742AAA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508000</xdr:colOff>
      <xdr:row>18</xdr:row>
      <xdr:rowOff>101600</xdr:rowOff>
    </xdr:from>
    <xdr:to>
      <xdr:col>34</xdr:col>
      <xdr:colOff>266700</xdr:colOff>
      <xdr:row>41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65A243C-B8AA-1043-838C-74B376920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72000" y="3632200"/>
          <a:ext cx="6743700" cy="4495800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4</xdr:row>
      <xdr:rowOff>0</xdr:rowOff>
    </xdr:from>
    <xdr:to>
      <xdr:col>44</xdr:col>
      <xdr:colOff>203200</xdr:colOff>
      <xdr:row>23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A9A66C-2A78-9C47-86F7-006E8C1CF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Putra" refreshedDate="43998.626010300926" createdVersion="6" refreshedVersion="6" minRefreshableVersion="3" recordCount="30" xr:uid="{A6166139-CEFC-FF46-B679-61F823E93F2F}">
  <cacheSource type="worksheet">
    <worksheetSource ref="M1:O31" sheet="Sheet1"/>
  </cacheSource>
  <cacheFields count="3">
    <cacheField name="Error (CHW+CW)" numFmtId="9">
      <sharedItems containsSemiMixedTypes="0" containsString="0" containsNumber="1" minValue="3.9929659498061012E-3" maxValue="0.27331871970495836"/>
    </cacheField>
    <cacheField name="Error (CWH Only)" numFmtId="0">
      <sharedItems containsString="0" containsBlank="1" containsNumber="1" minValue="1.3706494350992263E-2" maxValue="0.30463409436840727" count="21">
        <n v="7.6769115890015019E-2"/>
        <n v="2.6272105997192038E-2"/>
        <n v="1.3706494350992263E-2"/>
        <n v="3.6240468101152758E-2"/>
        <n v="0.15295172714392569"/>
        <n v="0.15152806284046583"/>
        <n v="9.8205261636375371E-2"/>
        <n v="2.2739865996686547E-2"/>
        <n v="2.2122323289728824E-2"/>
        <n v="0.2426924767860785"/>
        <n v="6.3362695664521129E-2"/>
        <n v="1.7332792360517438E-2"/>
        <n v="1.9156845067385905E-2"/>
        <n v="4.2200539682545793E-2"/>
        <n v="0.1645393932700156"/>
        <n v="0.17043091112835709"/>
        <n v="0.12056998172024425"/>
        <n v="4.4913682277324188E-2"/>
        <n v="0.10913542572309645"/>
        <n v="0.30463409436840727"/>
        <m/>
      </sharedItems>
    </cacheField>
    <cacheField name="CH Load" numFmtId="9">
      <sharedItems containsSemiMixedTypes="0" containsString="0" containsNumber="1" minValue="0.1" maxValue="1" count="10">
        <n v="1"/>
        <n v="0.9"/>
        <n v="0.8"/>
        <n v="0.7"/>
        <n v="0.6"/>
        <n v="0.5"/>
        <n v="0.4"/>
        <n v="0.3"/>
        <n v="0.2"/>
        <n v="0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3.9929659498061012E-3"/>
    <x v="0"/>
    <x v="0"/>
  </r>
  <r>
    <n v="2.6446646443462472E-2"/>
    <x v="1"/>
    <x v="1"/>
  </r>
  <r>
    <n v="4.0407707876103587E-2"/>
    <x v="2"/>
    <x v="2"/>
  </r>
  <r>
    <n v="2.6899504529943538E-2"/>
    <x v="3"/>
    <x v="3"/>
  </r>
  <r>
    <n v="0.17063776070613645"/>
    <x v="4"/>
    <x v="4"/>
  </r>
  <r>
    <n v="0.13927813378947271"/>
    <x v="5"/>
    <x v="5"/>
  </r>
  <r>
    <n v="7.1146335646147474E-2"/>
    <x v="6"/>
    <x v="6"/>
  </r>
  <r>
    <n v="2.3775814070350822E-2"/>
    <x v="7"/>
    <x v="7"/>
  </r>
  <r>
    <n v="4.2601017623701623E-2"/>
    <x v="8"/>
    <x v="8"/>
  </r>
  <r>
    <n v="0.20285086981237868"/>
    <x v="9"/>
    <x v="9"/>
  </r>
  <r>
    <n v="1.6828230362660308E-2"/>
    <x v="10"/>
    <x v="0"/>
  </r>
  <r>
    <n v="3.3757561388600844E-2"/>
    <x v="11"/>
    <x v="1"/>
  </r>
  <r>
    <n v="4.3463919350848465E-2"/>
    <x v="12"/>
    <x v="2"/>
  </r>
  <r>
    <n v="2.9732799999931427E-2"/>
    <x v="13"/>
    <x v="3"/>
  </r>
  <r>
    <n v="0.17893858846920827"/>
    <x v="14"/>
    <x v="4"/>
  </r>
  <r>
    <n v="0.15380004654775109"/>
    <x v="15"/>
    <x v="5"/>
  </r>
  <r>
    <n v="8.8092129835489322E-2"/>
    <x v="16"/>
    <x v="6"/>
  </r>
  <r>
    <n v="8.3977892561975936E-3"/>
    <x v="17"/>
    <x v="7"/>
  </r>
  <r>
    <n v="0.13347910276478428"/>
    <x v="18"/>
    <x v="8"/>
  </r>
  <r>
    <n v="0.27331871970495836"/>
    <x v="19"/>
    <x v="9"/>
  </r>
  <r>
    <n v="8.8575694570569505E-2"/>
    <x v="20"/>
    <x v="0"/>
  </r>
  <r>
    <n v="2.2257948337934649E-2"/>
    <x v="20"/>
    <x v="1"/>
  </r>
  <r>
    <n v="4.1377567300566957E-2"/>
    <x v="20"/>
    <x v="2"/>
  </r>
  <r>
    <n v="9.3180467048810028E-2"/>
    <x v="20"/>
    <x v="3"/>
  </r>
  <r>
    <n v="0.12892258267190004"/>
    <x v="20"/>
    <x v="4"/>
  </r>
  <r>
    <n v="0.15688323732714529"/>
    <x v="20"/>
    <x v="5"/>
  </r>
  <r>
    <n v="0.14275098905905764"/>
    <x v="20"/>
    <x v="6"/>
  </r>
  <r>
    <n v="0.11891041518984026"/>
    <x v="20"/>
    <x v="7"/>
  </r>
  <r>
    <n v="3.5801907216492082E-2"/>
    <x v="20"/>
    <x v="8"/>
  </r>
  <r>
    <n v="0.19405945589918708"/>
    <x v="2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0942D-37A8-5A48-A79D-E8CDAD1EC5D1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G3:AI14" firstHeaderRow="0" firstDataRow="1" firstDataCol="1"/>
  <pivotFields count="3">
    <pivotField dataField="1" numFmtId="9" showAll="0"/>
    <pivotField dataField="1" showAll="0">
      <items count="22">
        <item x="2"/>
        <item x="11"/>
        <item x="12"/>
        <item x="8"/>
        <item x="7"/>
        <item x="1"/>
        <item x="3"/>
        <item x="13"/>
        <item x="17"/>
        <item x="10"/>
        <item x="0"/>
        <item x="6"/>
        <item x="18"/>
        <item x="16"/>
        <item x="5"/>
        <item x="4"/>
        <item x="14"/>
        <item x="15"/>
        <item x="9"/>
        <item x="19"/>
        <item x="20"/>
        <item t="default"/>
      </items>
    </pivotField>
    <pivotField axis="axisRow" numFmtId="9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rror (CHW+CW)" fld="0" subtotal="average" baseField="0" baseItem="0"/>
    <dataField name="Average of Error (CWH Only)" fld="1" subtotal="average" baseField="0" baseItem="0"/>
  </dataFields>
  <chartFormats count="2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F207-77EF-4C41-9B2A-5F9BC30252F5}">
  <dimension ref="A1:AK47"/>
  <sheetViews>
    <sheetView tabSelected="1" workbookViewId="0">
      <selection sqref="A1:J1"/>
    </sheetView>
  </sheetViews>
  <sheetFormatPr baseColWidth="10" defaultColWidth="9.1640625" defaultRowHeight="15" x14ac:dyDescent="0.2"/>
  <cols>
    <col min="1" max="12" width="9.1640625" style="1"/>
    <col min="13" max="14" width="9.1640625" style="1" customWidth="1"/>
    <col min="15" max="16" width="9.1640625" style="1"/>
    <col min="17" max="17" width="9.1640625" style="5"/>
    <col min="18" max="16384" width="9.1640625" style="1"/>
  </cols>
  <sheetData>
    <row r="1" spans="1:37" x14ac:dyDescent="0.2">
      <c r="A1" s="1" t="s">
        <v>0</v>
      </c>
      <c r="B1" s="1" t="s">
        <v>1</v>
      </c>
      <c r="C1" s="1" t="s">
        <v>2</v>
      </c>
      <c r="D1" s="8" t="s">
        <v>14</v>
      </c>
      <c r="E1" s="8" t="s">
        <v>15</v>
      </c>
      <c r="F1" s="8" t="s">
        <v>16</v>
      </c>
      <c r="G1" s="1" t="s">
        <v>12</v>
      </c>
      <c r="H1" s="1" t="s">
        <v>13</v>
      </c>
      <c r="I1" s="1" t="s">
        <v>4</v>
      </c>
      <c r="J1" s="1" t="s">
        <v>5</v>
      </c>
      <c r="K1" s="8" t="s">
        <v>27</v>
      </c>
      <c r="L1" s="8" t="s">
        <v>28</v>
      </c>
      <c r="M1" s="8" t="s">
        <v>20</v>
      </c>
      <c r="N1" s="8" t="s">
        <v>21</v>
      </c>
      <c r="O1" s="8" t="s">
        <v>24</v>
      </c>
    </row>
    <row r="2" spans="1:37" ht="19" x14ac:dyDescent="0.25">
      <c r="A2" s="1">
        <v>7</v>
      </c>
      <c r="B2" s="1">
        <v>12</v>
      </c>
      <c r="C2" s="1">
        <f>B2-A2</f>
        <v>5</v>
      </c>
      <c r="D2" s="1">
        <v>35</v>
      </c>
      <c r="E2" s="8">
        <v>29.5</v>
      </c>
      <c r="F2" s="1">
        <f>D2-E2</f>
        <v>5.5</v>
      </c>
      <c r="G2" s="1">
        <f>663.9/3.6</f>
        <v>184.41666666666666</v>
      </c>
      <c r="H2" s="1">
        <f>690.7/3.6</f>
        <v>191.86111111111111</v>
      </c>
      <c r="I2" s="1">
        <v>3868</v>
      </c>
      <c r="J2" s="1">
        <v>558</v>
      </c>
      <c r="K2" s="9">
        <f>$A$35+$B$35*A2+$C$35*B2+$D$35*C2+$E$35*D2+$F$35*F2+$G$35*G2+$H$35*H2+$I$35*I2</f>
        <v>560.2280749999918</v>
      </c>
      <c r="L2" s="9">
        <f>V10</f>
        <v>515.16283333337162</v>
      </c>
      <c r="M2" s="6">
        <f>ABS((K2-J2)/J2)</f>
        <v>3.9929659498061012E-3</v>
      </c>
      <c r="N2" s="7">
        <f>X10</f>
        <v>7.6769115890015019E-2</v>
      </c>
      <c r="O2" s="7">
        <v>1</v>
      </c>
      <c r="P2" s="3"/>
    </row>
    <row r="3" spans="1:37" x14ac:dyDescent="0.2">
      <c r="A3" s="1">
        <v>7</v>
      </c>
      <c r="B3" s="1">
        <v>11.5</v>
      </c>
      <c r="C3" s="1">
        <f t="shared" ref="C3:C31" si="0">B3-A3</f>
        <v>4.5</v>
      </c>
      <c r="D3" s="1">
        <v>34.42</v>
      </c>
      <c r="E3" s="8">
        <v>29.5</v>
      </c>
      <c r="F3" s="1">
        <f t="shared" ref="F3:F31" si="1">D3-E3</f>
        <v>4.9200000000000017</v>
      </c>
      <c r="G3" s="1">
        <f t="shared" ref="G3:G11" si="2">663.9/3.6</f>
        <v>184.41666666666666</v>
      </c>
      <c r="H3" s="1">
        <f t="shared" ref="H3:H11" si="3">690.7/3.6</f>
        <v>191.86111111111111</v>
      </c>
      <c r="I3" s="1">
        <v>3481</v>
      </c>
      <c r="J3" s="1">
        <v>478</v>
      </c>
      <c r="K3" s="9">
        <f t="shared" ref="K3:K31" si="4">$A$35+$B$35*A3+$C$35*B3+$D$35*C3+$E$35*D3+$F$35*F3+$G$35*G3+$H$35*H3+$I$35*I3</f>
        <v>490.64149699997506</v>
      </c>
      <c r="L3" s="9">
        <f t="shared" ref="L3:L11" si="5">V11</f>
        <v>465.44193333334221</v>
      </c>
      <c r="M3" s="6">
        <f t="shared" ref="M3:M31" si="6">ABS((K3-J3)/J3)</f>
        <v>2.6446646443462472E-2</v>
      </c>
      <c r="N3" s="7">
        <f t="shared" ref="N3:N20" si="7">X11</f>
        <v>2.6272105997192038E-2</v>
      </c>
      <c r="O3" s="7">
        <v>0.9</v>
      </c>
      <c r="V3" s="4"/>
      <c r="Z3" s="1" t="s">
        <v>24</v>
      </c>
      <c r="AA3" s="1" t="s">
        <v>29</v>
      </c>
      <c r="AB3" s="1" t="s">
        <v>27</v>
      </c>
      <c r="AC3" s="1" t="s">
        <v>28</v>
      </c>
      <c r="AG3" s="11" t="s">
        <v>22</v>
      </c>
      <c r="AH3" t="s">
        <v>25</v>
      </c>
      <c r="AI3" t="s">
        <v>26</v>
      </c>
      <c r="AJ3"/>
      <c r="AK3"/>
    </row>
    <row r="4" spans="1:37" x14ac:dyDescent="0.2">
      <c r="A4" s="1">
        <v>7</v>
      </c>
      <c r="B4" s="1">
        <v>11</v>
      </c>
      <c r="C4" s="1">
        <f t="shared" si="0"/>
        <v>4</v>
      </c>
      <c r="D4" s="1">
        <v>33.86</v>
      </c>
      <c r="E4" s="8">
        <v>29.5</v>
      </c>
      <c r="F4" s="1">
        <f t="shared" si="1"/>
        <v>4.3599999999999994</v>
      </c>
      <c r="G4" s="1">
        <f t="shared" si="2"/>
        <v>184.41666666666666</v>
      </c>
      <c r="H4" s="1">
        <f t="shared" si="3"/>
        <v>191.86111111111111</v>
      </c>
      <c r="I4" s="1">
        <v>3094</v>
      </c>
      <c r="J4" s="1">
        <v>410.1</v>
      </c>
      <c r="K4" s="9">
        <f t="shared" si="4"/>
        <v>426.67120099999011</v>
      </c>
      <c r="L4" s="9">
        <f t="shared" si="5"/>
        <v>415.72103333334195</v>
      </c>
      <c r="M4" s="6">
        <f t="shared" si="6"/>
        <v>4.0407707876103587E-2</v>
      </c>
      <c r="N4" s="7">
        <f t="shared" si="7"/>
        <v>1.3706494350992263E-2</v>
      </c>
      <c r="O4" s="7">
        <v>0.8</v>
      </c>
      <c r="U4" s="4"/>
      <c r="Z4" s="6">
        <v>1</v>
      </c>
      <c r="AA4" s="1">
        <v>558</v>
      </c>
      <c r="AB4" s="1">
        <v>560.2280749999918</v>
      </c>
      <c r="AC4" s="1">
        <v>515.16283333337162</v>
      </c>
      <c r="AG4" s="12">
        <v>0.1</v>
      </c>
      <c r="AH4" s="10">
        <v>0.22340968180550802</v>
      </c>
      <c r="AI4" s="10">
        <v>0.2736632855772429</v>
      </c>
      <c r="AJ4"/>
      <c r="AK4"/>
    </row>
    <row r="5" spans="1:37" x14ac:dyDescent="0.2">
      <c r="A5" s="1">
        <v>7</v>
      </c>
      <c r="B5" s="1">
        <v>10.5</v>
      </c>
      <c r="C5" s="1">
        <f t="shared" si="0"/>
        <v>3.5</v>
      </c>
      <c r="D5" s="1">
        <v>33.299999999999997</v>
      </c>
      <c r="E5" s="8">
        <v>29.5</v>
      </c>
      <c r="F5" s="1">
        <f t="shared" si="1"/>
        <v>3.7999999999999972</v>
      </c>
      <c r="G5" s="1">
        <f t="shared" si="2"/>
        <v>184.41666666666666</v>
      </c>
      <c r="H5" s="1">
        <f t="shared" si="3"/>
        <v>191.86111111111111</v>
      </c>
      <c r="I5" s="1">
        <v>2707</v>
      </c>
      <c r="J5" s="1">
        <v>353.2</v>
      </c>
      <c r="K5" s="9">
        <f t="shared" si="4"/>
        <v>362.70090499997605</v>
      </c>
      <c r="L5" s="9">
        <f t="shared" si="5"/>
        <v>366.00013333332714</v>
      </c>
      <c r="M5" s="6">
        <f t="shared" si="6"/>
        <v>2.6899504529943538E-2</v>
      </c>
      <c r="N5" s="7">
        <f t="shared" si="7"/>
        <v>3.6240468101152758E-2</v>
      </c>
      <c r="O5" s="7">
        <v>0.7</v>
      </c>
      <c r="R5" s="4"/>
      <c r="U5" s="4"/>
      <c r="V5" s="4"/>
      <c r="Z5" s="6">
        <v>0.9</v>
      </c>
      <c r="AA5" s="1">
        <v>478</v>
      </c>
      <c r="AB5" s="1">
        <v>490.64149699997506</v>
      </c>
      <c r="AC5" s="1">
        <v>465.44193333334221</v>
      </c>
      <c r="AG5" s="12">
        <v>0.2</v>
      </c>
      <c r="AH5" s="10">
        <v>7.0627342534992657E-2</v>
      </c>
      <c r="AI5" s="10">
        <v>6.5628874506412638E-2</v>
      </c>
      <c r="AJ5"/>
      <c r="AK5"/>
    </row>
    <row r="6" spans="1:37" x14ac:dyDescent="0.2">
      <c r="A6" s="1">
        <v>7</v>
      </c>
      <c r="B6" s="1">
        <v>10</v>
      </c>
      <c r="C6" s="1">
        <f t="shared" si="0"/>
        <v>3</v>
      </c>
      <c r="D6" s="1">
        <v>32.76</v>
      </c>
      <c r="E6" s="8">
        <v>29.5</v>
      </c>
      <c r="F6" s="1">
        <f t="shared" si="1"/>
        <v>3.259999999999998</v>
      </c>
      <c r="G6" s="1">
        <f t="shared" si="2"/>
        <v>184.41666666666666</v>
      </c>
      <c r="H6" s="1">
        <f t="shared" si="3"/>
        <v>191.86111111111111</v>
      </c>
      <c r="I6" s="1">
        <v>2321</v>
      </c>
      <c r="J6" s="1">
        <v>305.89999999999998</v>
      </c>
      <c r="K6" s="9">
        <f t="shared" si="4"/>
        <v>358.09809100000712</v>
      </c>
      <c r="L6" s="9">
        <f t="shared" si="5"/>
        <v>352.68793333332684</v>
      </c>
      <c r="M6" s="6">
        <f t="shared" si="6"/>
        <v>0.17063776070613645</v>
      </c>
      <c r="N6" s="7">
        <f t="shared" si="7"/>
        <v>0.15295172714392569</v>
      </c>
      <c r="O6" s="7">
        <v>0.6</v>
      </c>
      <c r="Z6" s="6">
        <v>0.8</v>
      </c>
      <c r="AA6" s="1">
        <v>410.1</v>
      </c>
      <c r="AB6" s="1">
        <v>426.67120099999011</v>
      </c>
      <c r="AC6" s="1">
        <v>415.72103333334195</v>
      </c>
      <c r="AG6" s="12">
        <v>0.3</v>
      </c>
      <c r="AH6" s="10">
        <v>5.0361339505462892E-2</v>
      </c>
      <c r="AI6" s="10">
        <v>3.3826774137005369E-2</v>
      </c>
      <c r="AJ6"/>
      <c r="AK6"/>
    </row>
    <row r="7" spans="1:37" x14ac:dyDescent="0.2">
      <c r="A7" s="1">
        <v>7</v>
      </c>
      <c r="B7" s="1">
        <v>9.5</v>
      </c>
      <c r="C7" s="1">
        <f t="shared" si="0"/>
        <v>2.5</v>
      </c>
      <c r="D7" s="1">
        <v>32.22</v>
      </c>
      <c r="E7" s="8">
        <v>29.5</v>
      </c>
      <c r="F7" s="1">
        <f t="shared" si="1"/>
        <v>2.7199999999999989</v>
      </c>
      <c r="G7" s="1">
        <f t="shared" si="2"/>
        <v>184.41666666666666</v>
      </c>
      <c r="H7" s="1">
        <f t="shared" si="3"/>
        <v>191.86111111111111</v>
      </c>
      <c r="I7" s="1">
        <v>1934</v>
      </c>
      <c r="J7" s="1">
        <v>263.10000000000002</v>
      </c>
      <c r="K7" s="9">
        <f t="shared" si="4"/>
        <v>299.74407700001029</v>
      </c>
      <c r="L7" s="9">
        <f t="shared" si="5"/>
        <v>302.96703333332658</v>
      </c>
      <c r="M7" s="6">
        <f t="shared" si="6"/>
        <v>0.13927813378947271</v>
      </c>
      <c r="N7" s="7">
        <f t="shared" si="7"/>
        <v>0.15152806284046583</v>
      </c>
      <c r="O7" s="7">
        <v>0.5</v>
      </c>
      <c r="Z7" s="6">
        <v>0.7</v>
      </c>
      <c r="AA7" s="1">
        <v>353.2</v>
      </c>
      <c r="AB7" s="1">
        <v>362.70090499997605</v>
      </c>
      <c r="AC7" s="1">
        <v>366.00013333332714</v>
      </c>
      <c r="AG7" s="12">
        <v>0.4</v>
      </c>
      <c r="AH7" s="10">
        <v>0.10066315151356481</v>
      </c>
      <c r="AI7" s="10">
        <v>0.10938762167830982</v>
      </c>
      <c r="AJ7"/>
      <c r="AK7"/>
    </row>
    <row r="8" spans="1:37" x14ac:dyDescent="0.2">
      <c r="A8" s="1">
        <v>7</v>
      </c>
      <c r="B8" s="1">
        <v>9</v>
      </c>
      <c r="C8" s="1">
        <f t="shared" si="0"/>
        <v>2</v>
      </c>
      <c r="D8" s="1">
        <v>31.7</v>
      </c>
      <c r="E8" s="8">
        <v>29.5</v>
      </c>
      <c r="F8" s="1">
        <f t="shared" si="1"/>
        <v>2.1999999999999993</v>
      </c>
      <c r="G8" s="1">
        <f t="shared" si="2"/>
        <v>184.41666666666666</v>
      </c>
      <c r="H8" s="1">
        <f t="shared" si="3"/>
        <v>191.86111111111111</v>
      </c>
      <c r="I8" s="1">
        <v>1547</v>
      </c>
      <c r="J8" s="1">
        <v>230.6</v>
      </c>
      <c r="K8" s="9">
        <f t="shared" si="4"/>
        <v>247.0063450000016</v>
      </c>
      <c r="L8" s="9">
        <f t="shared" si="5"/>
        <v>253.24613333334815</v>
      </c>
      <c r="M8" s="6">
        <f t="shared" si="6"/>
        <v>7.1146335646147474E-2</v>
      </c>
      <c r="N8" s="7">
        <f t="shared" si="7"/>
        <v>9.8205261636375371E-2</v>
      </c>
      <c r="O8" s="7">
        <v>0.4</v>
      </c>
      <c r="Z8" s="6">
        <v>0.6</v>
      </c>
      <c r="AA8" s="1">
        <v>305.89999999999998</v>
      </c>
      <c r="AB8" s="1">
        <v>358.09809100000712</v>
      </c>
      <c r="AC8" s="1">
        <v>352.68793333332684</v>
      </c>
      <c r="AG8" s="12">
        <v>0.5</v>
      </c>
      <c r="AH8" s="10">
        <v>0.14998713922145634</v>
      </c>
      <c r="AI8" s="10">
        <v>0.16097948698441145</v>
      </c>
      <c r="AJ8"/>
      <c r="AK8"/>
    </row>
    <row r="9" spans="1:37" ht="19" x14ac:dyDescent="0.25">
      <c r="A9" s="1">
        <v>7</v>
      </c>
      <c r="B9" s="1">
        <v>8.5</v>
      </c>
      <c r="C9" s="1">
        <f t="shared" si="0"/>
        <v>1.5</v>
      </c>
      <c r="D9" s="1">
        <v>31.18</v>
      </c>
      <c r="E9" s="8">
        <v>29.5</v>
      </c>
      <c r="F9" s="1">
        <f t="shared" si="1"/>
        <v>1.6799999999999997</v>
      </c>
      <c r="G9" s="1">
        <f t="shared" si="2"/>
        <v>184.41666666666666</v>
      </c>
      <c r="H9" s="1">
        <f t="shared" si="3"/>
        <v>191.86111111111111</v>
      </c>
      <c r="I9" s="1">
        <v>1160</v>
      </c>
      <c r="J9" s="1">
        <v>199</v>
      </c>
      <c r="K9" s="9">
        <f t="shared" si="4"/>
        <v>194.26861300000019</v>
      </c>
      <c r="L9" s="9">
        <f t="shared" si="5"/>
        <v>203.52523333334062</v>
      </c>
      <c r="M9" s="6">
        <f t="shared" si="6"/>
        <v>2.3775814070350822E-2</v>
      </c>
      <c r="N9" s="7">
        <f t="shared" si="7"/>
        <v>2.2739865996686547E-2</v>
      </c>
      <c r="O9" s="7">
        <v>0.3</v>
      </c>
      <c r="P9" s="3" t="s">
        <v>6</v>
      </c>
      <c r="Q9" s="1" t="s">
        <v>0</v>
      </c>
      <c r="R9" s="1" t="s">
        <v>1</v>
      </c>
      <c r="S9" s="1" t="s">
        <v>2</v>
      </c>
      <c r="T9" s="1" t="s">
        <v>3</v>
      </c>
      <c r="U9" s="1" t="s">
        <v>4</v>
      </c>
      <c r="Z9" s="6">
        <v>0.5</v>
      </c>
      <c r="AA9" s="1">
        <v>263.10000000000002</v>
      </c>
      <c r="AB9" s="1">
        <v>299.74407700001029</v>
      </c>
      <c r="AC9" s="1">
        <v>302.96703333332658</v>
      </c>
      <c r="AG9" s="12">
        <v>0.6</v>
      </c>
      <c r="AH9" s="10">
        <v>0.15949964394908159</v>
      </c>
      <c r="AI9" s="10">
        <v>0.15874556020697064</v>
      </c>
      <c r="AJ9"/>
      <c r="AK9"/>
    </row>
    <row r="10" spans="1:37" x14ac:dyDescent="0.2">
      <c r="A10" s="1">
        <v>7</v>
      </c>
      <c r="B10" s="1">
        <v>8</v>
      </c>
      <c r="C10" s="1">
        <f t="shared" si="0"/>
        <v>1</v>
      </c>
      <c r="D10" s="1">
        <v>30.66</v>
      </c>
      <c r="E10" s="8">
        <v>29.5</v>
      </c>
      <c r="F10" s="1">
        <f t="shared" si="1"/>
        <v>1.1600000000000001</v>
      </c>
      <c r="G10" s="1">
        <f t="shared" si="2"/>
        <v>184.41666666666666</v>
      </c>
      <c r="H10" s="1">
        <f t="shared" si="3"/>
        <v>191.86111111111111</v>
      </c>
      <c r="I10" s="1">
        <v>773.5</v>
      </c>
      <c r="J10" s="1">
        <v>175.9</v>
      </c>
      <c r="K10" s="9">
        <f t="shared" si="4"/>
        <v>168.40648099999089</v>
      </c>
      <c r="L10" s="9">
        <f t="shared" si="5"/>
        <v>172.00868333333671</v>
      </c>
      <c r="M10" s="6">
        <f t="shared" si="6"/>
        <v>4.2601017623701623E-2</v>
      </c>
      <c r="N10" s="7">
        <f t="shared" si="7"/>
        <v>2.2122323289728824E-2</v>
      </c>
      <c r="O10" s="7">
        <v>0.2</v>
      </c>
      <c r="P10" s="5">
        <v>-4.9499000000000004</v>
      </c>
      <c r="Q10" s="5">
        <v>9360.2240999999995</v>
      </c>
      <c r="R10" s="5">
        <v>-9360.8919999999998</v>
      </c>
      <c r="S10" s="5">
        <v>-18720</v>
      </c>
      <c r="T10" s="5">
        <v>0.5444</v>
      </c>
      <c r="U10" s="5">
        <v>36.408700000000003</v>
      </c>
      <c r="V10" s="1">
        <f>$Q$10*A2+$R$10*B2+C2*$S$10+G2*$T$10+I2*$U$10+$P$10</f>
        <v>515.16283333337162</v>
      </c>
      <c r="W10" s="1">
        <v>558</v>
      </c>
      <c r="X10" s="6">
        <f>ABS((V10-W10)/W10)</f>
        <v>7.6769115890015019E-2</v>
      </c>
      <c r="Y10" s="7"/>
      <c r="Z10" s="6">
        <v>0.4</v>
      </c>
      <c r="AA10" s="1">
        <v>230.6</v>
      </c>
      <c r="AB10" s="1">
        <v>247.0063450000016</v>
      </c>
      <c r="AC10" s="1">
        <v>253.24613333334815</v>
      </c>
      <c r="AG10" s="12">
        <v>0.7</v>
      </c>
      <c r="AH10" s="10">
        <v>4.9937590526228336E-2</v>
      </c>
      <c r="AI10" s="10">
        <v>3.9220503891849279E-2</v>
      </c>
      <c r="AJ10"/>
      <c r="AK10"/>
    </row>
    <row r="11" spans="1:37" x14ac:dyDescent="0.2">
      <c r="A11" s="1">
        <v>7</v>
      </c>
      <c r="B11" s="1">
        <v>7.5</v>
      </c>
      <c r="C11" s="1">
        <f t="shared" si="0"/>
        <v>0.5</v>
      </c>
      <c r="D11" s="1">
        <v>30.17</v>
      </c>
      <c r="E11" s="8">
        <v>29.5</v>
      </c>
      <c r="F11" s="1">
        <f t="shared" si="1"/>
        <v>0.67000000000000171</v>
      </c>
      <c r="G11" s="1">
        <f t="shared" si="2"/>
        <v>184.41666666666666</v>
      </c>
      <c r="H11" s="1">
        <f t="shared" si="3"/>
        <v>191.86111111111111</v>
      </c>
      <c r="I11" s="1">
        <v>386.8</v>
      </c>
      <c r="J11" s="1">
        <v>175.9</v>
      </c>
      <c r="K11" s="9">
        <f t="shared" si="4"/>
        <v>140.2185320000026</v>
      </c>
      <c r="L11" s="9">
        <f t="shared" si="5"/>
        <v>133.2103933333288</v>
      </c>
      <c r="M11" s="6">
        <f t="shared" si="6"/>
        <v>0.20285086981237868</v>
      </c>
      <c r="N11" s="7">
        <f t="shared" si="7"/>
        <v>0.2426924767860785</v>
      </c>
      <c r="O11" s="7">
        <v>0.1</v>
      </c>
      <c r="Q11" s="1"/>
      <c r="R11" s="5"/>
      <c r="V11" s="1">
        <f>$Q$10*A3+$R$10*B3+C3*$S$10+G3*$T$10+I3*$U$10+$P$10</f>
        <v>465.44193333334221</v>
      </c>
      <c r="W11" s="1">
        <v>478</v>
      </c>
      <c r="X11" s="6">
        <f t="shared" ref="X11:X29" si="8">ABS((V11-W11)/W11)</f>
        <v>2.6272105997192038E-2</v>
      </c>
      <c r="Y11" s="7"/>
      <c r="Z11" s="6">
        <v>0.3</v>
      </c>
      <c r="AA11" s="1">
        <v>199</v>
      </c>
      <c r="AB11" s="1">
        <v>194.26861300000019</v>
      </c>
      <c r="AC11" s="1">
        <v>203.52523333334062</v>
      </c>
      <c r="AG11" s="12">
        <v>0.8</v>
      </c>
      <c r="AH11" s="10">
        <v>4.1749731509173001E-2</v>
      </c>
      <c r="AI11" s="10">
        <v>1.6431669709189085E-2</v>
      </c>
      <c r="AJ11"/>
      <c r="AK11"/>
    </row>
    <row r="12" spans="1:37" x14ac:dyDescent="0.2">
      <c r="A12" s="1">
        <v>9</v>
      </c>
      <c r="B12" s="1">
        <v>14</v>
      </c>
      <c r="C12" s="1">
        <f t="shared" si="0"/>
        <v>5</v>
      </c>
      <c r="D12" s="1">
        <v>35</v>
      </c>
      <c r="E12" s="8">
        <v>29.5</v>
      </c>
      <c r="F12" s="1">
        <f t="shared" si="1"/>
        <v>5.5</v>
      </c>
      <c r="G12" s="1">
        <f>664.6/3.6</f>
        <v>184.61111111111111</v>
      </c>
      <c r="H12" s="8">
        <f>689.3/3.6</f>
        <v>191.4722222222222</v>
      </c>
      <c r="I12" s="1">
        <v>3868</v>
      </c>
      <c r="J12" s="1">
        <v>548.70000000000005</v>
      </c>
      <c r="K12" s="9">
        <f t="shared" si="4"/>
        <v>557.93364999999176</v>
      </c>
      <c r="L12" s="9"/>
      <c r="M12" s="6">
        <f t="shared" si="6"/>
        <v>1.6828230362660308E-2</v>
      </c>
      <c r="N12" s="7">
        <f t="shared" si="7"/>
        <v>6.3362695664521129E-2</v>
      </c>
      <c r="O12" s="7">
        <v>1</v>
      </c>
      <c r="Q12" s="1"/>
      <c r="R12" s="5"/>
      <c r="V12" s="1">
        <f>$Q$10*A4+$R$10*B4+C4*$S$10+G4*$T$10+I4*$U$10+$P$10</f>
        <v>415.72103333334195</v>
      </c>
      <c r="W12" s="1">
        <v>410.1</v>
      </c>
      <c r="X12" s="6">
        <f t="shared" si="8"/>
        <v>1.3706494350992263E-2</v>
      </c>
      <c r="Y12" s="7"/>
      <c r="Z12" s="6">
        <v>0.2</v>
      </c>
      <c r="AA12" s="1">
        <v>175.9</v>
      </c>
      <c r="AB12" s="1">
        <v>168.40648099999089</v>
      </c>
      <c r="AC12" s="1">
        <v>172.00868333333671</v>
      </c>
      <c r="AG12" s="12">
        <v>0.9</v>
      </c>
      <c r="AH12" s="10">
        <v>2.7487385389999324E-2</v>
      </c>
      <c r="AI12" s="10">
        <v>2.1802449178854738E-2</v>
      </c>
      <c r="AJ12"/>
      <c r="AK12"/>
    </row>
    <row r="13" spans="1:37" x14ac:dyDescent="0.2">
      <c r="A13" s="1">
        <v>9</v>
      </c>
      <c r="B13" s="1">
        <v>13.5</v>
      </c>
      <c r="C13" s="1">
        <f t="shared" si="0"/>
        <v>4.5</v>
      </c>
      <c r="D13" s="1">
        <v>34.42</v>
      </c>
      <c r="E13" s="8">
        <v>29.5</v>
      </c>
      <c r="F13" s="1">
        <f t="shared" si="1"/>
        <v>4.9200000000000017</v>
      </c>
      <c r="G13" s="1">
        <f t="shared" ref="G13:G21" si="9">664.6/3.6</f>
        <v>184.61111111111111</v>
      </c>
      <c r="H13" s="8">
        <f t="shared" ref="H13:H21" si="10">689.3/3.6</f>
        <v>191.4722222222222</v>
      </c>
      <c r="I13" s="1">
        <v>3481</v>
      </c>
      <c r="J13" s="1">
        <v>472.4</v>
      </c>
      <c r="K13" s="9">
        <f t="shared" si="4"/>
        <v>488.34707199997501</v>
      </c>
      <c r="L13" s="9"/>
      <c r="M13" s="6">
        <f t="shared" si="6"/>
        <v>3.3757561388600844E-2</v>
      </c>
      <c r="N13" s="7">
        <f t="shared" si="7"/>
        <v>1.7332792360517438E-2</v>
      </c>
      <c r="O13" s="7">
        <v>0.9</v>
      </c>
      <c r="P13" s="5">
        <v>-4.9499000000000004</v>
      </c>
      <c r="Q13" s="5">
        <v>9360.2240999999995</v>
      </c>
      <c r="R13" s="5">
        <v>-9360.8919999999998</v>
      </c>
      <c r="S13" s="5">
        <v>-18720</v>
      </c>
      <c r="T13" s="5">
        <v>0.5444</v>
      </c>
      <c r="U13" s="5">
        <v>36.408700000000003</v>
      </c>
      <c r="V13" s="1">
        <f>$Q$10*A5+$R$10*B5+C5*$S$10+G5*$T$10+I5*$U$10+$P$10</f>
        <v>366.00013333332714</v>
      </c>
      <c r="W13" s="1">
        <v>353.2</v>
      </c>
      <c r="X13" s="6">
        <f t="shared" si="8"/>
        <v>3.6240468101152758E-2</v>
      </c>
      <c r="Y13" s="7"/>
      <c r="Z13" s="6">
        <v>0.1</v>
      </c>
      <c r="AA13" s="1">
        <v>175.9</v>
      </c>
      <c r="AB13" s="1">
        <v>140.2185320000026</v>
      </c>
      <c r="AC13" s="1">
        <v>133.2103933333288</v>
      </c>
      <c r="AG13" s="12">
        <v>1</v>
      </c>
      <c r="AH13" s="10">
        <v>3.6465630294345304E-2</v>
      </c>
      <c r="AI13" s="10">
        <v>7.0065905777268067E-2</v>
      </c>
      <c r="AJ13"/>
      <c r="AK13"/>
    </row>
    <row r="14" spans="1:37" x14ac:dyDescent="0.2">
      <c r="A14" s="1">
        <v>9</v>
      </c>
      <c r="B14" s="1">
        <v>13</v>
      </c>
      <c r="C14" s="1">
        <f t="shared" si="0"/>
        <v>4</v>
      </c>
      <c r="D14" s="1">
        <v>33.86</v>
      </c>
      <c r="E14" s="8">
        <v>29.5</v>
      </c>
      <c r="F14" s="1">
        <f t="shared" si="1"/>
        <v>4.3599999999999994</v>
      </c>
      <c r="G14" s="1">
        <f t="shared" si="9"/>
        <v>184.61111111111111</v>
      </c>
      <c r="H14" s="8">
        <f t="shared" si="10"/>
        <v>191.4722222222222</v>
      </c>
      <c r="I14" s="1">
        <v>3094</v>
      </c>
      <c r="J14" s="1">
        <v>406.7</v>
      </c>
      <c r="K14" s="9">
        <f t="shared" si="4"/>
        <v>424.37677599999006</v>
      </c>
      <c r="L14" s="9"/>
      <c r="M14" s="6">
        <f t="shared" si="6"/>
        <v>4.3463919350848465E-2</v>
      </c>
      <c r="N14" s="7">
        <f t="shared" si="7"/>
        <v>1.9156845067385905E-2</v>
      </c>
      <c r="O14" s="7">
        <v>0.8</v>
      </c>
      <c r="P14" s="1">
        <v>1.7600000000000001E-2</v>
      </c>
      <c r="Q14" s="1">
        <v>-28.117799999999999</v>
      </c>
      <c r="R14" s="1">
        <v>27.454699999999999</v>
      </c>
      <c r="S14" s="1">
        <v>55.572600000000001</v>
      </c>
      <c r="T14" s="8">
        <v>0.49490000000000001</v>
      </c>
      <c r="V14" s="1">
        <f>$Q$10*A6+$R$10*B6+C6*$S$10+G6*$T$10+I6*$U$10+$P$10</f>
        <v>352.68793333332684</v>
      </c>
      <c r="W14" s="1">
        <v>305.89999999999998</v>
      </c>
      <c r="X14" s="6">
        <f t="shared" si="8"/>
        <v>0.15295172714392569</v>
      </c>
      <c r="Y14" s="7"/>
      <c r="AG14" s="12" t="s">
        <v>23</v>
      </c>
      <c r="AH14" s="10">
        <v>9.1018863624981197E-2</v>
      </c>
      <c r="AI14" s="10">
        <v>9.4975213164751396E-2</v>
      </c>
      <c r="AJ14"/>
      <c r="AK14"/>
    </row>
    <row r="15" spans="1:37" x14ac:dyDescent="0.2">
      <c r="A15" s="1">
        <v>9</v>
      </c>
      <c r="B15" s="1">
        <v>12.5</v>
      </c>
      <c r="C15" s="1">
        <f t="shared" si="0"/>
        <v>3.5</v>
      </c>
      <c r="D15" s="1">
        <v>33.299999999999997</v>
      </c>
      <c r="E15" s="8">
        <v>29.5</v>
      </c>
      <c r="F15" s="1">
        <f t="shared" si="1"/>
        <v>3.7999999999999972</v>
      </c>
      <c r="G15" s="1">
        <f t="shared" si="9"/>
        <v>184.61111111111111</v>
      </c>
      <c r="H15" s="8">
        <f t="shared" si="10"/>
        <v>191.4722222222222</v>
      </c>
      <c r="I15" s="1">
        <v>2707</v>
      </c>
      <c r="J15" s="1">
        <v>350</v>
      </c>
      <c r="K15" s="9">
        <f t="shared" si="4"/>
        <v>360.406479999976</v>
      </c>
      <c r="L15" s="9"/>
      <c r="M15" s="6">
        <f t="shared" si="6"/>
        <v>2.9732799999931427E-2</v>
      </c>
      <c r="N15" s="7">
        <f t="shared" si="7"/>
        <v>4.2200539682545793E-2</v>
      </c>
      <c r="O15" s="7">
        <v>0.7</v>
      </c>
      <c r="P15" s="8">
        <v>90.95</v>
      </c>
      <c r="Q15" s="8">
        <v>-28.085799999999999</v>
      </c>
      <c r="R15" s="5">
        <v>27.470800000000001</v>
      </c>
      <c r="S15" s="8">
        <v>55.5565</v>
      </c>
      <c r="V15" s="1">
        <f>$Q$10*A7+$R$10*B7+C7*$S$10+G7*$T$10+I7*$U$10+$P$10</f>
        <v>302.96703333332658</v>
      </c>
      <c r="W15" s="1">
        <v>263.10000000000002</v>
      </c>
      <c r="X15" s="6">
        <f t="shared" si="8"/>
        <v>0.15152806284046583</v>
      </c>
      <c r="Y15" s="7"/>
    </row>
    <row r="16" spans="1:37" x14ac:dyDescent="0.2">
      <c r="A16" s="1">
        <v>9</v>
      </c>
      <c r="B16" s="1">
        <v>12</v>
      </c>
      <c r="C16" s="1">
        <f t="shared" si="0"/>
        <v>3</v>
      </c>
      <c r="D16" s="1">
        <v>32.76</v>
      </c>
      <c r="E16" s="8">
        <v>29.5</v>
      </c>
      <c r="F16" s="1">
        <f t="shared" si="1"/>
        <v>3.259999999999998</v>
      </c>
      <c r="G16" s="1">
        <f t="shared" si="9"/>
        <v>184.61111111111111</v>
      </c>
      <c r="H16" s="8">
        <f t="shared" si="10"/>
        <v>191.4722222222222</v>
      </c>
      <c r="I16" s="1">
        <v>2321</v>
      </c>
      <c r="J16" s="1">
        <v>301.8</v>
      </c>
      <c r="K16" s="9">
        <f t="shared" si="4"/>
        <v>355.80366600000707</v>
      </c>
      <c r="L16" s="9"/>
      <c r="M16" s="6">
        <f t="shared" si="6"/>
        <v>0.17893858846920827</v>
      </c>
      <c r="N16" s="7">
        <f t="shared" si="7"/>
        <v>0.1645393932700156</v>
      </c>
      <c r="O16" s="7">
        <v>0.6</v>
      </c>
      <c r="Q16" s="1"/>
      <c r="R16" s="5"/>
      <c r="V16" s="1">
        <f>$Q$10*A8+$R$10*B8+C8*$S$10+G8*$T$10+I8*$U$10+$P$10</f>
        <v>253.24613333334815</v>
      </c>
      <c r="W16" s="1">
        <v>230.6</v>
      </c>
      <c r="X16" s="6">
        <f t="shared" si="8"/>
        <v>9.8205261636375371E-2</v>
      </c>
      <c r="Y16" s="7"/>
    </row>
    <row r="17" spans="1:25" x14ac:dyDescent="0.2">
      <c r="A17" s="1">
        <v>9</v>
      </c>
      <c r="B17" s="1">
        <v>11.5</v>
      </c>
      <c r="C17" s="1">
        <f t="shared" si="0"/>
        <v>2.5</v>
      </c>
      <c r="D17" s="1">
        <v>32.22</v>
      </c>
      <c r="E17" s="8">
        <v>29.5</v>
      </c>
      <c r="F17" s="1">
        <f t="shared" si="1"/>
        <v>2.7199999999999989</v>
      </c>
      <c r="G17" s="1">
        <f t="shared" si="9"/>
        <v>184.61111111111111</v>
      </c>
      <c r="H17" s="8">
        <f t="shared" si="10"/>
        <v>191.4722222222222</v>
      </c>
      <c r="I17" s="1">
        <v>1934</v>
      </c>
      <c r="J17" s="1">
        <v>257.8</v>
      </c>
      <c r="K17" s="9">
        <f t="shared" si="4"/>
        <v>297.44965200001025</v>
      </c>
      <c r="L17" s="9"/>
      <c r="M17" s="6">
        <f t="shared" si="6"/>
        <v>0.15380004654775109</v>
      </c>
      <c r="N17" s="7">
        <f t="shared" si="7"/>
        <v>0.17043091112835709</v>
      </c>
      <c r="O17" s="7">
        <v>0.5</v>
      </c>
      <c r="Q17" s="1"/>
      <c r="R17" s="5"/>
      <c r="V17" s="1">
        <f>$Q$10*A9+$R$10*B9+C9*$S$10+G9*$T$10+I9*$U$10+$P$10</f>
        <v>203.52523333334062</v>
      </c>
      <c r="W17" s="1">
        <v>199</v>
      </c>
      <c r="X17" s="6">
        <f t="shared" si="8"/>
        <v>2.2739865996686547E-2</v>
      </c>
      <c r="Y17" s="7"/>
    </row>
    <row r="18" spans="1:25" x14ac:dyDescent="0.2">
      <c r="A18" s="1">
        <v>9</v>
      </c>
      <c r="B18" s="1">
        <v>11</v>
      </c>
      <c r="C18" s="1">
        <f t="shared" si="0"/>
        <v>2</v>
      </c>
      <c r="D18" s="1">
        <v>31.7</v>
      </c>
      <c r="E18" s="8">
        <v>29.5</v>
      </c>
      <c r="F18" s="1">
        <f t="shared" si="1"/>
        <v>2.1999999999999993</v>
      </c>
      <c r="G18" s="1">
        <f t="shared" si="9"/>
        <v>184.61111111111111</v>
      </c>
      <c r="H18" s="8">
        <f t="shared" si="10"/>
        <v>191.4722222222222</v>
      </c>
      <c r="I18" s="1">
        <v>1547</v>
      </c>
      <c r="J18" s="1">
        <v>224.9</v>
      </c>
      <c r="K18" s="9">
        <f t="shared" si="4"/>
        <v>244.71192000000156</v>
      </c>
      <c r="L18" s="9"/>
      <c r="M18" s="6">
        <f t="shared" si="6"/>
        <v>8.8092129835489322E-2</v>
      </c>
      <c r="N18" s="7">
        <f t="shared" si="7"/>
        <v>0.12056998172024425</v>
      </c>
      <c r="O18" s="7">
        <v>0.4</v>
      </c>
      <c r="Q18" s="1"/>
      <c r="R18" s="5"/>
      <c r="V18" s="1">
        <f>$Q$10*A10+$R$10*B10+C10*$S$10+G10*$T$10+I10*$U$10+$P$10</f>
        <v>172.00868333333671</v>
      </c>
      <c r="W18" s="1">
        <v>175.9</v>
      </c>
      <c r="X18" s="6">
        <f t="shared" si="8"/>
        <v>2.2122323289728824E-2</v>
      </c>
      <c r="Y18" s="7"/>
    </row>
    <row r="19" spans="1:25" x14ac:dyDescent="0.2">
      <c r="A19" s="1">
        <v>9</v>
      </c>
      <c r="B19" s="1">
        <v>10.5</v>
      </c>
      <c r="C19" s="1">
        <f t="shared" si="0"/>
        <v>1.5</v>
      </c>
      <c r="D19" s="1">
        <v>31.18</v>
      </c>
      <c r="E19" s="8">
        <v>29.5</v>
      </c>
      <c r="F19" s="1">
        <f t="shared" si="1"/>
        <v>1.6799999999999997</v>
      </c>
      <c r="G19" s="1">
        <f t="shared" si="9"/>
        <v>184.61111111111111</v>
      </c>
      <c r="H19" s="8">
        <f t="shared" si="10"/>
        <v>191.4722222222222</v>
      </c>
      <c r="I19" s="1">
        <v>1160</v>
      </c>
      <c r="J19" s="1">
        <v>193.6</v>
      </c>
      <c r="K19" s="9">
        <f t="shared" si="4"/>
        <v>191.97418800000014</v>
      </c>
      <c r="L19" s="9"/>
      <c r="M19" s="6">
        <f t="shared" si="6"/>
        <v>8.3977892561975936E-3</v>
      </c>
      <c r="N19" s="7">
        <f t="shared" si="7"/>
        <v>4.4913682277324188E-2</v>
      </c>
      <c r="O19" s="7">
        <v>0.3</v>
      </c>
      <c r="P19" s="2"/>
      <c r="Q19" s="1"/>
      <c r="R19" s="5"/>
      <c r="V19" s="1">
        <f>$Q$10*A11+$R$10*B11+C11*$S$10+G11*$T$10+I11*$U$10+$P$10</f>
        <v>133.2103933333288</v>
      </c>
      <c r="W19" s="1">
        <v>175.9</v>
      </c>
      <c r="X19" s="6">
        <f t="shared" si="8"/>
        <v>0.2426924767860785</v>
      </c>
      <c r="Y19" s="7"/>
    </row>
    <row r="20" spans="1:25" x14ac:dyDescent="0.2">
      <c r="A20" s="1">
        <v>9</v>
      </c>
      <c r="B20" s="1">
        <v>10</v>
      </c>
      <c r="C20" s="1">
        <f t="shared" si="0"/>
        <v>1</v>
      </c>
      <c r="D20" s="1">
        <v>30.66</v>
      </c>
      <c r="E20" s="8">
        <v>29.5</v>
      </c>
      <c r="F20" s="1">
        <f t="shared" si="1"/>
        <v>1.1600000000000001</v>
      </c>
      <c r="G20" s="1">
        <f t="shared" si="9"/>
        <v>184.61111111111111</v>
      </c>
      <c r="H20" s="8">
        <f t="shared" si="10"/>
        <v>191.4722222222222</v>
      </c>
      <c r="I20" s="1">
        <v>773.5</v>
      </c>
      <c r="J20" s="1">
        <v>191.7</v>
      </c>
      <c r="K20" s="9">
        <f t="shared" si="4"/>
        <v>166.11205599999084</v>
      </c>
      <c r="L20" s="9"/>
      <c r="M20" s="6">
        <f t="shared" si="6"/>
        <v>0.13347910276478428</v>
      </c>
      <c r="N20" s="7">
        <f t="shared" si="7"/>
        <v>0.10913542572309645</v>
      </c>
      <c r="O20" s="7">
        <v>0.2</v>
      </c>
      <c r="Q20" s="1"/>
      <c r="R20" s="5"/>
      <c r="V20" s="1">
        <f>$Q$10*A12+$R$10*B12+C12*$S$10+G12*$T$10+I12*$U$10+$P$10</f>
        <v>513.9328888888773</v>
      </c>
      <c r="W20" s="1">
        <v>548.70000000000005</v>
      </c>
      <c r="X20" s="6">
        <f t="shared" si="8"/>
        <v>6.3362695664521129E-2</v>
      </c>
      <c r="Y20" s="7"/>
    </row>
    <row r="21" spans="1:25" x14ac:dyDescent="0.2">
      <c r="A21" s="1">
        <v>9</v>
      </c>
      <c r="B21" s="1">
        <v>9.5</v>
      </c>
      <c r="C21" s="1">
        <f t="shared" si="0"/>
        <v>0.5</v>
      </c>
      <c r="D21" s="1">
        <v>30.17</v>
      </c>
      <c r="E21" s="8">
        <v>29.5</v>
      </c>
      <c r="F21" s="1">
        <f t="shared" si="1"/>
        <v>0.67000000000000171</v>
      </c>
      <c r="G21" s="1">
        <f t="shared" si="9"/>
        <v>184.61111111111111</v>
      </c>
      <c r="H21" s="8">
        <f t="shared" si="10"/>
        <v>191.4722222222222</v>
      </c>
      <c r="I21" s="1">
        <v>386.8</v>
      </c>
      <c r="J21" s="1">
        <v>189.8</v>
      </c>
      <c r="K21" s="9">
        <f t="shared" si="4"/>
        <v>137.92410699999891</v>
      </c>
      <c r="L21" s="9"/>
      <c r="M21" s="6">
        <f t="shared" si="6"/>
        <v>0.27331871970495836</v>
      </c>
      <c r="N21" s="7">
        <f>X29</f>
        <v>0.30463409436840727</v>
      </c>
      <c r="O21" s="7">
        <v>0.1</v>
      </c>
      <c r="Q21" s="1"/>
      <c r="R21" s="5"/>
      <c r="V21" s="1">
        <f>$Q$10*A13+$R$10*B13+C13*$S$10+G13*$T$10+I13*$U$10+$P$10</f>
        <v>464.21198888889154</v>
      </c>
      <c r="W21" s="1">
        <v>472.4</v>
      </c>
      <c r="X21" s="6">
        <f t="shared" si="8"/>
        <v>1.7332792360517438E-2</v>
      </c>
      <c r="Y21" s="7"/>
    </row>
    <row r="22" spans="1:25" x14ac:dyDescent="0.2">
      <c r="A22" s="1">
        <v>7</v>
      </c>
      <c r="B22" s="1">
        <v>12</v>
      </c>
      <c r="C22" s="1">
        <f t="shared" si="0"/>
        <v>5</v>
      </c>
      <c r="D22" s="8">
        <v>34.5</v>
      </c>
      <c r="E22" s="8">
        <v>29.5</v>
      </c>
      <c r="F22" s="1">
        <f t="shared" si="1"/>
        <v>5</v>
      </c>
      <c r="G22" s="1">
        <f>663.9/3.6</f>
        <v>184.41666666666666</v>
      </c>
      <c r="H22" s="1">
        <f>758.6/3.6</f>
        <v>210.72222222222223</v>
      </c>
      <c r="I22" s="1">
        <v>3868.7</v>
      </c>
      <c r="J22" s="8">
        <v>550.70000000000005</v>
      </c>
      <c r="K22" s="9">
        <f t="shared" si="4"/>
        <v>501.92136499998742</v>
      </c>
      <c r="L22" s="9"/>
      <c r="M22" s="6">
        <f t="shared" si="6"/>
        <v>8.8575694570569505E-2</v>
      </c>
      <c r="O22" s="7">
        <v>1</v>
      </c>
      <c r="Q22" s="1"/>
      <c r="R22" s="5"/>
      <c r="V22" s="1">
        <f>$Q$10*A14+$R$10*B14+C14*$S$10+G14*$T$10+I14*$U$10+$P$10</f>
        <v>414.49108888890584</v>
      </c>
      <c r="W22" s="1">
        <v>406.7</v>
      </c>
      <c r="X22" s="6">
        <f t="shared" si="8"/>
        <v>1.9156845067385905E-2</v>
      </c>
      <c r="Y22" s="7"/>
    </row>
    <row r="23" spans="1:25" x14ac:dyDescent="0.2">
      <c r="A23" s="1">
        <v>7</v>
      </c>
      <c r="B23" s="1">
        <v>11.5</v>
      </c>
      <c r="C23" s="1">
        <f t="shared" si="0"/>
        <v>4.5</v>
      </c>
      <c r="D23" s="8">
        <v>34</v>
      </c>
      <c r="E23" s="8">
        <v>29.5</v>
      </c>
      <c r="F23" s="1">
        <f t="shared" si="1"/>
        <v>4.5</v>
      </c>
      <c r="G23" s="1">
        <f t="shared" ref="G23:G31" si="11">663.9/3.6</f>
        <v>184.41666666666666</v>
      </c>
      <c r="H23" s="1">
        <f t="shared" ref="H23:H31" si="12">758.6/3.6</f>
        <v>210.72222222222223</v>
      </c>
      <c r="I23" s="1">
        <v>3481.83</v>
      </c>
      <c r="J23" s="1">
        <v>472.3</v>
      </c>
      <c r="K23" s="9">
        <f t="shared" si="4"/>
        <v>461.78757099999348</v>
      </c>
      <c r="L23" s="9"/>
      <c r="M23" s="6">
        <f t="shared" si="6"/>
        <v>2.2257948337934649E-2</v>
      </c>
      <c r="O23" s="7">
        <v>0.9</v>
      </c>
      <c r="Q23" s="1"/>
      <c r="R23" s="5"/>
      <c r="V23" s="1">
        <f>$Q$10*A15+$R$10*B15+C15*$S$10+G15*$T$10+I15*$U$10+$P$10</f>
        <v>364.77018888889103</v>
      </c>
      <c r="W23" s="1">
        <v>350</v>
      </c>
      <c r="X23" s="6">
        <f t="shared" si="8"/>
        <v>4.2200539682545793E-2</v>
      </c>
      <c r="Y23" s="7"/>
    </row>
    <row r="24" spans="1:25" x14ac:dyDescent="0.2">
      <c r="A24" s="1">
        <v>7</v>
      </c>
      <c r="B24" s="1">
        <v>11</v>
      </c>
      <c r="C24" s="1">
        <f t="shared" si="0"/>
        <v>4</v>
      </c>
      <c r="D24" s="8">
        <v>33.5</v>
      </c>
      <c r="E24" s="8">
        <v>29.5</v>
      </c>
      <c r="F24" s="1">
        <f t="shared" si="1"/>
        <v>4</v>
      </c>
      <c r="G24" s="1">
        <f t="shared" si="11"/>
        <v>184.41666666666666</v>
      </c>
      <c r="H24" s="1">
        <f t="shared" si="12"/>
        <v>210.72222222222223</v>
      </c>
      <c r="I24" s="1">
        <v>3094.96</v>
      </c>
      <c r="J24" s="8">
        <v>404.9</v>
      </c>
      <c r="K24" s="9">
        <f t="shared" si="4"/>
        <v>421.65377699999954</v>
      </c>
      <c r="L24" s="9"/>
      <c r="M24" s="6">
        <f t="shared" si="6"/>
        <v>4.1377567300566957E-2</v>
      </c>
      <c r="O24" s="7">
        <v>0.8</v>
      </c>
      <c r="Q24" s="1"/>
      <c r="R24" s="5"/>
      <c r="V24" s="1">
        <f>$Q$10*A16+$R$10*B16+C16*$S$10+G16*$T$10+I16*$U$10+$P$10</f>
        <v>351.45798888889072</v>
      </c>
      <c r="W24" s="1">
        <v>301.8</v>
      </c>
      <c r="X24" s="6">
        <f t="shared" si="8"/>
        <v>0.1645393932700156</v>
      </c>
      <c r="Y24" s="7"/>
    </row>
    <row r="25" spans="1:25" x14ac:dyDescent="0.2">
      <c r="A25" s="1">
        <v>7</v>
      </c>
      <c r="B25" s="1">
        <v>10.5</v>
      </c>
      <c r="C25" s="1">
        <f t="shared" si="0"/>
        <v>3.5</v>
      </c>
      <c r="D25" s="8">
        <v>33</v>
      </c>
      <c r="E25" s="8">
        <v>29.5</v>
      </c>
      <c r="F25" s="1">
        <f t="shared" si="1"/>
        <v>3.5</v>
      </c>
      <c r="G25" s="1">
        <f t="shared" si="11"/>
        <v>184.41666666666666</v>
      </c>
      <c r="H25" s="1">
        <f t="shared" si="12"/>
        <v>210.72222222222223</v>
      </c>
      <c r="I25" s="1">
        <v>2708.09</v>
      </c>
      <c r="J25" s="8">
        <v>349</v>
      </c>
      <c r="K25" s="9">
        <f t="shared" si="4"/>
        <v>381.5199830000347</v>
      </c>
      <c r="L25" s="9"/>
      <c r="M25" s="6">
        <f t="shared" si="6"/>
        <v>9.3180467048810028E-2</v>
      </c>
      <c r="O25" s="7">
        <v>0.7</v>
      </c>
      <c r="Q25" s="1"/>
      <c r="R25" s="5"/>
      <c r="V25" s="1">
        <f>$Q$10*A17+$R$10*B17+C17*$S$10+G17*$T$10+I17*$U$10+$P$10</f>
        <v>301.73708888889047</v>
      </c>
      <c r="W25" s="1">
        <v>257.8</v>
      </c>
      <c r="X25" s="6">
        <f t="shared" si="8"/>
        <v>0.17043091112835709</v>
      </c>
      <c r="Y25" s="7"/>
    </row>
    <row r="26" spans="1:25" x14ac:dyDescent="0.2">
      <c r="A26" s="1">
        <v>7</v>
      </c>
      <c r="B26" s="1">
        <v>10</v>
      </c>
      <c r="C26" s="1">
        <f t="shared" si="0"/>
        <v>3</v>
      </c>
      <c r="D26" s="8">
        <v>32.5</v>
      </c>
      <c r="E26" s="8">
        <v>29.5</v>
      </c>
      <c r="F26" s="1">
        <f t="shared" si="1"/>
        <v>3</v>
      </c>
      <c r="G26" s="1">
        <f t="shared" si="11"/>
        <v>184.41666666666666</v>
      </c>
      <c r="H26" s="1">
        <f t="shared" si="12"/>
        <v>210.72222222222223</v>
      </c>
      <c r="I26" s="1">
        <v>2321.2199999999998</v>
      </c>
      <c r="J26" s="8">
        <v>302.39999999999998</v>
      </c>
      <c r="K26" s="9">
        <f t="shared" si="4"/>
        <v>341.38618899998255</v>
      </c>
      <c r="L26" s="9"/>
      <c r="M26" s="6">
        <f t="shared" si="6"/>
        <v>0.12892258267190004</v>
      </c>
      <c r="O26" s="7">
        <v>0.6</v>
      </c>
      <c r="Q26" s="1"/>
      <c r="R26" s="5"/>
      <c r="V26" s="1">
        <f>$Q$10*A18+$R$10*B18+C18*$S$10+G18*$T$10+I18*$U$10+$P$10</f>
        <v>252.01618888888294</v>
      </c>
      <c r="W26" s="1">
        <v>224.9</v>
      </c>
      <c r="X26" s="6">
        <f t="shared" si="8"/>
        <v>0.12056998172024425</v>
      </c>
      <c r="Y26" s="7"/>
    </row>
    <row r="27" spans="1:25" x14ac:dyDescent="0.2">
      <c r="A27" s="1">
        <v>7</v>
      </c>
      <c r="B27" s="1">
        <v>9.5</v>
      </c>
      <c r="C27" s="1">
        <f t="shared" si="0"/>
        <v>2.5</v>
      </c>
      <c r="D27" s="8">
        <v>32</v>
      </c>
      <c r="E27" s="8">
        <v>29.5</v>
      </c>
      <c r="F27" s="1">
        <f t="shared" si="1"/>
        <v>2.5</v>
      </c>
      <c r="G27" s="1">
        <f t="shared" si="11"/>
        <v>184.41666666666666</v>
      </c>
      <c r="H27" s="1">
        <f t="shared" si="12"/>
        <v>210.72222222222223</v>
      </c>
      <c r="I27" s="1">
        <v>1934.35</v>
      </c>
      <c r="J27" s="8">
        <v>260.39999999999998</v>
      </c>
      <c r="K27" s="9">
        <f t="shared" si="4"/>
        <v>301.25239499998861</v>
      </c>
      <c r="L27" s="9"/>
      <c r="M27" s="6">
        <f t="shared" si="6"/>
        <v>0.15688323732714529</v>
      </c>
      <c r="O27" s="7">
        <v>0.5</v>
      </c>
      <c r="Q27" s="1"/>
      <c r="R27" s="5"/>
      <c r="V27" s="1">
        <f>$Q$10*A19+$R$10*B19+C19*$S$10+G19*$T$10+I19*$U$10+$P$10</f>
        <v>202.29528888888996</v>
      </c>
      <c r="W27" s="1">
        <v>193.6</v>
      </c>
      <c r="X27" s="6">
        <f t="shared" si="8"/>
        <v>4.4913682277324188E-2</v>
      </c>
      <c r="Y27" s="7"/>
    </row>
    <row r="28" spans="1:25" x14ac:dyDescent="0.2">
      <c r="A28" s="1">
        <v>7</v>
      </c>
      <c r="B28" s="1">
        <v>9</v>
      </c>
      <c r="C28" s="1">
        <f t="shared" si="0"/>
        <v>2</v>
      </c>
      <c r="D28" s="8">
        <v>31.5</v>
      </c>
      <c r="E28" s="8">
        <v>29.5</v>
      </c>
      <c r="F28" s="1">
        <f t="shared" si="1"/>
        <v>2</v>
      </c>
      <c r="G28" s="1">
        <f t="shared" si="11"/>
        <v>184.41666666666666</v>
      </c>
      <c r="H28" s="1">
        <f t="shared" si="12"/>
        <v>210.72222222222223</v>
      </c>
      <c r="I28" s="1">
        <v>1547.48</v>
      </c>
      <c r="J28" s="8">
        <v>228.5</v>
      </c>
      <c r="K28" s="9">
        <f t="shared" si="4"/>
        <v>261.11860099999467</v>
      </c>
      <c r="L28" s="9"/>
      <c r="M28" s="6">
        <f t="shared" si="6"/>
        <v>0.14275098905905764</v>
      </c>
      <c r="O28" s="7">
        <v>0.4</v>
      </c>
      <c r="Q28" s="1"/>
      <c r="R28" s="5"/>
      <c r="V28" s="1">
        <f>$Q$10*A20+$R$10*B20+C20*$S$10+G20*$T$10+I20*$U$10+$P$10</f>
        <v>170.7787388888824</v>
      </c>
      <c r="W28" s="1">
        <v>191.7</v>
      </c>
      <c r="X28" s="6">
        <f t="shared" si="8"/>
        <v>0.10913542572309645</v>
      </c>
      <c r="Y28" s="7"/>
    </row>
    <row r="29" spans="1:25" x14ac:dyDescent="0.2">
      <c r="A29" s="1">
        <v>7</v>
      </c>
      <c r="B29" s="1">
        <v>8.5</v>
      </c>
      <c r="C29" s="1">
        <f t="shared" si="0"/>
        <v>1.5</v>
      </c>
      <c r="D29" s="8">
        <v>31</v>
      </c>
      <c r="E29" s="8">
        <v>29.5</v>
      </c>
      <c r="F29" s="1">
        <f t="shared" si="1"/>
        <v>1.5</v>
      </c>
      <c r="G29" s="1">
        <f t="shared" si="11"/>
        <v>184.41666666666666</v>
      </c>
      <c r="H29" s="1">
        <f t="shared" si="12"/>
        <v>210.72222222222223</v>
      </c>
      <c r="I29" s="1">
        <v>1160.6099999999999</v>
      </c>
      <c r="J29" s="8">
        <v>197.5</v>
      </c>
      <c r="K29" s="9">
        <f t="shared" si="4"/>
        <v>220.98480699999345</v>
      </c>
      <c r="L29" s="9"/>
      <c r="M29" s="6">
        <f t="shared" si="6"/>
        <v>0.11891041518984026</v>
      </c>
      <c r="O29" s="7">
        <v>0.3</v>
      </c>
      <c r="Q29" s="1"/>
      <c r="R29" s="5"/>
      <c r="V29" s="1">
        <f>$Q$10*A21+$R$10*B21+C21*$S$10+G21*$T$10+I21*$U$10+$P$10</f>
        <v>131.98044888887631</v>
      </c>
      <c r="W29" s="1">
        <v>189.8</v>
      </c>
      <c r="X29" s="6">
        <f t="shared" si="8"/>
        <v>0.30463409436840727</v>
      </c>
      <c r="Y29" s="7"/>
    </row>
    <row r="30" spans="1:25" x14ac:dyDescent="0.2">
      <c r="A30" s="1">
        <v>7</v>
      </c>
      <c r="B30" s="1">
        <v>8</v>
      </c>
      <c r="C30" s="1">
        <f t="shared" si="0"/>
        <v>1</v>
      </c>
      <c r="D30" s="8">
        <v>30.5</v>
      </c>
      <c r="E30" s="8">
        <v>29.5</v>
      </c>
      <c r="F30" s="1">
        <f t="shared" si="1"/>
        <v>1</v>
      </c>
      <c r="G30" s="1">
        <f t="shared" si="11"/>
        <v>184.41666666666666</v>
      </c>
      <c r="H30" s="1">
        <f t="shared" si="12"/>
        <v>210.72222222222223</v>
      </c>
      <c r="I30" s="1">
        <v>773.74</v>
      </c>
      <c r="J30" s="8">
        <v>174.6</v>
      </c>
      <c r="K30" s="9">
        <f t="shared" si="4"/>
        <v>180.85101299999951</v>
      </c>
      <c r="L30" s="9"/>
      <c r="M30" s="6">
        <f t="shared" si="6"/>
        <v>3.5801907216492082E-2</v>
      </c>
      <c r="O30" s="7">
        <v>0.2</v>
      </c>
      <c r="Q30" s="1"/>
      <c r="R30" s="5"/>
    </row>
    <row r="31" spans="1:25" x14ac:dyDescent="0.2">
      <c r="A31" s="1">
        <v>7</v>
      </c>
      <c r="B31" s="1">
        <v>7.5</v>
      </c>
      <c r="C31" s="1">
        <f t="shared" si="0"/>
        <v>0.5</v>
      </c>
      <c r="D31" s="8">
        <v>30</v>
      </c>
      <c r="E31" s="8">
        <v>29.5</v>
      </c>
      <c r="F31" s="1">
        <f t="shared" si="1"/>
        <v>0.5</v>
      </c>
      <c r="G31" s="1">
        <f t="shared" si="11"/>
        <v>184.41666666666666</v>
      </c>
      <c r="H31" s="1">
        <f t="shared" si="12"/>
        <v>210.72222222222223</v>
      </c>
      <c r="I31" s="1">
        <v>386.87</v>
      </c>
      <c r="J31" s="1">
        <v>174.6</v>
      </c>
      <c r="K31" s="9">
        <f t="shared" si="4"/>
        <v>140.71721900000193</v>
      </c>
      <c r="L31" s="9"/>
      <c r="M31" s="6">
        <f t="shared" si="6"/>
        <v>0.19405945589918708</v>
      </c>
      <c r="O31" s="7">
        <v>0.1</v>
      </c>
      <c r="Q31" s="1"/>
      <c r="R31" s="5"/>
    </row>
    <row r="32" spans="1:25" x14ac:dyDescent="0.2">
      <c r="N32" s="7"/>
      <c r="Q32" s="1"/>
      <c r="R32" s="5"/>
    </row>
    <row r="33" spans="1:19" x14ac:dyDescent="0.2">
      <c r="B33" s="1" t="s">
        <v>0</v>
      </c>
      <c r="C33" s="1" t="s">
        <v>1</v>
      </c>
      <c r="D33" s="1" t="s">
        <v>2</v>
      </c>
      <c r="E33" s="8" t="s">
        <v>14</v>
      </c>
      <c r="F33" s="8" t="s">
        <v>16</v>
      </c>
      <c r="G33" s="1" t="s">
        <v>12</v>
      </c>
      <c r="H33" s="1" t="s">
        <v>13</v>
      </c>
      <c r="I33" s="1" t="s">
        <v>4</v>
      </c>
      <c r="N33" s="7"/>
    </row>
    <row r="34" spans="1:19" ht="19" x14ac:dyDescent="0.25">
      <c r="A34" s="3" t="s">
        <v>6</v>
      </c>
      <c r="B34" s="3" t="s">
        <v>7</v>
      </c>
      <c r="C34" s="3" t="s">
        <v>8</v>
      </c>
      <c r="D34" s="3" t="s">
        <v>9</v>
      </c>
      <c r="E34" s="3" t="s">
        <v>10</v>
      </c>
      <c r="F34" s="3" t="s">
        <v>11</v>
      </c>
      <c r="G34" s="3" t="s">
        <v>17</v>
      </c>
      <c r="H34" s="3" t="s">
        <v>18</v>
      </c>
      <c r="I34" s="3" t="s">
        <v>19</v>
      </c>
      <c r="N34" s="7"/>
    </row>
    <row r="35" spans="1:19" x14ac:dyDescent="0.2">
      <c r="A35" s="9">
        <v>-7.4104999999999999</v>
      </c>
      <c r="B35" s="9">
        <v>13930</v>
      </c>
      <c r="C35" s="9">
        <v>-13930</v>
      </c>
      <c r="D35" s="9">
        <v>-27860</v>
      </c>
      <c r="E35" s="9">
        <v>31.101700000000001</v>
      </c>
      <c r="F35" s="9">
        <v>249.7124</v>
      </c>
      <c r="G35" s="9">
        <v>-7.0838999999999999</v>
      </c>
      <c r="H35" s="9">
        <v>2.3580000000000001</v>
      </c>
      <c r="I35" s="9">
        <v>53.751199999999997</v>
      </c>
    </row>
    <row r="38" spans="1:19" ht="19" x14ac:dyDescent="0.25">
      <c r="M38" s="3" t="s">
        <v>6</v>
      </c>
      <c r="N38" s="1">
        <v>-7.4104999999999999</v>
      </c>
      <c r="O38" s="1">
        <v>3.6190000000000002</v>
      </c>
      <c r="P38" s="1">
        <v>-2.048</v>
      </c>
      <c r="Q38" s="5">
        <v>5.1999999999999998E-2</v>
      </c>
      <c r="R38" s="1">
        <v>-14.88</v>
      </c>
      <c r="S38" s="1">
        <v>5.8999999999999997E-2</v>
      </c>
    </row>
    <row r="39" spans="1:19" ht="17" customHeight="1" x14ac:dyDescent="0.25">
      <c r="K39" s="13" t="s">
        <v>0</v>
      </c>
      <c r="L39" s="13"/>
      <c r="M39" s="3" t="s">
        <v>7</v>
      </c>
      <c r="N39" s="4">
        <v>13930</v>
      </c>
      <c r="O39" s="1">
        <v>6901.3609999999999</v>
      </c>
      <c r="P39" s="1">
        <v>2.0190000000000001</v>
      </c>
      <c r="Q39" s="5">
        <v>5.5E-2</v>
      </c>
      <c r="R39" s="1">
        <v>-311.72300000000001</v>
      </c>
      <c r="S39" s="4">
        <v>28200</v>
      </c>
    </row>
    <row r="40" spans="1:19" ht="17" customHeight="1" x14ac:dyDescent="0.25">
      <c r="K40" s="13" t="s">
        <v>1</v>
      </c>
      <c r="L40" s="13"/>
      <c r="M40" s="3" t="s">
        <v>8</v>
      </c>
      <c r="N40" s="4">
        <v>-13930</v>
      </c>
      <c r="O40" s="1">
        <v>6902</v>
      </c>
      <c r="P40" s="1">
        <v>-2.0179999999999998</v>
      </c>
      <c r="Q40" s="5">
        <v>5.5E-2</v>
      </c>
      <c r="R40" s="4">
        <v>-28200</v>
      </c>
      <c r="S40" s="1">
        <v>313.57400000000001</v>
      </c>
    </row>
    <row r="41" spans="1:19" ht="17" customHeight="1" x14ac:dyDescent="0.25">
      <c r="K41" s="13" t="s">
        <v>2</v>
      </c>
      <c r="L41" s="13"/>
      <c r="M41" s="3" t="s">
        <v>9</v>
      </c>
      <c r="N41" s="4">
        <v>-27860</v>
      </c>
      <c r="O41" s="4">
        <v>13800</v>
      </c>
      <c r="P41" s="1">
        <v>-2.0190000000000001</v>
      </c>
      <c r="Q41" s="5">
        <v>5.5E-2</v>
      </c>
      <c r="R41" s="4">
        <v>-56400</v>
      </c>
      <c r="S41" s="1">
        <v>625.29399999999998</v>
      </c>
    </row>
    <row r="42" spans="1:19" ht="17" customHeight="1" x14ac:dyDescent="0.25">
      <c r="K42" s="13" t="s">
        <v>14</v>
      </c>
      <c r="L42" s="13"/>
      <c r="M42" s="3" t="s">
        <v>10</v>
      </c>
      <c r="N42" s="1">
        <v>31.101700000000001</v>
      </c>
      <c r="O42" s="1">
        <v>58.765999999999998</v>
      </c>
      <c r="P42" s="1">
        <v>0.52900000000000003</v>
      </c>
      <c r="Q42" s="5">
        <v>0.60099999999999998</v>
      </c>
      <c r="R42" s="1">
        <v>-90.185000000000002</v>
      </c>
      <c r="S42" s="1">
        <v>152.38900000000001</v>
      </c>
    </row>
    <row r="43" spans="1:19" ht="17" customHeight="1" x14ac:dyDescent="0.25">
      <c r="K43" s="13" t="s">
        <v>16</v>
      </c>
      <c r="L43" s="13"/>
      <c r="M43" s="3" t="s">
        <v>11</v>
      </c>
      <c r="N43" s="1">
        <v>249.7124</v>
      </c>
      <c r="O43" s="1">
        <v>85.772000000000006</v>
      </c>
      <c r="P43" s="1">
        <v>2.911</v>
      </c>
      <c r="Q43" s="5">
        <v>8.0000000000000002E-3</v>
      </c>
      <c r="R43" s="1">
        <v>72.688999999999993</v>
      </c>
      <c r="S43" s="1">
        <v>426.73599999999999</v>
      </c>
    </row>
    <row r="44" spans="1:19" ht="17" customHeight="1" x14ac:dyDescent="0.25">
      <c r="K44" s="13" t="s">
        <v>12</v>
      </c>
      <c r="L44" s="13"/>
      <c r="M44" s="3" t="s">
        <v>17</v>
      </c>
      <c r="N44" s="1">
        <v>-7.0838999999999999</v>
      </c>
      <c r="O44" s="1">
        <v>10.907999999999999</v>
      </c>
      <c r="P44" s="1">
        <v>-0.64900000000000002</v>
      </c>
      <c r="Q44" s="5">
        <v>0.52200000000000002</v>
      </c>
      <c r="R44" s="1">
        <v>-29.597999999999999</v>
      </c>
      <c r="S44" s="1">
        <v>15.43</v>
      </c>
    </row>
    <row r="45" spans="1:19" ht="17" customHeight="1" x14ac:dyDescent="0.25">
      <c r="K45" s="13" t="s">
        <v>13</v>
      </c>
      <c r="L45" s="13"/>
      <c r="M45" s="3" t="s">
        <v>18</v>
      </c>
      <c r="N45" s="1">
        <v>2.3580000000000001</v>
      </c>
      <c r="O45" s="1">
        <v>1.583</v>
      </c>
      <c r="P45" s="1">
        <v>1.4890000000000001</v>
      </c>
      <c r="Q45" s="5">
        <v>0.14899999999999999</v>
      </c>
      <c r="R45" s="1">
        <v>-0.91</v>
      </c>
      <c r="S45" s="1">
        <v>5.6260000000000003</v>
      </c>
    </row>
    <row r="46" spans="1:19" ht="17" customHeight="1" x14ac:dyDescent="0.25">
      <c r="K46" s="13" t="s">
        <v>4</v>
      </c>
      <c r="L46" s="13"/>
      <c r="M46" s="3" t="s">
        <v>19</v>
      </c>
      <c r="N46" s="1">
        <v>53.751199999999997</v>
      </c>
      <c r="O46" s="1">
        <v>26.716000000000001</v>
      </c>
      <c r="P46" s="1">
        <v>2.012</v>
      </c>
      <c r="Q46" s="5">
        <v>5.6000000000000001E-2</v>
      </c>
      <c r="R46" s="1">
        <v>-1.389</v>
      </c>
      <c r="S46" s="1">
        <v>108.89100000000001</v>
      </c>
    </row>
    <row r="47" spans="1:19" ht="19" x14ac:dyDescent="0.25">
      <c r="M47" s="3"/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5CEB-C583-BC41-8475-9511E66E0498}">
  <dimension ref="A1:K30"/>
  <sheetViews>
    <sheetView workbookViewId="0">
      <selection activeCell="G2" sqref="G2:G30"/>
    </sheetView>
  </sheetViews>
  <sheetFormatPr baseColWidth="10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8" t="s">
        <v>14</v>
      </c>
      <c r="E1" s="8" t="s">
        <v>15</v>
      </c>
      <c r="F1" s="8" t="s">
        <v>16</v>
      </c>
      <c r="G1" s="8" t="s">
        <v>30</v>
      </c>
      <c r="H1" s="1" t="s">
        <v>12</v>
      </c>
      <c r="I1" s="1" t="s">
        <v>13</v>
      </c>
      <c r="J1" s="1" t="s">
        <v>4</v>
      </c>
      <c r="K1" s="1" t="s">
        <v>5</v>
      </c>
    </row>
    <row r="2" spans="1:11" x14ac:dyDescent="0.2">
      <c r="A2" s="1">
        <v>7</v>
      </c>
      <c r="B2" s="1">
        <v>12</v>
      </c>
      <c r="C2" s="1">
        <f>B2-A2</f>
        <v>5</v>
      </c>
      <c r="D2" s="1">
        <v>35</v>
      </c>
      <c r="E2" s="8">
        <v>29.5</v>
      </c>
      <c r="F2" s="1">
        <f>D2-E2</f>
        <v>5.5</v>
      </c>
      <c r="G2" s="1">
        <f>D2-A2</f>
        <v>28</v>
      </c>
      <c r="H2" s="1">
        <f>663.9/3.6</f>
        <v>184.41666666666666</v>
      </c>
      <c r="I2" s="1">
        <f>690.7/3.6</f>
        <v>191.86111111111111</v>
      </c>
      <c r="J2" s="1">
        <v>3868</v>
      </c>
      <c r="K2" s="1">
        <v>558</v>
      </c>
    </row>
    <row r="3" spans="1:11" x14ac:dyDescent="0.2">
      <c r="A3" s="1">
        <v>7</v>
      </c>
      <c r="B3" s="1">
        <v>11.5</v>
      </c>
      <c r="C3" s="1">
        <f t="shared" ref="C3:C30" si="0">B3-A3</f>
        <v>4.5</v>
      </c>
      <c r="D3" s="1">
        <v>34.42</v>
      </c>
      <c r="E3" s="8">
        <v>29.5</v>
      </c>
      <c r="F3" s="1">
        <f t="shared" ref="F3:F30" si="1">D3-E3</f>
        <v>4.9200000000000017</v>
      </c>
      <c r="G3" s="1">
        <f t="shared" ref="G3:G30" si="2">D3-A3</f>
        <v>27.42</v>
      </c>
      <c r="H3" s="1">
        <f t="shared" ref="H3:H11" si="3">663.9/3.6</f>
        <v>184.41666666666666</v>
      </c>
      <c r="I3" s="1">
        <f t="shared" ref="I3:I11" si="4">690.7/3.6</f>
        <v>191.86111111111111</v>
      </c>
      <c r="J3" s="1">
        <v>3481</v>
      </c>
      <c r="K3" s="1">
        <v>478</v>
      </c>
    </row>
    <row r="4" spans="1:11" x14ac:dyDescent="0.2">
      <c r="A4" s="1">
        <v>7</v>
      </c>
      <c r="B4" s="1">
        <v>11</v>
      </c>
      <c r="C4" s="1">
        <f t="shared" si="0"/>
        <v>4</v>
      </c>
      <c r="D4" s="1">
        <v>33.86</v>
      </c>
      <c r="E4" s="8">
        <v>29.5</v>
      </c>
      <c r="F4" s="1">
        <f t="shared" si="1"/>
        <v>4.3599999999999994</v>
      </c>
      <c r="G4" s="1">
        <f t="shared" si="2"/>
        <v>26.86</v>
      </c>
      <c r="H4" s="1">
        <f t="shared" si="3"/>
        <v>184.41666666666666</v>
      </c>
      <c r="I4" s="1">
        <f t="shared" si="4"/>
        <v>191.86111111111111</v>
      </c>
      <c r="J4" s="1">
        <v>3094</v>
      </c>
      <c r="K4" s="1">
        <v>410.1</v>
      </c>
    </row>
    <row r="5" spans="1:11" x14ac:dyDescent="0.2">
      <c r="A5" s="1">
        <v>7</v>
      </c>
      <c r="B5" s="1">
        <v>10.5</v>
      </c>
      <c r="C5" s="1">
        <f t="shared" si="0"/>
        <v>3.5</v>
      </c>
      <c r="D5" s="1">
        <v>33.299999999999997</v>
      </c>
      <c r="E5" s="8">
        <v>29.5</v>
      </c>
      <c r="F5" s="1">
        <f t="shared" si="1"/>
        <v>3.7999999999999972</v>
      </c>
      <c r="G5" s="1">
        <f t="shared" si="2"/>
        <v>26.299999999999997</v>
      </c>
      <c r="H5" s="1">
        <f t="shared" si="3"/>
        <v>184.41666666666666</v>
      </c>
      <c r="I5" s="1">
        <f t="shared" si="4"/>
        <v>191.86111111111111</v>
      </c>
      <c r="J5" s="1">
        <v>2707</v>
      </c>
      <c r="K5" s="1">
        <v>353.2</v>
      </c>
    </row>
    <row r="6" spans="1:11" x14ac:dyDescent="0.2">
      <c r="A6" s="1">
        <v>7</v>
      </c>
      <c r="B6" s="1">
        <v>10</v>
      </c>
      <c r="C6" s="1">
        <f t="shared" si="0"/>
        <v>3</v>
      </c>
      <c r="D6" s="1">
        <v>32.76</v>
      </c>
      <c r="E6" s="8">
        <v>29.5</v>
      </c>
      <c r="F6" s="1">
        <f t="shared" si="1"/>
        <v>3.259999999999998</v>
      </c>
      <c r="G6" s="1">
        <f t="shared" si="2"/>
        <v>25.759999999999998</v>
      </c>
      <c r="H6" s="1">
        <f t="shared" si="3"/>
        <v>184.41666666666666</v>
      </c>
      <c r="I6" s="1">
        <f t="shared" si="4"/>
        <v>191.86111111111111</v>
      </c>
      <c r="J6" s="1">
        <v>2321</v>
      </c>
      <c r="K6" s="1">
        <v>305.89999999999998</v>
      </c>
    </row>
    <row r="7" spans="1:11" x14ac:dyDescent="0.2">
      <c r="A7" s="1">
        <v>7</v>
      </c>
      <c r="B7" s="1">
        <v>9.5</v>
      </c>
      <c r="C7" s="1">
        <f t="shared" si="0"/>
        <v>2.5</v>
      </c>
      <c r="D7" s="1">
        <v>32.22</v>
      </c>
      <c r="E7" s="8">
        <v>29.5</v>
      </c>
      <c r="F7" s="1">
        <f t="shared" si="1"/>
        <v>2.7199999999999989</v>
      </c>
      <c r="G7" s="1">
        <f t="shared" si="2"/>
        <v>25.22</v>
      </c>
      <c r="H7" s="1">
        <f t="shared" si="3"/>
        <v>184.41666666666666</v>
      </c>
      <c r="I7" s="1">
        <f t="shared" si="4"/>
        <v>191.86111111111111</v>
      </c>
      <c r="J7" s="1">
        <v>1934</v>
      </c>
      <c r="K7" s="1">
        <v>263.10000000000002</v>
      </c>
    </row>
    <row r="8" spans="1:11" x14ac:dyDescent="0.2">
      <c r="A8" s="1">
        <v>7</v>
      </c>
      <c r="B8" s="1">
        <v>9</v>
      </c>
      <c r="C8" s="1">
        <f t="shared" si="0"/>
        <v>2</v>
      </c>
      <c r="D8" s="1">
        <v>31.7</v>
      </c>
      <c r="E8" s="8">
        <v>29.5</v>
      </c>
      <c r="F8" s="1">
        <f t="shared" si="1"/>
        <v>2.1999999999999993</v>
      </c>
      <c r="G8" s="1">
        <f t="shared" si="2"/>
        <v>24.7</v>
      </c>
      <c r="H8" s="1">
        <f t="shared" si="3"/>
        <v>184.41666666666666</v>
      </c>
      <c r="I8" s="1">
        <f t="shared" si="4"/>
        <v>191.86111111111111</v>
      </c>
      <c r="J8" s="1">
        <v>1547</v>
      </c>
      <c r="K8" s="1">
        <v>230.6</v>
      </c>
    </row>
    <row r="9" spans="1:11" x14ac:dyDescent="0.2">
      <c r="A9" s="1">
        <v>7</v>
      </c>
      <c r="B9" s="1">
        <v>8.5</v>
      </c>
      <c r="C9" s="1">
        <f t="shared" si="0"/>
        <v>1.5</v>
      </c>
      <c r="D9" s="1">
        <v>31.18</v>
      </c>
      <c r="E9" s="8">
        <v>29.5</v>
      </c>
      <c r="F9" s="1">
        <f t="shared" si="1"/>
        <v>1.6799999999999997</v>
      </c>
      <c r="G9" s="1">
        <f t="shared" si="2"/>
        <v>24.18</v>
      </c>
      <c r="H9" s="1">
        <f t="shared" si="3"/>
        <v>184.41666666666666</v>
      </c>
      <c r="I9" s="1">
        <f t="shared" si="4"/>
        <v>191.86111111111111</v>
      </c>
      <c r="J9" s="1">
        <v>1160</v>
      </c>
      <c r="K9" s="1">
        <v>199</v>
      </c>
    </row>
    <row r="10" spans="1:11" x14ac:dyDescent="0.2">
      <c r="A10" s="1">
        <v>7</v>
      </c>
      <c r="B10" s="1">
        <v>8</v>
      </c>
      <c r="C10" s="1">
        <f t="shared" si="0"/>
        <v>1</v>
      </c>
      <c r="D10" s="1">
        <v>30.66</v>
      </c>
      <c r="E10" s="8">
        <v>29.5</v>
      </c>
      <c r="F10" s="1">
        <f t="shared" si="1"/>
        <v>1.1600000000000001</v>
      </c>
      <c r="G10" s="1">
        <f t="shared" si="2"/>
        <v>23.66</v>
      </c>
      <c r="H10" s="1">
        <f t="shared" si="3"/>
        <v>184.41666666666666</v>
      </c>
      <c r="I10" s="1">
        <f t="shared" si="4"/>
        <v>191.86111111111111</v>
      </c>
      <c r="J10" s="1">
        <v>773.5</v>
      </c>
      <c r="K10" s="1">
        <v>175.9</v>
      </c>
    </row>
    <row r="11" spans="1:11" x14ac:dyDescent="0.2">
      <c r="A11" s="1">
        <v>7</v>
      </c>
      <c r="B11" s="1">
        <v>7.5</v>
      </c>
      <c r="C11" s="1">
        <f t="shared" si="0"/>
        <v>0.5</v>
      </c>
      <c r="D11" s="1">
        <v>30.17</v>
      </c>
      <c r="E11" s="8">
        <v>29.5</v>
      </c>
      <c r="F11" s="1">
        <f t="shared" si="1"/>
        <v>0.67000000000000171</v>
      </c>
      <c r="G11" s="1">
        <f t="shared" si="2"/>
        <v>23.17</v>
      </c>
      <c r="H11" s="1">
        <f t="shared" si="3"/>
        <v>184.41666666666666</v>
      </c>
      <c r="I11" s="1">
        <f t="shared" si="4"/>
        <v>191.86111111111111</v>
      </c>
      <c r="J11" s="1">
        <v>386.8</v>
      </c>
      <c r="K11" s="1">
        <v>175.9</v>
      </c>
    </row>
    <row r="12" spans="1:11" x14ac:dyDescent="0.2">
      <c r="A12" s="1">
        <v>9</v>
      </c>
      <c r="B12" s="1">
        <v>14</v>
      </c>
      <c r="C12" s="1">
        <f t="shared" si="0"/>
        <v>5</v>
      </c>
      <c r="D12" s="1">
        <v>35</v>
      </c>
      <c r="E12" s="8">
        <v>29.5</v>
      </c>
      <c r="F12" s="1">
        <f t="shared" si="1"/>
        <v>5.5</v>
      </c>
      <c r="G12" s="1">
        <f t="shared" si="2"/>
        <v>26</v>
      </c>
      <c r="H12" s="1">
        <f>664.6/3.6</f>
        <v>184.61111111111111</v>
      </c>
      <c r="I12" s="8">
        <f>689.3/3.6</f>
        <v>191.4722222222222</v>
      </c>
      <c r="J12" s="1">
        <v>3868</v>
      </c>
      <c r="K12" s="1">
        <v>548.70000000000005</v>
      </c>
    </row>
    <row r="13" spans="1:11" x14ac:dyDescent="0.2">
      <c r="A13" s="1">
        <v>9</v>
      </c>
      <c r="B13" s="1">
        <v>13.5</v>
      </c>
      <c r="C13" s="1">
        <f t="shared" si="0"/>
        <v>4.5</v>
      </c>
      <c r="D13" s="1">
        <v>34.42</v>
      </c>
      <c r="E13" s="8">
        <v>29.5</v>
      </c>
      <c r="F13" s="1">
        <f t="shared" si="1"/>
        <v>4.9200000000000017</v>
      </c>
      <c r="G13" s="1">
        <f t="shared" si="2"/>
        <v>25.42</v>
      </c>
      <c r="H13" s="1">
        <f t="shared" ref="H13:H21" si="5">664.6/3.6</f>
        <v>184.61111111111111</v>
      </c>
      <c r="I13" s="8">
        <f t="shared" ref="I13:I21" si="6">689.3/3.6</f>
        <v>191.4722222222222</v>
      </c>
      <c r="J13" s="1">
        <v>3481</v>
      </c>
      <c r="K13" s="1">
        <v>472.4</v>
      </c>
    </row>
    <row r="14" spans="1:11" x14ac:dyDescent="0.2">
      <c r="A14" s="1">
        <v>9</v>
      </c>
      <c r="B14" s="1">
        <v>13</v>
      </c>
      <c r="C14" s="1">
        <f t="shared" si="0"/>
        <v>4</v>
      </c>
      <c r="D14" s="1">
        <v>33.86</v>
      </c>
      <c r="E14" s="8">
        <v>29.5</v>
      </c>
      <c r="F14" s="1">
        <f t="shared" si="1"/>
        <v>4.3599999999999994</v>
      </c>
      <c r="G14" s="1">
        <f t="shared" si="2"/>
        <v>24.86</v>
      </c>
      <c r="H14" s="1">
        <f t="shared" si="5"/>
        <v>184.61111111111111</v>
      </c>
      <c r="I14" s="8">
        <f t="shared" si="6"/>
        <v>191.4722222222222</v>
      </c>
      <c r="J14" s="1">
        <v>3094</v>
      </c>
      <c r="K14" s="1">
        <v>406.7</v>
      </c>
    </row>
    <row r="15" spans="1:11" x14ac:dyDescent="0.2">
      <c r="A15" s="1">
        <v>9</v>
      </c>
      <c r="B15" s="1">
        <v>12.5</v>
      </c>
      <c r="C15" s="1">
        <f t="shared" si="0"/>
        <v>3.5</v>
      </c>
      <c r="D15" s="1">
        <v>33.299999999999997</v>
      </c>
      <c r="E15" s="8">
        <v>29.5</v>
      </c>
      <c r="F15" s="1">
        <f t="shared" si="1"/>
        <v>3.7999999999999972</v>
      </c>
      <c r="G15" s="1">
        <f t="shared" si="2"/>
        <v>24.299999999999997</v>
      </c>
      <c r="H15" s="1">
        <f t="shared" si="5"/>
        <v>184.61111111111111</v>
      </c>
      <c r="I15" s="8">
        <f t="shared" si="6"/>
        <v>191.4722222222222</v>
      </c>
      <c r="J15" s="1">
        <v>2707</v>
      </c>
      <c r="K15" s="1">
        <v>350</v>
      </c>
    </row>
    <row r="16" spans="1:11" x14ac:dyDescent="0.2">
      <c r="A16" s="1">
        <v>9</v>
      </c>
      <c r="B16" s="1">
        <v>12</v>
      </c>
      <c r="C16" s="1">
        <f t="shared" si="0"/>
        <v>3</v>
      </c>
      <c r="D16" s="1">
        <v>32.76</v>
      </c>
      <c r="E16" s="8">
        <v>29.5</v>
      </c>
      <c r="F16" s="1">
        <f t="shared" si="1"/>
        <v>3.259999999999998</v>
      </c>
      <c r="G16" s="1">
        <f t="shared" si="2"/>
        <v>23.759999999999998</v>
      </c>
      <c r="H16" s="1">
        <f t="shared" si="5"/>
        <v>184.61111111111111</v>
      </c>
      <c r="I16" s="8">
        <f t="shared" si="6"/>
        <v>191.4722222222222</v>
      </c>
      <c r="J16" s="1">
        <v>2321</v>
      </c>
      <c r="K16" s="1">
        <v>301.8</v>
      </c>
    </row>
    <row r="17" spans="1:11" x14ac:dyDescent="0.2">
      <c r="A17" s="1">
        <v>9</v>
      </c>
      <c r="B17" s="1">
        <v>11.5</v>
      </c>
      <c r="C17" s="1">
        <f t="shared" si="0"/>
        <v>2.5</v>
      </c>
      <c r="D17" s="1">
        <v>32.22</v>
      </c>
      <c r="E17" s="8">
        <v>29.5</v>
      </c>
      <c r="F17" s="1">
        <f t="shared" si="1"/>
        <v>2.7199999999999989</v>
      </c>
      <c r="G17" s="1">
        <f t="shared" si="2"/>
        <v>23.22</v>
      </c>
      <c r="H17" s="1">
        <f t="shared" si="5"/>
        <v>184.61111111111111</v>
      </c>
      <c r="I17" s="8">
        <f t="shared" si="6"/>
        <v>191.4722222222222</v>
      </c>
      <c r="J17" s="1">
        <v>1934</v>
      </c>
      <c r="K17" s="1">
        <v>257.8</v>
      </c>
    </row>
    <row r="18" spans="1:11" x14ac:dyDescent="0.2">
      <c r="A18" s="1">
        <v>9</v>
      </c>
      <c r="B18" s="1">
        <v>11</v>
      </c>
      <c r="C18" s="1">
        <f t="shared" si="0"/>
        <v>2</v>
      </c>
      <c r="D18" s="1">
        <v>31.7</v>
      </c>
      <c r="E18" s="8">
        <v>29.5</v>
      </c>
      <c r="F18" s="1">
        <f t="shared" si="1"/>
        <v>2.1999999999999993</v>
      </c>
      <c r="G18" s="1">
        <f t="shared" si="2"/>
        <v>22.7</v>
      </c>
      <c r="H18" s="1">
        <f t="shared" si="5"/>
        <v>184.61111111111111</v>
      </c>
      <c r="I18" s="8">
        <f t="shared" si="6"/>
        <v>191.4722222222222</v>
      </c>
      <c r="J18" s="1">
        <v>1547</v>
      </c>
      <c r="K18" s="1">
        <v>224.9</v>
      </c>
    </row>
    <row r="19" spans="1:11" x14ac:dyDescent="0.2">
      <c r="A19" s="1">
        <v>9</v>
      </c>
      <c r="B19" s="1">
        <v>10.5</v>
      </c>
      <c r="C19" s="1">
        <f t="shared" si="0"/>
        <v>1.5</v>
      </c>
      <c r="D19" s="1">
        <v>31.18</v>
      </c>
      <c r="E19" s="8">
        <v>29.5</v>
      </c>
      <c r="F19" s="1">
        <f t="shared" si="1"/>
        <v>1.6799999999999997</v>
      </c>
      <c r="G19" s="1">
        <f t="shared" si="2"/>
        <v>22.18</v>
      </c>
      <c r="H19" s="1">
        <f t="shared" si="5"/>
        <v>184.61111111111111</v>
      </c>
      <c r="I19" s="8">
        <f t="shared" si="6"/>
        <v>191.4722222222222</v>
      </c>
      <c r="J19" s="1">
        <v>1160</v>
      </c>
      <c r="K19" s="1">
        <v>193.6</v>
      </c>
    </row>
    <row r="20" spans="1:11" x14ac:dyDescent="0.2">
      <c r="A20" s="1">
        <v>9</v>
      </c>
      <c r="B20" s="1">
        <v>10</v>
      </c>
      <c r="C20" s="1">
        <f t="shared" si="0"/>
        <v>1</v>
      </c>
      <c r="D20" s="1">
        <v>30.66</v>
      </c>
      <c r="E20" s="8">
        <v>29.5</v>
      </c>
      <c r="F20" s="1">
        <f t="shared" si="1"/>
        <v>1.1600000000000001</v>
      </c>
      <c r="G20" s="1">
        <f t="shared" si="2"/>
        <v>21.66</v>
      </c>
      <c r="H20" s="1">
        <f t="shared" si="5"/>
        <v>184.61111111111111</v>
      </c>
      <c r="I20" s="8">
        <f t="shared" si="6"/>
        <v>191.4722222222222</v>
      </c>
      <c r="J20" s="1">
        <v>773.5</v>
      </c>
      <c r="K20" s="1">
        <v>191.7</v>
      </c>
    </row>
    <row r="21" spans="1:11" x14ac:dyDescent="0.2">
      <c r="A21" s="1">
        <v>9</v>
      </c>
      <c r="B21" s="1">
        <v>9.5</v>
      </c>
      <c r="C21" s="1">
        <f t="shared" si="0"/>
        <v>0.5</v>
      </c>
      <c r="D21" s="1">
        <v>30.17</v>
      </c>
      <c r="E21" s="8">
        <v>29.5</v>
      </c>
      <c r="F21" s="1">
        <f t="shared" si="1"/>
        <v>0.67000000000000171</v>
      </c>
      <c r="G21" s="1">
        <f t="shared" si="2"/>
        <v>21.17</v>
      </c>
      <c r="H21" s="1">
        <f t="shared" si="5"/>
        <v>184.61111111111111</v>
      </c>
      <c r="I21" s="8">
        <f t="shared" si="6"/>
        <v>191.4722222222222</v>
      </c>
      <c r="J21" s="1">
        <v>386.8</v>
      </c>
      <c r="K21" s="1">
        <v>189.8</v>
      </c>
    </row>
    <row r="22" spans="1:11" x14ac:dyDescent="0.2">
      <c r="A22" s="1">
        <v>7</v>
      </c>
      <c r="B22" s="1">
        <v>12</v>
      </c>
      <c r="C22" s="1">
        <f t="shared" si="0"/>
        <v>5</v>
      </c>
      <c r="D22" s="8">
        <v>34.5</v>
      </c>
      <c r="E22" s="8">
        <v>29.5</v>
      </c>
      <c r="F22" s="1">
        <f t="shared" si="1"/>
        <v>5</v>
      </c>
      <c r="G22" s="1">
        <f t="shared" si="2"/>
        <v>27.5</v>
      </c>
      <c r="H22" s="1">
        <f>663.9/3.6</f>
        <v>184.41666666666666</v>
      </c>
      <c r="I22" s="1">
        <f>758.6/3.6</f>
        <v>210.72222222222223</v>
      </c>
      <c r="J22" s="1">
        <v>3868.7</v>
      </c>
      <c r="K22" s="8">
        <v>550.70000000000005</v>
      </c>
    </row>
    <row r="23" spans="1:11" x14ac:dyDescent="0.2">
      <c r="A23" s="1">
        <v>7</v>
      </c>
      <c r="B23" s="1">
        <v>11.5</v>
      </c>
      <c r="C23" s="1">
        <f t="shared" si="0"/>
        <v>4.5</v>
      </c>
      <c r="D23" s="8">
        <v>34</v>
      </c>
      <c r="E23" s="8">
        <v>29.5</v>
      </c>
      <c r="F23" s="1">
        <f t="shared" si="1"/>
        <v>4.5</v>
      </c>
      <c r="G23" s="1">
        <f t="shared" si="2"/>
        <v>27</v>
      </c>
      <c r="H23" s="1">
        <f t="shared" ref="H23:H30" si="7">663.9/3.6</f>
        <v>184.41666666666666</v>
      </c>
      <c r="I23" s="1">
        <f t="shared" ref="I23:I30" si="8">758.6/3.6</f>
        <v>210.72222222222223</v>
      </c>
      <c r="J23" s="1">
        <v>3481.83</v>
      </c>
      <c r="K23" s="1">
        <v>472.3</v>
      </c>
    </row>
    <row r="24" spans="1:11" x14ac:dyDescent="0.2">
      <c r="A24" s="1">
        <v>7</v>
      </c>
      <c r="B24" s="1">
        <v>11</v>
      </c>
      <c r="C24" s="1">
        <f t="shared" si="0"/>
        <v>4</v>
      </c>
      <c r="D24" s="8">
        <v>33.5</v>
      </c>
      <c r="E24" s="8">
        <v>29.5</v>
      </c>
      <c r="F24" s="1">
        <f t="shared" si="1"/>
        <v>4</v>
      </c>
      <c r="G24" s="1">
        <f t="shared" si="2"/>
        <v>26.5</v>
      </c>
      <c r="H24" s="1">
        <f t="shared" si="7"/>
        <v>184.41666666666666</v>
      </c>
      <c r="I24" s="1">
        <f t="shared" si="8"/>
        <v>210.72222222222223</v>
      </c>
      <c r="J24" s="1">
        <v>3094.96</v>
      </c>
      <c r="K24" s="8">
        <v>404.9</v>
      </c>
    </row>
    <row r="25" spans="1:11" x14ac:dyDescent="0.2">
      <c r="A25" s="1">
        <v>7</v>
      </c>
      <c r="B25" s="1">
        <v>10.5</v>
      </c>
      <c r="C25" s="1">
        <f t="shared" si="0"/>
        <v>3.5</v>
      </c>
      <c r="D25" s="8">
        <v>33</v>
      </c>
      <c r="E25" s="8">
        <v>29.5</v>
      </c>
      <c r="F25" s="1">
        <f t="shared" si="1"/>
        <v>3.5</v>
      </c>
      <c r="G25" s="1">
        <f t="shared" si="2"/>
        <v>26</v>
      </c>
      <c r="H25" s="1">
        <f t="shared" si="7"/>
        <v>184.41666666666666</v>
      </c>
      <c r="I25" s="1">
        <f t="shared" si="8"/>
        <v>210.72222222222223</v>
      </c>
      <c r="J25" s="1">
        <v>2708.09</v>
      </c>
      <c r="K25" s="8">
        <v>349</v>
      </c>
    </row>
    <row r="26" spans="1:11" x14ac:dyDescent="0.2">
      <c r="A26" s="1">
        <v>7</v>
      </c>
      <c r="B26" s="1">
        <v>10</v>
      </c>
      <c r="C26" s="1">
        <f t="shared" si="0"/>
        <v>3</v>
      </c>
      <c r="D26" s="8">
        <v>32.5</v>
      </c>
      <c r="E26" s="8">
        <v>29.5</v>
      </c>
      <c r="F26" s="1">
        <f t="shared" si="1"/>
        <v>3</v>
      </c>
      <c r="G26" s="1">
        <f t="shared" si="2"/>
        <v>25.5</v>
      </c>
      <c r="H26" s="1">
        <f t="shared" si="7"/>
        <v>184.41666666666666</v>
      </c>
      <c r="I26" s="1">
        <f t="shared" si="8"/>
        <v>210.72222222222223</v>
      </c>
      <c r="J26" s="1">
        <v>2321.2199999999998</v>
      </c>
      <c r="K26" s="8">
        <v>302.39999999999998</v>
      </c>
    </row>
    <row r="27" spans="1:11" x14ac:dyDescent="0.2">
      <c r="A27" s="1">
        <v>7</v>
      </c>
      <c r="B27" s="1">
        <v>9.5</v>
      </c>
      <c r="C27" s="1">
        <f t="shared" si="0"/>
        <v>2.5</v>
      </c>
      <c r="D27" s="8">
        <v>32</v>
      </c>
      <c r="E27" s="8">
        <v>29.5</v>
      </c>
      <c r="F27" s="1">
        <f t="shared" si="1"/>
        <v>2.5</v>
      </c>
      <c r="G27" s="1">
        <f t="shared" si="2"/>
        <v>25</v>
      </c>
      <c r="H27" s="1">
        <f t="shared" si="7"/>
        <v>184.41666666666666</v>
      </c>
      <c r="I27" s="1">
        <f t="shared" si="8"/>
        <v>210.72222222222223</v>
      </c>
      <c r="J27" s="1">
        <v>1934.35</v>
      </c>
      <c r="K27" s="8">
        <v>260.39999999999998</v>
      </c>
    </row>
    <row r="28" spans="1:11" x14ac:dyDescent="0.2">
      <c r="A28" s="1">
        <v>7</v>
      </c>
      <c r="B28" s="1">
        <v>9</v>
      </c>
      <c r="C28" s="1">
        <f t="shared" si="0"/>
        <v>2</v>
      </c>
      <c r="D28" s="8">
        <v>31.5</v>
      </c>
      <c r="E28" s="8">
        <v>29.5</v>
      </c>
      <c r="F28" s="1">
        <f t="shared" si="1"/>
        <v>2</v>
      </c>
      <c r="G28" s="1">
        <f t="shared" si="2"/>
        <v>24.5</v>
      </c>
      <c r="H28" s="1">
        <f t="shared" si="7"/>
        <v>184.41666666666666</v>
      </c>
      <c r="I28" s="1">
        <f t="shared" si="8"/>
        <v>210.72222222222223</v>
      </c>
      <c r="J28" s="1">
        <v>1547.48</v>
      </c>
      <c r="K28" s="8">
        <v>228.5</v>
      </c>
    </row>
    <row r="29" spans="1:11" x14ac:dyDescent="0.2">
      <c r="A29" s="1">
        <v>7</v>
      </c>
      <c r="B29" s="1">
        <v>8.5</v>
      </c>
      <c r="C29" s="1">
        <f t="shared" si="0"/>
        <v>1.5</v>
      </c>
      <c r="D29" s="8">
        <v>31</v>
      </c>
      <c r="E29" s="8">
        <v>29.5</v>
      </c>
      <c r="F29" s="1">
        <f t="shared" si="1"/>
        <v>1.5</v>
      </c>
      <c r="G29" s="1">
        <f t="shared" si="2"/>
        <v>24</v>
      </c>
      <c r="H29" s="1">
        <f t="shared" si="7"/>
        <v>184.41666666666666</v>
      </c>
      <c r="I29" s="1">
        <f t="shared" si="8"/>
        <v>210.72222222222223</v>
      </c>
      <c r="J29" s="1">
        <v>1160.6099999999999</v>
      </c>
      <c r="K29" s="8">
        <v>197.5</v>
      </c>
    </row>
    <row r="30" spans="1:11" x14ac:dyDescent="0.2">
      <c r="A30" s="1">
        <v>7</v>
      </c>
      <c r="B30" s="1">
        <v>8</v>
      </c>
      <c r="C30" s="1">
        <f t="shared" si="0"/>
        <v>1</v>
      </c>
      <c r="D30" s="8">
        <v>30.5</v>
      </c>
      <c r="E30" s="8">
        <v>29.5</v>
      </c>
      <c r="F30" s="1">
        <f t="shared" si="1"/>
        <v>1</v>
      </c>
      <c r="G30" s="1">
        <f t="shared" si="2"/>
        <v>23.5</v>
      </c>
      <c r="H30" s="1">
        <f t="shared" si="7"/>
        <v>184.41666666666666</v>
      </c>
      <c r="I30" s="1">
        <f t="shared" si="8"/>
        <v>210.72222222222223</v>
      </c>
      <c r="J30" s="1">
        <v>773.74</v>
      </c>
      <c r="K30" s="8">
        <v>174.6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Putra</dc:creator>
  <cp:lastModifiedBy>Matt Putra</cp:lastModifiedBy>
  <dcterms:created xsi:type="dcterms:W3CDTF">2020-06-16T03:51:59Z</dcterms:created>
  <dcterms:modified xsi:type="dcterms:W3CDTF">2020-06-16T14:02:14Z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fa8cfc78-d519-482a-8421-a3b79174aa42</vt:lpwstr>
  </property>
</Properties>
</file>