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es\Downloads\"/>
    </mc:Choice>
  </mc:AlternateContent>
  <xr:revisionPtr revIDLastSave="0" documentId="13_ncr:1_{B8F12D15-BF71-403E-9398-97684DC86BFE}" xr6:coauthVersionLast="47" xr6:coauthVersionMax="47" xr10:uidLastSave="{00000000-0000-0000-0000-000000000000}"/>
  <bookViews>
    <workbookView xWindow="-108" yWindow="-108" windowWidth="23256" windowHeight="12456" tabRatio="458" activeTab="2" xr2:uid="{00000000-000D-0000-FFFF-FFFF00000000}"/>
  </bookViews>
  <sheets>
    <sheet name="problem" sheetId="73" r:id="rId1"/>
    <sheet name="Pivot" sheetId="74" r:id="rId2"/>
    <sheet name="Summary" sheetId="76" r:id="rId3"/>
    <sheet name="Volume Data" sheetId="72" r:id="rId4"/>
    <sheet name="geodata" sheetId="71" r:id="rId5"/>
  </sheets>
  <definedNames>
    <definedName name="_xlnm.Print_Area" localSheetId="2">Summary!$A$1:$Q$51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76" l="1"/>
  <c r="K43" i="76"/>
  <c r="K34" i="76"/>
  <c r="J34" i="76"/>
  <c r="K32" i="76"/>
  <c r="J32" i="76"/>
  <c r="K26" i="76"/>
  <c r="J26" i="76"/>
  <c r="J27" i="76"/>
  <c r="H35" i="76"/>
  <c r="G35" i="76"/>
  <c r="K35" i="76" s="1"/>
  <c r="F35" i="76"/>
  <c r="E35" i="76"/>
  <c r="D35" i="76"/>
  <c r="C35" i="76"/>
  <c r="H34" i="76"/>
  <c r="N34" i="76" s="1"/>
  <c r="G34" i="76"/>
  <c r="F34" i="76"/>
  <c r="E34" i="76"/>
  <c r="D34" i="76"/>
  <c r="C34" i="76"/>
  <c r="H33" i="76"/>
  <c r="N33" i="76" s="1"/>
  <c r="G33" i="76"/>
  <c r="K33" i="76" s="1"/>
  <c r="F33" i="76"/>
  <c r="E33" i="76"/>
  <c r="D33" i="76"/>
  <c r="C33" i="76"/>
  <c r="H32" i="76"/>
  <c r="G32" i="76"/>
  <c r="F32" i="76"/>
  <c r="E32" i="76"/>
  <c r="D32" i="76"/>
  <c r="C32" i="76"/>
  <c r="H27" i="76"/>
  <c r="G27" i="76"/>
  <c r="G43" i="76" s="1"/>
  <c r="J43" i="76" s="1"/>
  <c r="F27" i="76"/>
  <c r="F43" i="76" s="1"/>
  <c r="E27" i="76"/>
  <c r="E43" i="76" s="1"/>
  <c r="D27" i="76"/>
  <c r="C27" i="76"/>
  <c r="C43" i="76" s="1"/>
  <c r="H26" i="76"/>
  <c r="G26" i="76"/>
  <c r="F26" i="76"/>
  <c r="F42" i="76" s="1"/>
  <c r="E26" i="76"/>
  <c r="E42" i="76" s="1"/>
  <c r="D26" i="76"/>
  <c r="D42" i="76" s="1"/>
  <c r="C26" i="76"/>
  <c r="C42" i="76" s="1"/>
  <c r="H25" i="76"/>
  <c r="G25" i="76"/>
  <c r="K25" i="76" s="1"/>
  <c r="F25" i="76"/>
  <c r="F41" i="76" s="1"/>
  <c r="E25" i="76"/>
  <c r="E41" i="76" s="1"/>
  <c r="D25" i="76"/>
  <c r="D41" i="76" s="1"/>
  <c r="C25" i="76"/>
  <c r="H24" i="76"/>
  <c r="G24" i="76"/>
  <c r="J24" i="76" s="1"/>
  <c r="F24" i="76"/>
  <c r="E24" i="76"/>
  <c r="E40" i="76" s="1"/>
  <c r="D24" i="76"/>
  <c r="C24" i="76"/>
  <c r="C40" i="76" s="1"/>
  <c r="U26" i="74"/>
  <c r="U27" i="74"/>
  <c r="U28" i="74"/>
  <c r="U29" i="74"/>
  <c r="U25" i="74"/>
  <c r="T29" i="74"/>
  <c r="S26" i="74"/>
  <c r="S27" i="74"/>
  <c r="S28" i="74"/>
  <c r="S29" i="74"/>
  <c r="S25" i="74"/>
  <c r="R29" i="74"/>
  <c r="M29" i="74"/>
  <c r="P29" i="74"/>
  <c r="P28" i="74"/>
  <c r="O29" i="74"/>
  <c r="L29" i="74"/>
  <c r="C95" i="74"/>
  <c r="D95" i="74"/>
  <c r="E95" i="74"/>
  <c r="F95" i="74"/>
  <c r="H95" i="74"/>
  <c r="H98" i="74" s="1"/>
  <c r="H105" i="74" s="1"/>
  <c r="I95" i="74"/>
  <c r="C96" i="74"/>
  <c r="C103" i="74" s="1"/>
  <c r="D96" i="74"/>
  <c r="D103" i="74" s="1"/>
  <c r="E96" i="74"/>
  <c r="F96" i="74"/>
  <c r="H96" i="74"/>
  <c r="I96" i="74"/>
  <c r="I103" i="74" s="1"/>
  <c r="C97" i="74"/>
  <c r="D97" i="74"/>
  <c r="D104" i="74" s="1"/>
  <c r="L104" i="74" s="1"/>
  <c r="E97" i="74"/>
  <c r="E104" i="74" s="1"/>
  <c r="F97" i="74"/>
  <c r="H97" i="74"/>
  <c r="I97" i="74"/>
  <c r="D94" i="74"/>
  <c r="D101" i="74" s="1"/>
  <c r="L101" i="74" s="1"/>
  <c r="E94" i="74"/>
  <c r="E101" i="74" s="1"/>
  <c r="F94" i="74"/>
  <c r="F98" i="74" s="1"/>
  <c r="F105" i="74" s="1"/>
  <c r="H94" i="74"/>
  <c r="I94" i="74"/>
  <c r="J113" i="74"/>
  <c r="J110" i="74"/>
  <c r="J111" i="74"/>
  <c r="J112" i="74"/>
  <c r="J109" i="74"/>
  <c r="I113" i="74"/>
  <c r="I110" i="74"/>
  <c r="I111" i="74"/>
  <c r="I112" i="74"/>
  <c r="I109" i="74"/>
  <c r="D113" i="74"/>
  <c r="D110" i="74"/>
  <c r="D111" i="74"/>
  <c r="D112" i="74"/>
  <c r="D109" i="74"/>
  <c r="L36" i="74"/>
  <c r="L37" i="74"/>
  <c r="L38" i="74"/>
  <c r="L39" i="74"/>
  <c r="L40" i="74"/>
  <c r="L41" i="74"/>
  <c r="L42" i="74"/>
  <c r="L43" i="74"/>
  <c r="L44" i="74"/>
  <c r="L45" i="74"/>
  <c r="L46" i="74"/>
  <c r="L47" i="74"/>
  <c r="L48" i="74"/>
  <c r="L49" i="74"/>
  <c r="L50" i="74"/>
  <c r="L51" i="74"/>
  <c r="L52" i="74"/>
  <c r="L53" i="74"/>
  <c r="L54" i="74"/>
  <c r="L55" i="74"/>
  <c r="L56" i="74"/>
  <c r="L57" i="74"/>
  <c r="L58" i="74"/>
  <c r="L59" i="74"/>
  <c r="L60" i="74"/>
  <c r="L61" i="74"/>
  <c r="L62" i="74"/>
  <c r="L63" i="74"/>
  <c r="L64" i="74"/>
  <c r="L65" i="74"/>
  <c r="L66" i="74"/>
  <c r="L67" i="74"/>
  <c r="L68" i="74"/>
  <c r="L69" i="74"/>
  <c r="L70" i="74"/>
  <c r="L71" i="74"/>
  <c r="L72" i="74"/>
  <c r="L73" i="74"/>
  <c r="L74" i="74"/>
  <c r="L75" i="74"/>
  <c r="L76" i="74"/>
  <c r="L77" i="74"/>
  <c r="L78" i="74"/>
  <c r="L79" i="74"/>
  <c r="L80" i="74"/>
  <c r="L81" i="74"/>
  <c r="L82" i="74"/>
  <c r="L83" i="74"/>
  <c r="L84" i="74"/>
  <c r="L85" i="74"/>
  <c r="L86" i="74"/>
  <c r="L87" i="74"/>
  <c r="L88" i="74"/>
  <c r="L89" i="74"/>
  <c r="L35" i="74"/>
  <c r="C102" i="74"/>
  <c r="C104" i="74"/>
  <c r="C101" i="74"/>
  <c r="F103" i="74"/>
  <c r="I101" i="74"/>
  <c r="D102" i="74"/>
  <c r="H102" i="74"/>
  <c r="L95" i="74"/>
  <c r="H103" i="74"/>
  <c r="H104" i="74"/>
  <c r="I104" i="74"/>
  <c r="E102" i="74"/>
  <c r="F102" i="74"/>
  <c r="E103" i="74"/>
  <c r="F104" i="74"/>
  <c r="C94" i="74"/>
  <c r="P26" i="74"/>
  <c r="P27" i="74"/>
  <c r="M26" i="74"/>
  <c r="R26" i="74" s="1"/>
  <c r="M27" i="74"/>
  <c r="R27" i="74" s="1"/>
  <c r="M28" i="74"/>
  <c r="R28" i="74" s="1"/>
  <c r="O26" i="74"/>
  <c r="O27" i="74"/>
  <c r="O28" i="74"/>
  <c r="P25" i="74"/>
  <c r="M25" i="74"/>
  <c r="R25" i="74" s="1"/>
  <c r="O25" i="74"/>
  <c r="L26" i="74"/>
  <c r="L27" i="74"/>
  <c r="L28" i="74"/>
  <c r="L25" i="74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B55" i="71"/>
  <c r="E54" i="71"/>
  <c r="D54" i="71"/>
  <c r="F54" i="71" s="1"/>
  <c r="C54" i="71"/>
  <c r="E53" i="71"/>
  <c r="D53" i="71"/>
  <c r="F53" i="71" s="1"/>
  <c r="C53" i="71"/>
  <c r="E52" i="71"/>
  <c r="D52" i="71"/>
  <c r="F52" i="71" s="1"/>
  <c r="C52" i="71"/>
  <c r="E51" i="71"/>
  <c r="D51" i="71"/>
  <c r="F51" i="71" s="1"/>
  <c r="C51" i="71"/>
  <c r="E50" i="71"/>
  <c r="D50" i="71"/>
  <c r="F50" i="71" s="1"/>
  <c r="C50" i="71"/>
  <c r="F49" i="71"/>
  <c r="E49" i="71"/>
  <c r="D49" i="71"/>
  <c r="C49" i="71"/>
  <c r="E48" i="71"/>
  <c r="D48" i="71"/>
  <c r="F48" i="71" s="1"/>
  <c r="C48" i="71"/>
  <c r="F47" i="71"/>
  <c r="E47" i="71"/>
  <c r="D47" i="71"/>
  <c r="C47" i="71"/>
  <c r="E46" i="71"/>
  <c r="D46" i="71"/>
  <c r="F46" i="71" s="1"/>
  <c r="C46" i="71"/>
  <c r="E45" i="71"/>
  <c r="D45" i="71"/>
  <c r="F45" i="71" s="1"/>
  <c r="C45" i="71"/>
  <c r="E44" i="71"/>
  <c r="D44" i="71"/>
  <c r="F44" i="71" s="1"/>
  <c r="C44" i="71"/>
  <c r="F43" i="71"/>
  <c r="E43" i="71"/>
  <c r="D43" i="71"/>
  <c r="C43" i="71"/>
  <c r="E42" i="71"/>
  <c r="D42" i="71"/>
  <c r="F42" i="71" s="1"/>
  <c r="C42" i="71"/>
  <c r="F41" i="71"/>
  <c r="E41" i="71"/>
  <c r="D41" i="71"/>
  <c r="C41" i="71"/>
  <c r="E40" i="71"/>
  <c r="D40" i="71"/>
  <c r="F40" i="71" s="1"/>
  <c r="C40" i="71"/>
  <c r="F39" i="71"/>
  <c r="E39" i="71"/>
  <c r="D39" i="71"/>
  <c r="C39" i="71"/>
  <c r="E38" i="71"/>
  <c r="D38" i="71"/>
  <c r="F38" i="71" s="1"/>
  <c r="C38" i="71"/>
  <c r="E37" i="71"/>
  <c r="D37" i="71"/>
  <c r="F37" i="71" s="1"/>
  <c r="C37" i="71"/>
  <c r="E36" i="71"/>
  <c r="D36" i="71"/>
  <c r="F36" i="71" s="1"/>
  <c r="C36" i="71"/>
  <c r="E35" i="71"/>
  <c r="D35" i="71"/>
  <c r="F35" i="71" s="1"/>
  <c r="C35" i="71"/>
  <c r="E34" i="71"/>
  <c r="D34" i="71"/>
  <c r="F34" i="71" s="1"/>
  <c r="C34" i="71"/>
  <c r="F33" i="71"/>
  <c r="E33" i="71"/>
  <c r="D33" i="71"/>
  <c r="C33" i="71"/>
  <c r="E32" i="71"/>
  <c r="D32" i="71"/>
  <c r="F32" i="71" s="1"/>
  <c r="C32" i="71"/>
  <c r="F31" i="71"/>
  <c r="E31" i="71"/>
  <c r="D31" i="71"/>
  <c r="C31" i="71"/>
  <c r="E30" i="71"/>
  <c r="D30" i="71"/>
  <c r="F30" i="71" s="1"/>
  <c r="C30" i="71"/>
  <c r="E29" i="71"/>
  <c r="D29" i="71"/>
  <c r="F29" i="71" s="1"/>
  <c r="C29" i="71"/>
  <c r="E28" i="71"/>
  <c r="D28" i="71"/>
  <c r="C28" i="71"/>
  <c r="F27" i="71"/>
  <c r="E27" i="71"/>
  <c r="D27" i="71"/>
  <c r="C27" i="71"/>
  <c r="E26" i="71"/>
  <c r="D26" i="71"/>
  <c r="F26" i="71" s="1"/>
  <c r="C26" i="71"/>
  <c r="F25" i="71"/>
  <c r="E25" i="71"/>
  <c r="D25" i="71"/>
  <c r="C25" i="71"/>
  <c r="E24" i="71"/>
  <c r="D24" i="71"/>
  <c r="F24" i="71" s="1"/>
  <c r="C24" i="71"/>
  <c r="F23" i="71"/>
  <c r="E23" i="71"/>
  <c r="D23" i="71"/>
  <c r="C23" i="71"/>
  <c r="E22" i="71"/>
  <c r="D22" i="71"/>
  <c r="F22" i="71" s="1"/>
  <c r="C22" i="71"/>
  <c r="E21" i="71"/>
  <c r="D21" i="71"/>
  <c r="F21" i="71" s="1"/>
  <c r="C21" i="71"/>
  <c r="E20" i="71"/>
  <c r="D20" i="71"/>
  <c r="F20" i="71" s="1"/>
  <c r="C20" i="71"/>
  <c r="E19" i="71"/>
  <c r="D19" i="71"/>
  <c r="F19" i="71" s="1"/>
  <c r="C19" i="71"/>
  <c r="E18" i="71"/>
  <c r="D18" i="71"/>
  <c r="F18" i="71" s="1"/>
  <c r="C18" i="71"/>
  <c r="F17" i="71"/>
  <c r="E17" i="71"/>
  <c r="D17" i="71"/>
  <c r="C17" i="71"/>
  <c r="E16" i="71"/>
  <c r="D16" i="71"/>
  <c r="F16" i="71" s="1"/>
  <c r="C16" i="71"/>
  <c r="F15" i="71"/>
  <c r="E15" i="71"/>
  <c r="D15" i="71"/>
  <c r="C15" i="71"/>
  <c r="E14" i="71"/>
  <c r="D14" i="71"/>
  <c r="F14" i="71" s="1"/>
  <c r="C14" i="71"/>
  <c r="E13" i="71"/>
  <c r="D13" i="71"/>
  <c r="F13" i="71" s="1"/>
  <c r="C13" i="71"/>
  <c r="E12" i="71"/>
  <c r="D12" i="71"/>
  <c r="C12" i="71"/>
  <c r="F11" i="71"/>
  <c r="E11" i="71"/>
  <c r="D11" i="71"/>
  <c r="C11" i="71"/>
  <c r="E10" i="71"/>
  <c r="D10" i="71"/>
  <c r="F10" i="71" s="1"/>
  <c r="C10" i="71"/>
  <c r="F9" i="71"/>
  <c r="E9" i="71"/>
  <c r="D9" i="71"/>
  <c r="C9" i="71"/>
  <c r="E8" i="71"/>
  <c r="F8" i="71" s="1"/>
  <c r="D8" i="71"/>
  <c r="C8" i="71"/>
  <c r="F7" i="71"/>
  <c r="E7" i="71"/>
  <c r="D7" i="71"/>
  <c r="C7" i="71"/>
  <c r="E6" i="71"/>
  <c r="D6" i="71"/>
  <c r="C6" i="71"/>
  <c r="E5" i="71"/>
  <c r="D5" i="71"/>
  <c r="F5" i="71" s="1"/>
  <c r="C5" i="71"/>
  <c r="E4" i="71"/>
  <c r="F903" i="72" s="1"/>
  <c r="G903" i="72" s="1"/>
  <c r="D4" i="71"/>
  <c r="C4" i="71"/>
  <c r="E3" i="71"/>
  <c r="D3" i="71"/>
  <c r="C3" i="71"/>
  <c r="F2" i="71"/>
  <c r="E2" i="71"/>
  <c r="F908" i="72" s="1"/>
  <c r="G908" i="72" s="1"/>
  <c r="D2" i="71"/>
  <c r="C2" i="71"/>
  <c r="D908" i="72"/>
  <c r="D907" i="72"/>
  <c r="D906" i="72"/>
  <c r="F905" i="72"/>
  <c r="G905" i="72" s="1"/>
  <c r="D905" i="72"/>
  <c r="D904" i="72"/>
  <c r="D903" i="72"/>
  <c r="D902" i="72"/>
  <c r="F901" i="72"/>
  <c r="G901" i="72" s="1"/>
  <c r="D901" i="72"/>
  <c r="D900" i="72"/>
  <c r="D899" i="72"/>
  <c r="D898" i="72"/>
  <c r="F897" i="72"/>
  <c r="G897" i="72" s="1"/>
  <c r="D897" i="72"/>
  <c r="D896" i="72"/>
  <c r="D895" i="72"/>
  <c r="D894" i="72"/>
  <c r="F893" i="72"/>
  <c r="G893" i="72" s="1"/>
  <c r="D893" i="72"/>
  <c r="D892" i="72"/>
  <c r="D891" i="72"/>
  <c r="D890" i="72"/>
  <c r="F889" i="72"/>
  <c r="G889" i="72" s="1"/>
  <c r="D889" i="72"/>
  <c r="D888" i="72"/>
  <c r="D887" i="72"/>
  <c r="D886" i="72"/>
  <c r="F885" i="72"/>
  <c r="G885" i="72" s="1"/>
  <c r="D885" i="72"/>
  <c r="D884" i="72"/>
  <c r="D883" i="72"/>
  <c r="D882" i="72"/>
  <c r="F881" i="72"/>
  <c r="G881" i="72" s="1"/>
  <c r="D881" i="72"/>
  <c r="D880" i="72"/>
  <c r="D879" i="72"/>
  <c r="D878" i="72"/>
  <c r="F877" i="72"/>
  <c r="G877" i="72" s="1"/>
  <c r="D877" i="72"/>
  <c r="D876" i="72"/>
  <c r="D875" i="72"/>
  <c r="D874" i="72"/>
  <c r="F873" i="72"/>
  <c r="G873" i="72" s="1"/>
  <c r="D873" i="72"/>
  <c r="D872" i="72"/>
  <c r="D871" i="72"/>
  <c r="D870" i="72"/>
  <c r="F869" i="72"/>
  <c r="G869" i="72" s="1"/>
  <c r="D869" i="72"/>
  <c r="D868" i="72"/>
  <c r="F867" i="72"/>
  <c r="G867" i="72" s="1"/>
  <c r="D867" i="72"/>
  <c r="D866" i="72"/>
  <c r="F865" i="72"/>
  <c r="G865" i="72" s="1"/>
  <c r="D865" i="72"/>
  <c r="D864" i="72"/>
  <c r="D863" i="72"/>
  <c r="D862" i="72"/>
  <c r="F861" i="72"/>
  <c r="G861" i="72" s="1"/>
  <c r="D861" i="72"/>
  <c r="D860" i="72"/>
  <c r="F859" i="72"/>
  <c r="G859" i="72" s="1"/>
  <c r="D859" i="72"/>
  <c r="D858" i="72"/>
  <c r="F857" i="72"/>
  <c r="G857" i="72" s="1"/>
  <c r="D857" i="72"/>
  <c r="D856" i="72"/>
  <c r="D855" i="72"/>
  <c r="D854" i="72"/>
  <c r="F853" i="72"/>
  <c r="G853" i="72" s="1"/>
  <c r="D853" i="72"/>
  <c r="D852" i="72"/>
  <c r="F851" i="72"/>
  <c r="G851" i="72" s="1"/>
  <c r="D851" i="72"/>
  <c r="D850" i="72"/>
  <c r="F849" i="72"/>
  <c r="G849" i="72" s="1"/>
  <c r="D849" i="72"/>
  <c r="D848" i="72"/>
  <c r="D847" i="72"/>
  <c r="D846" i="72"/>
  <c r="F845" i="72"/>
  <c r="G845" i="72" s="1"/>
  <c r="D845" i="72"/>
  <c r="D844" i="72"/>
  <c r="F843" i="72"/>
  <c r="G843" i="72" s="1"/>
  <c r="D843" i="72"/>
  <c r="D842" i="72"/>
  <c r="F841" i="72"/>
  <c r="G841" i="72" s="1"/>
  <c r="D841" i="72"/>
  <c r="E840" i="72"/>
  <c r="D840" i="72"/>
  <c r="D839" i="72"/>
  <c r="E838" i="72"/>
  <c r="D838" i="72"/>
  <c r="F837" i="72"/>
  <c r="G837" i="72" s="1"/>
  <c r="D837" i="72"/>
  <c r="E836" i="72"/>
  <c r="D836" i="72"/>
  <c r="F835" i="72"/>
  <c r="G835" i="72" s="1"/>
  <c r="D835" i="72"/>
  <c r="E834" i="72"/>
  <c r="D834" i="72"/>
  <c r="F833" i="72"/>
  <c r="G833" i="72" s="1"/>
  <c r="D833" i="72"/>
  <c r="E832" i="72"/>
  <c r="D832" i="72"/>
  <c r="D831" i="72"/>
  <c r="E830" i="72"/>
  <c r="D830" i="72"/>
  <c r="F829" i="72"/>
  <c r="G829" i="72" s="1"/>
  <c r="D829" i="72"/>
  <c r="E828" i="72"/>
  <c r="D828" i="72"/>
  <c r="F827" i="72"/>
  <c r="G827" i="72" s="1"/>
  <c r="D827" i="72"/>
  <c r="E826" i="72"/>
  <c r="D826" i="72"/>
  <c r="F825" i="72"/>
  <c r="G825" i="72" s="1"/>
  <c r="D825" i="72"/>
  <c r="E824" i="72"/>
  <c r="D824" i="72"/>
  <c r="D823" i="72"/>
  <c r="D822" i="72"/>
  <c r="F821" i="72"/>
  <c r="G821" i="72" s="1"/>
  <c r="D821" i="72"/>
  <c r="D820" i="72"/>
  <c r="F819" i="72"/>
  <c r="G819" i="72" s="1"/>
  <c r="D819" i="72"/>
  <c r="D818" i="72"/>
  <c r="F817" i="72"/>
  <c r="G817" i="72" s="1"/>
  <c r="D817" i="72"/>
  <c r="D816" i="72"/>
  <c r="D815" i="72"/>
  <c r="D814" i="72"/>
  <c r="F813" i="72"/>
  <c r="G813" i="72" s="1"/>
  <c r="D813" i="72"/>
  <c r="D812" i="72"/>
  <c r="F811" i="72"/>
  <c r="G811" i="72" s="1"/>
  <c r="D811" i="72"/>
  <c r="D810" i="72"/>
  <c r="F809" i="72"/>
  <c r="G809" i="72" s="1"/>
  <c r="D809" i="72"/>
  <c r="D808" i="72"/>
  <c r="D807" i="72"/>
  <c r="D806" i="72"/>
  <c r="F805" i="72"/>
  <c r="G805" i="72" s="1"/>
  <c r="D805" i="72"/>
  <c r="D804" i="72"/>
  <c r="F803" i="72"/>
  <c r="G803" i="72" s="1"/>
  <c r="D803" i="72"/>
  <c r="D802" i="72"/>
  <c r="F801" i="72"/>
  <c r="G801" i="72" s="1"/>
  <c r="D801" i="72"/>
  <c r="D800" i="72"/>
  <c r="D799" i="72"/>
  <c r="D798" i="72"/>
  <c r="F797" i="72"/>
  <c r="G797" i="72" s="1"/>
  <c r="D797" i="72"/>
  <c r="D796" i="72"/>
  <c r="F795" i="72"/>
  <c r="G795" i="72" s="1"/>
  <c r="D795" i="72"/>
  <c r="D794" i="72"/>
  <c r="F793" i="72"/>
  <c r="G793" i="72" s="1"/>
  <c r="D793" i="72"/>
  <c r="D792" i="72"/>
  <c r="D791" i="72"/>
  <c r="D790" i="72"/>
  <c r="F789" i="72"/>
  <c r="G789" i="72" s="1"/>
  <c r="D789" i="72"/>
  <c r="D788" i="72"/>
  <c r="F787" i="72"/>
  <c r="G787" i="72" s="1"/>
  <c r="D787" i="72"/>
  <c r="D786" i="72"/>
  <c r="F785" i="72"/>
  <c r="G785" i="72" s="1"/>
  <c r="D785" i="72"/>
  <c r="D784" i="72"/>
  <c r="F783" i="72"/>
  <c r="G783" i="72" s="1"/>
  <c r="D783" i="72"/>
  <c r="D782" i="72"/>
  <c r="F781" i="72"/>
  <c r="G781" i="72" s="1"/>
  <c r="D781" i="72"/>
  <c r="D780" i="72"/>
  <c r="F779" i="72"/>
  <c r="G779" i="72" s="1"/>
  <c r="D779" i="72"/>
  <c r="D778" i="72"/>
  <c r="F777" i="72"/>
  <c r="G777" i="72" s="1"/>
  <c r="D777" i="72"/>
  <c r="D776" i="72"/>
  <c r="F775" i="72"/>
  <c r="G775" i="72" s="1"/>
  <c r="D775" i="72"/>
  <c r="D774" i="72"/>
  <c r="F773" i="72"/>
  <c r="G773" i="72" s="1"/>
  <c r="D773" i="72"/>
  <c r="D772" i="72"/>
  <c r="F771" i="72"/>
  <c r="G771" i="72" s="1"/>
  <c r="D771" i="72"/>
  <c r="D770" i="72"/>
  <c r="F769" i="72"/>
  <c r="G769" i="72" s="1"/>
  <c r="D769" i="72"/>
  <c r="D768" i="72"/>
  <c r="F767" i="72"/>
  <c r="G767" i="72" s="1"/>
  <c r="D767" i="72"/>
  <c r="D766" i="72"/>
  <c r="F765" i="72"/>
  <c r="G765" i="72" s="1"/>
  <c r="D765" i="72"/>
  <c r="F764" i="72"/>
  <c r="G764" i="72" s="1"/>
  <c r="D764" i="72"/>
  <c r="F763" i="72"/>
  <c r="G763" i="72" s="1"/>
  <c r="D763" i="72"/>
  <c r="F762" i="72"/>
  <c r="G762" i="72" s="1"/>
  <c r="D762" i="72"/>
  <c r="F761" i="72"/>
  <c r="G761" i="72" s="1"/>
  <c r="D761" i="72"/>
  <c r="F760" i="72"/>
  <c r="G760" i="72" s="1"/>
  <c r="D760" i="72"/>
  <c r="F759" i="72"/>
  <c r="G759" i="72" s="1"/>
  <c r="D759" i="72"/>
  <c r="F758" i="72"/>
  <c r="G758" i="72" s="1"/>
  <c r="D758" i="72"/>
  <c r="F757" i="72"/>
  <c r="G757" i="72" s="1"/>
  <c r="D757" i="72"/>
  <c r="F756" i="72"/>
  <c r="G756" i="72" s="1"/>
  <c r="D756" i="72"/>
  <c r="F755" i="72"/>
  <c r="G755" i="72" s="1"/>
  <c r="D755" i="72"/>
  <c r="F754" i="72"/>
  <c r="G754" i="72" s="1"/>
  <c r="D754" i="72"/>
  <c r="F753" i="72"/>
  <c r="G753" i="72" s="1"/>
  <c r="D753" i="72"/>
  <c r="F752" i="72"/>
  <c r="G752" i="72" s="1"/>
  <c r="D752" i="72"/>
  <c r="F751" i="72"/>
  <c r="G751" i="72" s="1"/>
  <c r="E751" i="72"/>
  <c r="D751" i="72"/>
  <c r="F750" i="72"/>
  <c r="G750" i="72" s="1"/>
  <c r="E750" i="72"/>
  <c r="D750" i="72"/>
  <c r="F749" i="72"/>
  <c r="G749" i="72" s="1"/>
  <c r="E749" i="72"/>
  <c r="D749" i="72"/>
  <c r="F748" i="72"/>
  <c r="G748" i="72" s="1"/>
  <c r="E748" i="72"/>
  <c r="D748" i="72"/>
  <c r="F747" i="72"/>
  <c r="G747" i="72" s="1"/>
  <c r="E747" i="72"/>
  <c r="D747" i="72"/>
  <c r="F746" i="72"/>
  <c r="G746" i="72" s="1"/>
  <c r="E746" i="72"/>
  <c r="D746" i="72"/>
  <c r="F745" i="72"/>
  <c r="G745" i="72" s="1"/>
  <c r="E745" i="72"/>
  <c r="D745" i="72"/>
  <c r="F744" i="72"/>
  <c r="G744" i="72" s="1"/>
  <c r="D744" i="72"/>
  <c r="F743" i="72"/>
  <c r="G743" i="72" s="1"/>
  <c r="D743" i="72"/>
  <c r="F742" i="72"/>
  <c r="G742" i="72" s="1"/>
  <c r="D742" i="72"/>
  <c r="F741" i="72"/>
  <c r="G741" i="72" s="1"/>
  <c r="D741" i="72"/>
  <c r="F740" i="72"/>
  <c r="G740" i="72" s="1"/>
  <c r="D740" i="72"/>
  <c r="F739" i="72"/>
  <c r="G739" i="72" s="1"/>
  <c r="D739" i="72"/>
  <c r="F738" i="72"/>
  <c r="G738" i="72" s="1"/>
  <c r="D738" i="72"/>
  <c r="F737" i="72"/>
  <c r="G737" i="72" s="1"/>
  <c r="D737" i="72"/>
  <c r="F736" i="72"/>
  <c r="G736" i="72" s="1"/>
  <c r="D736" i="72"/>
  <c r="F735" i="72"/>
  <c r="G735" i="72" s="1"/>
  <c r="D735" i="72"/>
  <c r="F734" i="72"/>
  <c r="G734" i="72" s="1"/>
  <c r="D734" i="72"/>
  <c r="F733" i="72"/>
  <c r="G733" i="72" s="1"/>
  <c r="D733" i="72"/>
  <c r="G732" i="72"/>
  <c r="F732" i="72"/>
  <c r="D732" i="72"/>
  <c r="F731" i="72"/>
  <c r="G731" i="72" s="1"/>
  <c r="D731" i="72"/>
  <c r="F730" i="72"/>
  <c r="G730" i="72" s="1"/>
  <c r="D730" i="72"/>
  <c r="F729" i="72"/>
  <c r="G729" i="72" s="1"/>
  <c r="D729" i="72"/>
  <c r="F728" i="72"/>
  <c r="G728" i="72" s="1"/>
  <c r="D728" i="72"/>
  <c r="F727" i="72"/>
  <c r="G727" i="72" s="1"/>
  <c r="D727" i="72"/>
  <c r="F726" i="72"/>
  <c r="G726" i="72" s="1"/>
  <c r="D726" i="72"/>
  <c r="F725" i="72"/>
  <c r="G725" i="72" s="1"/>
  <c r="D725" i="72"/>
  <c r="F724" i="72"/>
  <c r="G724" i="72" s="1"/>
  <c r="D724" i="72"/>
  <c r="F723" i="72"/>
  <c r="G723" i="72" s="1"/>
  <c r="D723" i="72"/>
  <c r="F722" i="72"/>
  <c r="G722" i="72" s="1"/>
  <c r="D722" i="72"/>
  <c r="F721" i="72"/>
  <c r="G721" i="72" s="1"/>
  <c r="D721" i="72"/>
  <c r="F720" i="72"/>
  <c r="G720" i="72" s="1"/>
  <c r="D720" i="72"/>
  <c r="F719" i="72"/>
  <c r="G719" i="72" s="1"/>
  <c r="D719" i="72"/>
  <c r="F718" i="72"/>
  <c r="G718" i="72" s="1"/>
  <c r="D718" i="72"/>
  <c r="F717" i="72"/>
  <c r="G717" i="72" s="1"/>
  <c r="D717" i="72"/>
  <c r="F716" i="72"/>
  <c r="G716" i="72" s="1"/>
  <c r="D716" i="72"/>
  <c r="F715" i="72"/>
  <c r="G715" i="72" s="1"/>
  <c r="D715" i="72"/>
  <c r="F714" i="72"/>
  <c r="G714" i="72" s="1"/>
  <c r="D714" i="72"/>
  <c r="F713" i="72"/>
  <c r="G713" i="72" s="1"/>
  <c r="D713" i="72"/>
  <c r="F712" i="72"/>
  <c r="G712" i="72" s="1"/>
  <c r="D712" i="72"/>
  <c r="F711" i="72"/>
  <c r="G711" i="72" s="1"/>
  <c r="D711" i="72"/>
  <c r="F710" i="72"/>
  <c r="G710" i="72" s="1"/>
  <c r="D710" i="72"/>
  <c r="F709" i="72"/>
  <c r="G709" i="72" s="1"/>
  <c r="D709" i="72"/>
  <c r="F708" i="72"/>
  <c r="G708" i="72" s="1"/>
  <c r="E708" i="72"/>
  <c r="D708" i="72"/>
  <c r="F707" i="72"/>
  <c r="G707" i="72" s="1"/>
  <c r="E707" i="72"/>
  <c r="D707" i="72"/>
  <c r="F706" i="72"/>
  <c r="G706" i="72" s="1"/>
  <c r="E706" i="72"/>
  <c r="D706" i="72"/>
  <c r="F705" i="72"/>
  <c r="G705" i="72" s="1"/>
  <c r="E705" i="72"/>
  <c r="D705" i="72"/>
  <c r="F704" i="72"/>
  <c r="G704" i="72" s="1"/>
  <c r="E704" i="72"/>
  <c r="D704" i="72"/>
  <c r="F703" i="72"/>
  <c r="G703" i="72" s="1"/>
  <c r="E703" i="72"/>
  <c r="D703" i="72"/>
  <c r="F702" i="72"/>
  <c r="G702" i="72" s="1"/>
  <c r="E702" i="72"/>
  <c r="D702" i="72"/>
  <c r="F701" i="72"/>
  <c r="G701" i="72" s="1"/>
  <c r="E701" i="72"/>
  <c r="D701" i="72"/>
  <c r="F700" i="72"/>
  <c r="G700" i="72" s="1"/>
  <c r="E700" i="72"/>
  <c r="D700" i="72"/>
  <c r="F699" i="72"/>
  <c r="G699" i="72" s="1"/>
  <c r="E699" i="72"/>
  <c r="D699" i="72"/>
  <c r="F698" i="72"/>
  <c r="G698" i="72" s="1"/>
  <c r="E698" i="72"/>
  <c r="D698" i="72"/>
  <c r="F697" i="72"/>
  <c r="G697" i="72" s="1"/>
  <c r="E697" i="72"/>
  <c r="D697" i="72"/>
  <c r="F696" i="72"/>
  <c r="G696" i="72" s="1"/>
  <c r="E696" i="72"/>
  <c r="D696" i="72"/>
  <c r="F695" i="72"/>
  <c r="G695" i="72" s="1"/>
  <c r="E695" i="72"/>
  <c r="D695" i="72"/>
  <c r="F694" i="72"/>
  <c r="G694" i="72" s="1"/>
  <c r="E694" i="72"/>
  <c r="D694" i="72"/>
  <c r="F693" i="72"/>
  <c r="G693" i="72" s="1"/>
  <c r="E693" i="72"/>
  <c r="D693" i="72"/>
  <c r="F692" i="72"/>
  <c r="G692" i="72" s="1"/>
  <c r="E692" i="72"/>
  <c r="D692" i="72"/>
  <c r="F691" i="72"/>
  <c r="G691" i="72" s="1"/>
  <c r="E691" i="72"/>
  <c r="D691" i="72"/>
  <c r="F690" i="72"/>
  <c r="G690" i="72" s="1"/>
  <c r="D690" i="72"/>
  <c r="F689" i="72"/>
  <c r="G689" i="72" s="1"/>
  <c r="D689" i="72"/>
  <c r="F688" i="72"/>
  <c r="G688" i="72" s="1"/>
  <c r="D688" i="72"/>
  <c r="F687" i="72"/>
  <c r="G687" i="72" s="1"/>
  <c r="D687" i="72"/>
  <c r="F686" i="72"/>
  <c r="G686" i="72" s="1"/>
  <c r="D686" i="72"/>
  <c r="F685" i="72"/>
  <c r="G685" i="72" s="1"/>
  <c r="D685" i="72"/>
  <c r="F684" i="72"/>
  <c r="G684" i="72" s="1"/>
  <c r="D684" i="72"/>
  <c r="F683" i="72"/>
  <c r="G683" i="72" s="1"/>
  <c r="D683" i="72"/>
  <c r="F682" i="72"/>
  <c r="G682" i="72" s="1"/>
  <c r="D682" i="72"/>
  <c r="F681" i="72"/>
  <c r="G681" i="72" s="1"/>
  <c r="D681" i="72"/>
  <c r="F680" i="72"/>
  <c r="G680" i="72" s="1"/>
  <c r="D680" i="72"/>
  <c r="F679" i="72"/>
  <c r="G679" i="72" s="1"/>
  <c r="D679" i="72"/>
  <c r="F678" i="72"/>
  <c r="G678" i="72" s="1"/>
  <c r="D678" i="72"/>
  <c r="F677" i="72"/>
  <c r="G677" i="72" s="1"/>
  <c r="D677" i="72"/>
  <c r="F676" i="72"/>
  <c r="G676" i="72" s="1"/>
  <c r="D676" i="72"/>
  <c r="F675" i="72"/>
  <c r="G675" i="72" s="1"/>
  <c r="D675" i="72"/>
  <c r="F674" i="72"/>
  <c r="G674" i="72" s="1"/>
  <c r="D674" i="72"/>
  <c r="F673" i="72"/>
  <c r="G673" i="72" s="1"/>
  <c r="D673" i="72"/>
  <c r="F672" i="72"/>
  <c r="G672" i="72" s="1"/>
  <c r="E672" i="72"/>
  <c r="D672" i="72"/>
  <c r="F671" i="72"/>
  <c r="G671" i="72" s="1"/>
  <c r="E671" i="72"/>
  <c r="D671" i="72"/>
  <c r="F670" i="72"/>
  <c r="G670" i="72" s="1"/>
  <c r="E670" i="72"/>
  <c r="D670" i="72"/>
  <c r="F669" i="72"/>
  <c r="G669" i="72" s="1"/>
  <c r="E669" i="72"/>
  <c r="D669" i="72"/>
  <c r="F668" i="72"/>
  <c r="G668" i="72" s="1"/>
  <c r="E668" i="72"/>
  <c r="D668" i="72"/>
  <c r="F667" i="72"/>
  <c r="G667" i="72" s="1"/>
  <c r="E667" i="72"/>
  <c r="D667" i="72"/>
  <c r="F666" i="72"/>
  <c r="G666" i="72" s="1"/>
  <c r="E666" i="72"/>
  <c r="D666" i="72"/>
  <c r="F665" i="72"/>
  <c r="G665" i="72" s="1"/>
  <c r="E665" i="72"/>
  <c r="D665" i="72"/>
  <c r="F664" i="72"/>
  <c r="G664" i="72" s="1"/>
  <c r="E664" i="72"/>
  <c r="D664" i="72"/>
  <c r="F663" i="72"/>
  <c r="G663" i="72" s="1"/>
  <c r="E663" i="72"/>
  <c r="D663" i="72"/>
  <c r="F662" i="72"/>
  <c r="G662" i="72" s="1"/>
  <c r="E662" i="72"/>
  <c r="D662" i="72"/>
  <c r="F661" i="72"/>
  <c r="G661" i="72" s="1"/>
  <c r="E661" i="72"/>
  <c r="D661" i="72"/>
  <c r="F660" i="72"/>
  <c r="G660" i="72" s="1"/>
  <c r="E660" i="72"/>
  <c r="D660" i="72"/>
  <c r="F659" i="72"/>
  <c r="G659" i="72" s="1"/>
  <c r="E659" i="72"/>
  <c r="D659" i="72"/>
  <c r="F658" i="72"/>
  <c r="G658" i="72" s="1"/>
  <c r="E658" i="72"/>
  <c r="D658" i="72"/>
  <c r="F657" i="72"/>
  <c r="G657" i="72" s="1"/>
  <c r="E657" i="72"/>
  <c r="D657" i="72"/>
  <c r="F656" i="72"/>
  <c r="G656" i="72" s="1"/>
  <c r="E656" i="72"/>
  <c r="D656" i="72"/>
  <c r="F655" i="72"/>
  <c r="G655" i="72" s="1"/>
  <c r="E655" i="72"/>
  <c r="D655" i="72"/>
  <c r="F654" i="72"/>
  <c r="G654" i="72" s="1"/>
  <c r="D654" i="72"/>
  <c r="F653" i="72"/>
  <c r="G653" i="72" s="1"/>
  <c r="D653" i="72"/>
  <c r="F652" i="72"/>
  <c r="G652" i="72" s="1"/>
  <c r="D652" i="72"/>
  <c r="F651" i="72"/>
  <c r="G651" i="72" s="1"/>
  <c r="D651" i="72"/>
  <c r="F650" i="72"/>
  <c r="G650" i="72" s="1"/>
  <c r="E650" i="72"/>
  <c r="D650" i="72"/>
  <c r="F649" i="72"/>
  <c r="G649" i="72" s="1"/>
  <c r="D649" i="72"/>
  <c r="F648" i="72"/>
  <c r="G648" i="72" s="1"/>
  <c r="D648" i="72"/>
  <c r="F647" i="72"/>
  <c r="G647" i="72" s="1"/>
  <c r="D647" i="72"/>
  <c r="F646" i="72"/>
  <c r="G646" i="72" s="1"/>
  <c r="D646" i="72"/>
  <c r="F645" i="72"/>
  <c r="G645" i="72" s="1"/>
  <c r="D645" i="72"/>
  <c r="F644" i="72"/>
  <c r="G644" i="72" s="1"/>
  <c r="D644" i="72"/>
  <c r="F643" i="72"/>
  <c r="G643" i="72" s="1"/>
  <c r="D643" i="72"/>
  <c r="F642" i="72"/>
  <c r="G642" i="72" s="1"/>
  <c r="D642" i="72"/>
  <c r="F641" i="72"/>
  <c r="G641" i="72" s="1"/>
  <c r="D641" i="72"/>
  <c r="F640" i="72"/>
  <c r="G640" i="72" s="1"/>
  <c r="D640" i="72"/>
  <c r="F639" i="72"/>
  <c r="G639" i="72" s="1"/>
  <c r="D639" i="72"/>
  <c r="F638" i="72"/>
  <c r="G638" i="72" s="1"/>
  <c r="D638" i="72"/>
  <c r="F637" i="72"/>
  <c r="G637" i="72" s="1"/>
  <c r="D637" i="72"/>
  <c r="F636" i="72"/>
  <c r="G636" i="72" s="1"/>
  <c r="D636" i="72"/>
  <c r="F635" i="72"/>
  <c r="G635" i="72" s="1"/>
  <c r="D635" i="72"/>
  <c r="F634" i="72"/>
  <c r="G634" i="72" s="1"/>
  <c r="E634" i="72"/>
  <c r="D634" i="72"/>
  <c r="F633" i="72"/>
  <c r="G633" i="72" s="1"/>
  <c r="D633" i="72"/>
  <c r="F632" i="72"/>
  <c r="G632" i="72" s="1"/>
  <c r="D632" i="72"/>
  <c r="F631" i="72"/>
  <c r="G631" i="72" s="1"/>
  <c r="D631" i="72"/>
  <c r="F630" i="72"/>
  <c r="G630" i="72" s="1"/>
  <c r="D630" i="72"/>
  <c r="F629" i="72"/>
  <c r="G629" i="72" s="1"/>
  <c r="D629" i="72"/>
  <c r="F628" i="72"/>
  <c r="G628" i="72" s="1"/>
  <c r="D628" i="72"/>
  <c r="F627" i="72"/>
  <c r="G627" i="72" s="1"/>
  <c r="D627" i="72"/>
  <c r="F626" i="72"/>
  <c r="G626" i="72" s="1"/>
  <c r="D626" i="72"/>
  <c r="F625" i="72"/>
  <c r="G625" i="72" s="1"/>
  <c r="D625" i="72"/>
  <c r="F624" i="72"/>
  <c r="G624" i="72" s="1"/>
  <c r="D624" i="72"/>
  <c r="F623" i="72"/>
  <c r="G623" i="72" s="1"/>
  <c r="D623" i="72"/>
  <c r="F622" i="72"/>
  <c r="G622" i="72" s="1"/>
  <c r="D622" i="72"/>
  <c r="F621" i="72"/>
  <c r="G621" i="72" s="1"/>
  <c r="D621" i="72"/>
  <c r="F620" i="72"/>
  <c r="G620" i="72" s="1"/>
  <c r="D620" i="72"/>
  <c r="F619" i="72"/>
  <c r="G619" i="72" s="1"/>
  <c r="D619" i="72"/>
  <c r="F618" i="72"/>
  <c r="G618" i="72" s="1"/>
  <c r="E618" i="72"/>
  <c r="D618" i="72"/>
  <c r="F617" i="72"/>
  <c r="G617" i="72" s="1"/>
  <c r="D617" i="72"/>
  <c r="F616" i="72"/>
  <c r="G616" i="72" s="1"/>
  <c r="D616" i="72"/>
  <c r="F615" i="72"/>
  <c r="G615" i="72" s="1"/>
  <c r="D615" i="72"/>
  <c r="F614" i="72"/>
  <c r="G614" i="72" s="1"/>
  <c r="D614" i="72"/>
  <c r="F613" i="72"/>
  <c r="G613" i="72" s="1"/>
  <c r="D613" i="72"/>
  <c r="F612" i="72"/>
  <c r="G612" i="72" s="1"/>
  <c r="D612" i="72"/>
  <c r="F611" i="72"/>
  <c r="G611" i="72" s="1"/>
  <c r="D611" i="72"/>
  <c r="F610" i="72"/>
  <c r="G610" i="72" s="1"/>
  <c r="D610" i="72"/>
  <c r="F609" i="72"/>
  <c r="G609" i="72" s="1"/>
  <c r="D609" i="72"/>
  <c r="F608" i="72"/>
  <c r="G608" i="72" s="1"/>
  <c r="D608" i="72"/>
  <c r="F607" i="72"/>
  <c r="G607" i="72" s="1"/>
  <c r="D607" i="72"/>
  <c r="F606" i="72"/>
  <c r="G606" i="72" s="1"/>
  <c r="D606" i="72"/>
  <c r="F605" i="72"/>
  <c r="G605" i="72" s="1"/>
  <c r="D605" i="72"/>
  <c r="F604" i="72"/>
  <c r="G604" i="72" s="1"/>
  <c r="D604" i="72"/>
  <c r="F603" i="72"/>
  <c r="G603" i="72" s="1"/>
  <c r="D603" i="72"/>
  <c r="F602" i="72"/>
  <c r="G602" i="72" s="1"/>
  <c r="E602" i="72"/>
  <c r="D602" i="72"/>
  <c r="F601" i="72"/>
  <c r="G601" i="72" s="1"/>
  <c r="D601" i="72"/>
  <c r="F600" i="72"/>
  <c r="G600" i="72" s="1"/>
  <c r="D600" i="72"/>
  <c r="F599" i="72"/>
  <c r="G599" i="72" s="1"/>
  <c r="D599" i="72"/>
  <c r="F598" i="72"/>
  <c r="G598" i="72" s="1"/>
  <c r="D598" i="72"/>
  <c r="F597" i="72"/>
  <c r="G597" i="72" s="1"/>
  <c r="D597" i="72"/>
  <c r="F596" i="72"/>
  <c r="G596" i="72" s="1"/>
  <c r="F595" i="72"/>
  <c r="G595" i="72" s="1"/>
  <c r="D595" i="72"/>
  <c r="F594" i="72"/>
  <c r="G594" i="72" s="1"/>
  <c r="D594" i="72"/>
  <c r="F593" i="72"/>
  <c r="G593" i="72" s="1"/>
  <c r="D593" i="72"/>
  <c r="F592" i="72"/>
  <c r="G592" i="72" s="1"/>
  <c r="D592" i="72"/>
  <c r="F591" i="72"/>
  <c r="G591" i="72" s="1"/>
  <c r="D591" i="72"/>
  <c r="F590" i="72"/>
  <c r="G590" i="72" s="1"/>
  <c r="D590" i="72"/>
  <c r="F589" i="72"/>
  <c r="G589" i="72" s="1"/>
  <c r="D589" i="72"/>
  <c r="F588" i="72"/>
  <c r="G588" i="72" s="1"/>
  <c r="D588" i="72"/>
  <c r="F587" i="72"/>
  <c r="G587" i="72" s="1"/>
  <c r="D587" i="72"/>
  <c r="F586" i="72"/>
  <c r="G586" i="72" s="1"/>
  <c r="D586" i="72"/>
  <c r="F585" i="72"/>
  <c r="G585" i="72" s="1"/>
  <c r="D585" i="72"/>
  <c r="F584" i="72"/>
  <c r="G584" i="72" s="1"/>
  <c r="D584" i="72"/>
  <c r="F583" i="72"/>
  <c r="G583" i="72" s="1"/>
  <c r="D583" i="72"/>
  <c r="F582" i="72"/>
  <c r="G582" i="72" s="1"/>
  <c r="E582" i="72"/>
  <c r="D582" i="72"/>
  <c r="F581" i="72"/>
  <c r="G581" i="72" s="1"/>
  <c r="D581" i="72"/>
  <c r="F580" i="72"/>
  <c r="G580" i="72" s="1"/>
  <c r="D580" i="72"/>
  <c r="F579" i="72"/>
  <c r="G579" i="72" s="1"/>
  <c r="D579" i="72"/>
  <c r="F578" i="72"/>
  <c r="G578" i="72" s="1"/>
  <c r="D578" i="72"/>
  <c r="F577" i="72"/>
  <c r="G577" i="72" s="1"/>
  <c r="D577" i="72"/>
  <c r="F576" i="72"/>
  <c r="G576" i="72" s="1"/>
  <c r="D576" i="72"/>
  <c r="F575" i="72"/>
  <c r="G575" i="72" s="1"/>
  <c r="D575" i="72"/>
  <c r="F574" i="72"/>
  <c r="G574" i="72" s="1"/>
  <c r="D574" i="72"/>
  <c r="F573" i="72"/>
  <c r="G573" i="72" s="1"/>
  <c r="D573" i="72"/>
  <c r="F572" i="72"/>
  <c r="G572" i="72" s="1"/>
  <c r="D572" i="72"/>
  <c r="F571" i="72"/>
  <c r="G571" i="72" s="1"/>
  <c r="D571" i="72"/>
  <c r="F570" i="72"/>
  <c r="G570" i="72" s="1"/>
  <c r="D570" i="72"/>
  <c r="F569" i="72"/>
  <c r="G569" i="72" s="1"/>
  <c r="E569" i="72"/>
  <c r="D569" i="72"/>
  <c r="F568" i="72"/>
  <c r="G568" i="72" s="1"/>
  <c r="E568" i="72"/>
  <c r="D568" i="72"/>
  <c r="F567" i="72"/>
  <c r="G567" i="72" s="1"/>
  <c r="E567" i="72"/>
  <c r="D567" i="72"/>
  <c r="F566" i="72"/>
  <c r="G566" i="72" s="1"/>
  <c r="E566" i="72"/>
  <c r="D566" i="72"/>
  <c r="F565" i="72"/>
  <c r="G565" i="72" s="1"/>
  <c r="E565" i="72"/>
  <c r="D565" i="72"/>
  <c r="F564" i="72"/>
  <c r="G564" i="72" s="1"/>
  <c r="E564" i="72"/>
  <c r="D564" i="72"/>
  <c r="F563" i="72"/>
  <c r="G563" i="72" s="1"/>
  <c r="E563" i="72"/>
  <c r="D563" i="72"/>
  <c r="F562" i="72"/>
  <c r="G562" i="72" s="1"/>
  <c r="E562" i="72"/>
  <c r="D562" i="72"/>
  <c r="F561" i="72"/>
  <c r="G561" i="72" s="1"/>
  <c r="E561" i="72"/>
  <c r="D561" i="72"/>
  <c r="F560" i="72"/>
  <c r="G560" i="72" s="1"/>
  <c r="E560" i="72"/>
  <c r="D560" i="72"/>
  <c r="F559" i="72"/>
  <c r="G559" i="72" s="1"/>
  <c r="E559" i="72"/>
  <c r="D559" i="72"/>
  <c r="F558" i="72"/>
  <c r="G558" i="72" s="1"/>
  <c r="E558" i="72"/>
  <c r="D558" i="72"/>
  <c r="F557" i="72"/>
  <c r="G557" i="72" s="1"/>
  <c r="E557" i="72"/>
  <c r="D557" i="72"/>
  <c r="F556" i="72"/>
  <c r="G556" i="72" s="1"/>
  <c r="E556" i="72"/>
  <c r="D556" i="72"/>
  <c r="F555" i="72"/>
  <c r="G555" i="72" s="1"/>
  <c r="E555" i="72"/>
  <c r="D555" i="72"/>
  <c r="F554" i="72"/>
  <c r="G554" i="72" s="1"/>
  <c r="E554" i="72"/>
  <c r="D554" i="72"/>
  <c r="F553" i="72"/>
  <c r="G553" i="72" s="1"/>
  <c r="E553" i="72"/>
  <c r="D553" i="72"/>
  <c r="F552" i="72"/>
  <c r="G552" i="72" s="1"/>
  <c r="E552" i="72"/>
  <c r="D552" i="72"/>
  <c r="F551" i="72"/>
  <c r="G551" i="72" s="1"/>
  <c r="D551" i="72"/>
  <c r="F550" i="72"/>
  <c r="G550" i="72" s="1"/>
  <c r="D550" i="72"/>
  <c r="F549" i="72"/>
  <c r="G549" i="72" s="1"/>
  <c r="D549" i="72"/>
  <c r="F548" i="72"/>
  <c r="G548" i="72" s="1"/>
  <c r="D548" i="72"/>
  <c r="F547" i="72"/>
  <c r="G547" i="72" s="1"/>
  <c r="D547" i="72"/>
  <c r="F546" i="72"/>
  <c r="G546" i="72" s="1"/>
  <c r="D546" i="72"/>
  <c r="F545" i="72"/>
  <c r="G545" i="72" s="1"/>
  <c r="D545" i="72"/>
  <c r="F544" i="72"/>
  <c r="G544" i="72" s="1"/>
  <c r="D544" i="72"/>
  <c r="F543" i="72"/>
  <c r="G543" i="72" s="1"/>
  <c r="D543" i="72"/>
  <c r="F542" i="72"/>
  <c r="G542" i="72" s="1"/>
  <c r="D542" i="72"/>
  <c r="F541" i="72"/>
  <c r="G541" i="72" s="1"/>
  <c r="D541" i="72"/>
  <c r="F540" i="72"/>
  <c r="G540" i="72" s="1"/>
  <c r="D540" i="72"/>
  <c r="F539" i="72"/>
  <c r="G539" i="72" s="1"/>
  <c r="D539" i="72"/>
  <c r="F538" i="72"/>
  <c r="G538" i="72" s="1"/>
  <c r="D538" i="72"/>
  <c r="F537" i="72"/>
  <c r="G537" i="72" s="1"/>
  <c r="D537" i="72"/>
  <c r="F536" i="72"/>
  <c r="G536" i="72" s="1"/>
  <c r="D536" i="72"/>
  <c r="F535" i="72"/>
  <c r="G535" i="72" s="1"/>
  <c r="D535" i="72"/>
  <c r="F534" i="72"/>
  <c r="G534" i="72" s="1"/>
  <c r="D534" i="72"/>
  <c r="F533" i="72"/>
  <c r="G533" i="72" s="1"/>
  <c r="E533" i="72"/>
  <c r="D533" i="72"/>
  <c r="F532" i="72"/>
  <c r="G532" i="72" s="1"/>
  <c r="E532" i="72"/>
  <c r="D532" i="72"/>
  <c r="F531" i="72"/>
  <c r="G531" i="72" s="1"/>
  <c r="E531" i="72"/>
  <c r="D531" i="72"/>
  <c r="F530" i="72"/>
  <c r="G530" i="72" s="1"/>
  <c r="E530" i="72"/>
  <c r="D530" i="72"/>
  <c r="F529" i="72"/>
  <c r="G529" i="72" s="1"/>
  <c r="E529" i="72"/>
  <c r="D529" i="72"/>
  <c r="F528" i="72"/>
  <c r="G528" i="72" s="1"/>
  <c r="E528" i="72"/>
  <c r="D528" i="72"/>
  <c r="F527" i="72"/>
  <c r="G527" i="72" s="1"/>
  <c r="E527" i="72"/>
  <c r="D527" i="72"/>
  <c r="F526" i="72"/>
  <c r="G526" i="72" s="1"/>
  <c r="E526" i="72"/>
  <c r="D526" i="72"/>
  <c r="F525" i="72"/>
  <c r="G525" i="72" s="1"/>
  <c r="E525" i="72"/>
  <c r="D525" i="72"/>
  <c r="F524" i="72"/>
  <c r="G524" i="72" s="1"/>
  <c r="E524" i="72"/>
  <c r="D524" i="72"/>
  <c r="F523" i="72"/>
  <c r="G523" i="72" s="1"/>
  <c r="E523" i="72"/>
  <c r="D523" i="72"/>
  <c r="F522" i="72"/>
  <c r="G522" i="72" s="1"/>
  <c r="E522" i="72"/>
  <c r="D522" i="72"/>
  <c r="F521" i="72"/>
  <c r="G521" i="72" s="1"/>
  <c r="E521" i="72"/>
  <c r="D521" i="72"/>
  <c r="F520" i="72"/>
  <c r="G520" i="72" s="1"/>
  <c r="E520" i="72"/>
  <c r="D520" i="72"/>
  <c r="F519" i="72"/>
  <c r="G519" i="72" s="1"/>
  <c r="E519" i="72"/>
  <c r="D519" i="72"/>
  <c r="F518" i="72"/>
  <c r="G518" i="72" s="1"/>
  <c r="E518" i="72"/>
  <c r="D518" i="72"/>
  <c r="F517" i="72"/>
  <c r="G517" i="72" s="1"/>
  <c r="E517" i="72"/>
  <c r="D517" i="72"/>
  <c r="F516" i="72"/>
  <c r="G516" i="72" s="1"/>
  <c r="E516" i="72"/>
  <c r="D516" i="72"/>
  <c r="F515" i="72"/>
  <c r="G515" i="72" s="1"/>
  <c r="D515" i="72"/>
  <c r="F514" i="72"/>
  <c r="G514" i="72" s="1"/>
  <c r="D514" i="72"/>
  <c r="F513" i="72"/>
  <c r="G513" i="72" s="1"/>
  <c r="D513" i="72"/>
  <c r="F512" i="72"/>
  <c r="G512" i="72" s="1"/>
  <c r="D512" i="72"/>
  <c r="F511" i="72"/>
  <c r="G511" i="72" s="1"/>
  <c r="D511" i="72"/>
  <c r="F510" i="72"/>
  <c r="G510" i="72" s="1"/>
  <c r="D510" i="72"/>
  <c r="F509" i="72"/>
  <c r="G509" i="72" s="1"/>
  <c r="D509" i="72"/>
  <c r="F508" i="72"/>
  <c r="G508" i="72" s="1"/>
  <c r="D508" i="72"/>
  <c r="F507" i="72"/>
  <c r="G507" i="72" s="1"/>
  <c r="D507" i="72"/>
  <c r="F506" i="72"/>
  <c r="G506" i="72" s="1"/>
  <c r="D506" i="72"/>
  <c r="F505" i="72"/>
  <c r="G505" i="72" s="1"/>
  <c r="D505" i="72"/>
  <c r="F504" i="72"/>
  <c r="G504" i="72" s="1"/>
  <c r="D504" i="72"/>
  <c r="F503" i="72"/>
  <c r="G503" i="72" s="1"/>
  <c r="D503" i="72"/>
  <c r="F502" i="72"/>
  <c r="G502" i="72" s="1"/>
  <c r="D502" i="72"/>
  <c r="F501" i="72"/>
  <c r="G501" i="72" s="1"/>
  <c r="D501" i="72"/>
  <c r="F500" i="72"/>
  <c r="G500" i="72" s="1"/>
  <c r="D500" i="72"/>
  <c r="F499" i="72"/>
  <c r="G499" i="72" s="1"/>
  <c r="D499" i="72"/>
  <c r="F498" i="72"/>
  <c r="G498" i="72" s="1"/>
  <c r="D498" i="72"/>
  <c r="F497" i="72"/>
  <c r="G497" i="72" s="1"/>
  <c r="D497" i="72"/>
  <c r="F496" i="72"/>
  <c r="G496" i="72" s="1"/>
  <c r="D496" i="72"/>
  <c r="F495" i="72"/>
  <c r="G495" i="72" s="1"/>
  <c r="D495" i="72"/>
  <c r="F494" i="72"/>
  <c r="G494" i="72" s="1"/>
  <c r="D494" i="72"/>
  <c r="F493" i="72"/>
  <c r="G493" i="72" s="1"/>
  <c r="D493" i="72"/>
  <c r="F492" i="72"/>
  <c r="G492" i="72" s="1"/>
  <c r="E492" i="72"/>
  <c r="D492" i="72"/>
  <c r="G491" i="72"/>
  <c r="F491" i="72"/>
  <c r="D491" i="72"/>
  <c r="F490" i="72"/>
  <c r="G490" i="72" s="1"/>
  <c r="D490" i="72"/>
  <c r="F489" i="72"/>
  <c r="G489" i="72" s="1"/>
  <c r="D489" i="72"/>
  <c r="F488" i="72"/>
  <c r="G488" i="72" s="1"/>
  <c r="D488" i="72"/>
  <c r="F487" i="72"/>
  <c r="G487" i="72" s="1"/>
  <c r="D487" i="72"/>
  <c r="F486" i="72"/>
  <c r="G486" i="72" s="1"/>
  <c r="D486" i="72"/>
  <c r="F485" i="72"/>
  <c r="G485" i="72" s="1"/>
  <c r="D485" i="72"/>
  <c r="F484" i="72"/>
  <c r="G484" i="72" s="1"/>
  <c r="E484" i="72"/>
  <c r="D484" i="72"/>
  <c r="F483" i="72"/>
  <c r="G483" i="72" s="1"/>
  <c r="D483" i="72"/>
  <c r="F482" i="72"/>
  <c r="G482" i="72" s="1"/>
  <c r="D482" i="72"/>
  <c r="F481" i="72"/>
  <c r="G481" i="72" s="1"/>
  <c r="D481" i="72"/>
  <c r="F480" i="72"/>
  <c r="G480" i="72" s="1"/>
  <c r="D480" i="72"/>
  <c r="F479" i="72"/>
  <c r="G479" i="72" s="1"/>
  <c r="E479" i="72"/>
  <c r="D479" i="72"/>
  <c r="F478" i="72"/>
  <c r="G478" i="72" s="1"/>
  <c r="E478" i="72"/>
  <c r="D478" i="72"/>
  <c r="F477" i="72"/>
  <c r="G477" i="72" s="1"/>
  <c r="E477" i="72"/>
  <c r="D477" i="72"/>
  <c r="F476" i="72"/>
  <c r="G476" i="72" s="1"/>
  <c r="E476" i="72"/>
  <c r="D476" i="72"/>
  <c r="G475" i="72"/>
  <c r="F475" i="72"/>
  <c r="E475" i="72"/>
  <c r="D475" i="72"/>
  <c r="F474" i="72"/>
  <c r="G474" i="72" s="1"/>
  <c r="E474" i="72"/>
  <c r="D474" i="72"/>
  <c r="F473" i="72"/>
  <c r="G473" i="72" s="1"/>
  <c r="E473" i="72"/>
  <c r="D473" i="72"/>
  <c r="F472" i="72"/>
  <c r="G472" i="72" s="1"/>
  <c r="E472" i="72"/>
  <c r="D472" i="72"/>
  <c r="F471" i="72"/>
  <c r="G471" i="72" s="1"/>
  <c r="E471" i="72"/>
  <c r="D471" i="72"/>
  <c r="F470" i="72"/>
  <c r="G470" i="72" s="1"/>
  <c r="E470" i="72"/>
  <c r="D470" i="72"/>
  <c r="F469" i="72"/>
  <c r="G469" i="72" s="1"/>
  <c r="E469" i="72"/>
  <c r="D469" i="72"/>
  <c r="F468" i="72"/>
  <c r="G468" i="72" s="1"/>
  <c r="E468" i="72"/>
  <c r="D468" i="72"/>
  <c r="F467" i="72"/>
  <c r="G467" i="72" s="1"/>
  <c r="E467" i="72"/>
  <c r="D467" i="72"/>
  <c r="F466" i="72"/>
  <c r="G466" i="72" s="1"/>
  <c r="E466" i="72"/>
  <c r="D466" i="72"/>
  <c r="F465" i="72"/>
  <c r="G465" i="72" s="1"/>
  <c r="E465" i="72"/>
  <c r="D465" i="72"/>
  <c r="F464" i="72"/>
  <c r="G464" i="72" s="1"/>
  <c r="E464" i="72"/>
  <c r="D464" i="72"/>
  <c r="F463" i="72"/>
  <c r="G463" i="72" s="1"/>
  <c r="E463" i="72"/>
  <c r="D463" i="72"/>
  <c r="F462" i="72"/>
  <c r="G462" i="72" s="1"/>
  <c r="E462" i="72"/>
  <c r="D462" i="72"/>
  <c r="F461" i="72"/>
  <c r="G461" i="72" s="1"/>
  <c r="D461" i="72"/>
  <c r="F460" i="72"/>
  <c r="G460" i="72" s="1"/>
  <c r="D460" i="72"/>
  <c r="G459" i="72"/>
  <c r="F459" i="72"/>
  <c r="D459" i="72"/>
  <c r="F458" i="72"/>
  <c r="G458" i="72" s="1"/>
  <c r="D458" i="72"/>
  <c r="F457" i="72"/>
  <c r="G457" i="72" s="1"/>
  <c r="D457" i="72"/>
  <c r="F456" i="72"/>
  <c r="G456" i="72" s="1"/>
  <c r="D456" i="72"/>
  <c r="F455" i="72"/>
  <c r="G455" i="72" s="1"/>
  <c r="D455" i="72"/>
  <c r="F454" i="72"/>
  <c r="G454" i="72" s="1"/>
  <c r="D454" i="72"/>
  <c r="F453" i="72"/>
  <c r="G453" i="72" s="1"/>
  <c r="D453" i="72"/>
  <c r="F452" i="72"/>
  <c r="G452" i="72" s="1"/>
  <c r="D452" i="72"/>
  <c r="F451" i="72"/>
  <c r="G451" i="72" s="1"/>
  <c r="D451" i="72"/>
  <c r="F450" i="72"/>
  <c r="G450" i="72" s="1"/>
  <c r="D450" i="72"/>
  <c r="F449" i="72"/>
  <c r="G449" i="72" s="1"/>
  <c r="D449" i="72"/>
  <c r="F448" i="72"/>
  <c r="G448" i="72" s="1"/>
  <c r="D448" i="72"/>
  <c r="F447" i="72"/>
  <c r="G447" i="72" s="1"/>
  <c r="D447" i="72"/>
  <c r="F446" i="72"/>
  <c r="G446" i="72" s="1"/>
  <c r="D446" i="72"/>
  <c r="F445" i="72"/>
  <c r="G445" i="72" s="1"/>
  <c r="D445" i="72"/>
  <c r="F444" i="72"/>
  <c r="G444" i="72" s="1"/>
  <c r="D444" i="72"/>
  <c r="F443" i="72"/>
  <c r="G443" i="72" s="1"/>
  <c r="D443" i="72"/>
  <c r="F442" i="72"/>
  <c r="G442" i="72" s="1"/>
  <c r="D442" i="72"/>
  <c r="G441" i="72"/>
  <c r="F441" i="72"/>
  <c r="D441" i="72"/>
  <c r="F440" i="72"/>
  <c r="G440" i="72" s="1"/>
  <c r="E440" i="72"/>
  <c r="D440" i="72"/>
  <c r="F439" i="72"/>
  <c r="G439" i="72" s="1"/>
  <c r="D439" i="72"/>
  <c r="F438" i="72"/>
  <c r="G438" i="72" s="1"/>
  <c r="D438" i="72"/>
  <c r="G437" i="72"/>
  <c r="F437" i="72"/>
  <c r="D437" i="72"/>
  <c r="F436" i="72"/>
  <c r="G436" i="72" s="1"/>
  <c r="D436" i="72"/>
  <c r="F435" i="72"/>
  <c r="G435" i="72" s="1"/>
  <c r="D435" i="72"/>
  <c r="F434" i="72"/>
  <c r="G434" i="72" s="1"/>
  <c r="D434" i="72"/>
  <c r="F433" i="72"/>
  <c r="G433" i="72" s="1"/>
  <c r="D433" i="72"/>
  <c r="F432" i="72"/>
  <c r="G432" i="72" s="1"/>
  <c r="D432" i="72"/>
  <c r="F431" i="72"/>
  <c r="G431" i="72" s="1"/>
  <c r="E431" i="72"/>
  <c r="D431" i="72"/>
  <c r="F430" i="72"/>
  <c r="G430" i="72" s="1"/>
  <c r="D430" i="72"/>
  <c r="F429" i="72"/>
  <c r="G429" i="72" s="1"/>
  <c r="D429" i="72"/>
  <c r="F428" i="72"/>
  <c r="G428" i="72" s="1"/>
  <c r="D428" i="72"/>
  <c r="F427" i="72"/>
  <c r="G427" i="72" s="1"/>
  <c r="D427" i="72"/>
  <c r="F426" i="72"/>
  <c r="G426" i="72" s="1"/>
  <c r="D426" i="72"/>
  <c r="F425" i="72"/>
  <c r="G425" i="72" s="1"/>
  <c r="E425" i="72"/>
  <c r="D425" i="72"/>
  <c r="F424" i="72"/>
  <c r="G424" i="72" s="1"/>
  <c r="E424" i="72"/>
  <c r="D424" i="72"/>
  <c r="F423" i="72"/>
  <c r="G423" i="72" s="1"/>
  <c r="E423" i="72"/>
  <c r="D423" i="72"/>
  <c r="F422" i="72"/>
  <c r="G422" i="72" s="1"/>
  <c r="E422" i="72"/>
  <c r="D422" i="72"/>
  <c r="F421" i="72"/>
  <c r="G421" i="72" s="1"/>
  <c r="E421" i="72"/>
  <c r="D421" i="72"/>
  <c r="F420" i="72"/>
  <c r="G420" i="72" s="1"/>
  <c r="E420" i="72"/>
  <c r="D420" i="72"/>
  <c r="F419" i="72"/>
  <c r="G419" i="72" s="1"/>
  <c r="E419" i="72"/>
  <c r="D419" i="72"/>
  <c r="F418" i="72"/>
  <c r="G418" i="72" s="1"/>
  <c r="E418" i="72"/>
  <c r="D418" i="72"/>
  <c r="F417" i="72"/>
  <c r="G417" i="72" s="1"/>
  <c r="E417" i="72"/>
  <c r="D417" i="72"/>
  <c r="F416" i="72"/>
  <c r="G416" i="72" s="1"/>
  <c r="E416" i="72"/>
  <c r="D416" i="72"/>
  <c r="F415" i="72"/>
  <c r="G415" i="72" s="1"/>
  <c r="E415" i="72"/>
  <c r="D415" i="72"/>
  <c r="F414" i="72"/>
  <c r="G414" i="72" s="1"/>
  <c r="E414" i="72"/>
  <c r="D414" i="72"/>
  <c r="F413" i="72"/>
  <c r="G413" i="72" s="1"/>
  <c r="E413" i="72"/>
  <c r="D413" i="72"/>
  <c r="F412" i="72"/>
  <c r="G412" i="72" s="1"/>
  <c r="E412" i="72"/>
  <c r="D412" i="72"/>
  <c r="F411" i="72"/>
  <c r="G411" i="72" s="1"/>
  <c r="E411" i="72"/>
  <c r="D411" i="72"/>
  <c r="F410" i="72"/>
  <c r="G410" i="72" s="1"/>
  <c r="E410" i="72"/>
  <c r="D410" i="72"/>
  <c r="F409" i="72"/>
  <c r="G409" i="72" s="1"/>
  <c r="E409" i="72"/>
  <c r="D409" i="72"/>
  <c r="F408" i="72"/>
  <c r="G408" i="72" s="1"/>
  <c r="E408" i="72"/>
  <c r="D408" i="72"/>
  <c r="F407" i="72"/>
  <c r="G407" i="72" s="1"/>
  <c r="D407" i="72"/>
  <c r="F406" i="72"/>
  <c r="G406" i="72" s="1"/>
  <c r="D406" i="72"/>
  <c r="F405" i="72"/>
  <c r="G405" i="72" s="1"/>
  <c r="D405" i="72"/>
  <c r="F404" i="72"/>
  <c r="G404" i="72" s="1"/>
  <c r="D404" i="72"/>
  <c r="G403" i="72"/>
  <c r="F403" i="72"/>
  <c r="D403" i="72"/>
  <c r="F402" i="72"/>
  <c r="G402" i="72" s="1"/>
  <c r="D402" i="72"/>
  <c r="F401" i="72"/>
  <c r="G401" i="72" s="1"/>
  <c r="D401" i="72"/>
  <c r="F400" i="72"/>
  <c r="G400" i="72" s="1"/>
  <c r="D400" i="72"/>
  <c r="F399" i="72"/>
  <c r="G399" i="72" s="1"/>
  <c r="E399" i="72"/>
  <c r="D399" i="72"/>
  <c r="F398" i="72"/>
  <c r="G398" i="72" s="1"/>
  <c r="D398" i="72"/>
  <c r="F397" i="72"/>
  <c r="G397" i="72" s="1"/>
  <c r="D397" i="72"/>
  <c r="F396" i="72"/>
  <c r="G396" i="72" s="1"/>
  <c r="D396" i="72"/>
  <c r="F395" i="72"/>
  <c r="G395" i="72" s="1"/>
  <c r="D395" i="72"/>
  <c r="F394" i="72"/>
  <c r="G394" i="72" s="1"/>
  <c r="D394" i="72"/>
  <c r="F393" i="72"/>
  <c r="G393" i="72" s="1"/>
  <c r="D393" i="72"/>
  <c r="F392" i="72"/>
  <c r="G392" i="72" s="1"/>
  <c r="E392" i="72"/>
  <c r="D392" i="72"/>
  <c r="F391" i="72"/>
  <c r="G391" i="72" s="1"/>
  <c r="D391" i="72"/>
  <c r="F390" i="72"/>
  <c r="G390" i="72" s="1"/>
  <c r="D390" i="72"/>
  <c r="F389" i="72"/>
  <c r="G389" i="72" s="1"/>
  <c r="D389" i="72"/>
  <c r="F388" i="72"/>
  <c r="G388" i="72" s="1"/>
  <c r="D388" i="72"/>
  <c r="F387" i="72"/>
  <c r="G387" i="72" s="1"/>
  <c r="D387" i="72"/>
  <c r="F386" i="72"/>
  <c r="G386" i="72" s="1"/>
  <c r="D386" i="72"/>
  <c r="F385" i="72"/>
  <c r="G385" i="72" s="1"/>
  <c r="D385" i="72"/>
  <c r="F384" i="72"/>
  <c r="G384" i="72" s="1"/>
  <c r="D384" i="72"/>
  <c r="F383" i="72"/>
  <c r="G383" i="72" s="1"/>
  <c r="E383" i="72"/>
  <c r="D383" i="72"/>
  <c r="F382" i="72"/>
  <c r="G382" i="72" s="1"/>
  <c r="D382" i="72"/>
  <c r="F381" i="72"/>
  <c r="G381" i="72" s="1"/>
  <c r="D381" i="72"/>
  <c r="F380" i="72"/>
  <c r="G380" i="72" s="1"/>
  <c r="D380" i="72"/>
  <c r="F379" i="72"/>
  <c r="G379" i="72" s="1"/>
  <c r="D379" i="72"/>
  <c r="F378" i="72"/>
  <c r="G378" i="72" s="1"/>
  <c r="D378" i="72"/>
  <c r="F377" i="72"/>
  <c r="G377" i="72" s="1"/>
  <c r="D377" i="72"/>
  <c r="F376" i="72"/>
  <c r="G376" i="72" s="1"/>
  <c r="E376" i="72"/>
  <c r="D376" i="72"/>
  <c r="F375" i="72"/>
  <c r="G375" i="72" s="1"/>
  <c r="D375" i="72"/>
  <c r="F374" i="72"/>
  <c r="G374" i="72" s="1"/>
  <c r="D374" i="72"/>
  <c r="F373" i="72"/>
  <c r="G373" i="72" s="1"/>
  <c r="D373" i="72"/>
  <c r="F372" i="72"/>
  <c r="G372" i="72" s="1"/>
  <c r="D372" i="72"/>
  <c r="F371" i="72"/>
  <c r="G371" i="72" s="1"/>
  <c r="D371" i="72"/>
  <c r="F370" i="72"/>
  <c r="G370" i="72" s="1"/>
  <c r="D370" i="72"/>
  <c r="F369" i="72"/>
  <c r="G369" i="72" s="1"/>
  <c r="D369" i="72"/>
  <c r="F368" i="72"/>
  <c r="G368" i="72" s="1"/>
  <c r="D368" i="72"/>
  <c r="F367" i="72"/>
  <c r="G367" i="72" s="1"/>
  <c r="E367" i="72"/>
  <c r="D367" i="72"/>
  <c r="F366" i="72"/>
  <c r="G366" i="72" s="1"/>
  <c r="D366" i="72"/>
  <c r="F365" i="72"/>
  <c r="G365" i="72" s="1"/>
  <c r="D365" i="72"/>
  <c r="F364" i="72"/>
  <c r="G364" i="72" s="1"/>
  <c r="D364" i="72"/>
  <c r="F363" i="72"/>
  <c r="G363" i="72" s="1"/>
  <c r="D363" i="72"/>
  <c r="F362" i="72"/>
  <c r="G362" i="72" s="1"/>
  <c r="D362" i="72"/>
  <c r="F361" i="72"/>
  <c r="G361" i="72" s="1"/>
  <c r="D361" i="72"/>
  <c r="F360" i="72"/>
  <c r="G360" i="72" s="1"/>
  <c r="E360" i="72"/>
  <c r="D360" i="72"/>
  <c r="F359" i="72"/>
  <c r="G359" i="72" s="1"/>
  <c r="E359" i="72"/>
  <c r="D359" i="72"/>
  <c r="F358" i="72"/>
  <c r="G358" i="72" s="1"/>
  <c r="E358" i="72"/>
  <c r="D358" i="72"/>
  <c r="F357" i="72"/>
  <c r="G357" i="72" s="1"/>
  <c r="E357" i="72"/>
  <c r="D357" i="72"/>
  <c r="F356" i="72"/>
  <c r="G356" i="72" s="1"/>
  <c r="E356" i="72"/>
  <c r="D356" i="72"/>
  <c r="G355" i="72"/>
  <c r="F355" i="72"/>
  <c r="E355" i="72"/>
  <c r="D355" i="72"/>
  <c r="F354" i="72"/>
  <c r="G354" i="72" s="1"/>
  <c r="E354" i="72"/>
  <c r="D354" i="72"/>
  <c r="F353" i="72"/>
  <c r="G353" i="72" s="1"/>
  <c r="E353" i="72"/>
  <c r="D353" i="72"/>
  <c r="F352" i="72"/>
  <c r="G352" i="72" s="1"/>
  <c r="E352" i="72"/>
  <c r="D352" i="72"/>
  <c r="F351" i="72"/>
  <c r="G351" i="72" s="1"/>
  <c r="E351" i="72"/>
  <c r="D351" i="72"/>
  <c r="F350" i="72"/>
  <c r="G350" i="72" s="1"/>
  <c r="E350" i="72"/>
  <c r="D350" i="72"/>
  <c r="F349" i="72"/>
  <c r="G349" i="72" s="1"/>
  <c r="E349" i="72"/>
  <c r="D349" i="72"/>
  <c r="F348" i="72"/>
  <c r="G348" i="72" s="1"/>
  <c r="E348" i="72"/>
  <c r="D348" i="72"/>
  <c r="F347" i="72"/>
  <c r="G347" i="72" s="1"/>
  <c r="E347" i="72"/>
  <c r="D347" i="72"/>
  <c r="F346" i="72"/>
  <c r="G346" i="72" s="1"/>
  <c r="E346" i="72"/>
  <c r="D346" i="72"/>
  <c r="G345" i="72"/>
  <c r="F345" i="72"/>
  <c r="E345" i="72"/>
  <c r="D345" i="72"/>
  <c r="F344" i="72"/>
  <c r="G344" i="72" s="1"/>
  <c r="E344" i="72"/>
  <c r="D344" i="72"/>
  <c r="F343" i="72"/>
  <c r="G343" i="72" s="1"/>
  <c r="E343" i="72"/>
  <c r="D343" i="72"/>
  <c r="F342" i="72"/>
  <c r="G342" i="72" s="1"/>
  <c r="E342" i="72"/>
  <c r="D342" i="72"/>
  <c r="F341" i="72"/>
  <c r="G341" i="72" s="1"/>
  <c r="E341" i="72"/>
  <c r="D341" i="72"/>
  <c r="F340" i="72"/>
  <c r="G340" i="72" s="1"/>
  <c r="E340" i="72"/>
  <c r="D340" i="72"/>
  <c r="F339" i="72"/>
  <c r="G339" i="72" s="1"/>
  <c r="E339" i="72"/>
  <c r="D339" i="72"/>
  <c r="F338" i="72"/>
  <c r="G338" i="72" s="1"/>
  <c r="E338" i="72"/>
  <c r="D338" i="72"/>
  <c r="F337" i="72"/>
  <c r="G337" i="72" s="1"/>
  <c r="E337" i="72"/>
  <c r="D337" i="72"/>
  <c r="F336" i="72"/>
  <c r="G336" i="72" s="1"/>
  <c r="E336" i="72"/>
  <c r="D336" i="72"/>
  <c r="F335" i="72"/>
  <c r="G335" i="72" s="1"/>
  <c r="E335" i="72"/>
  <c r="D335" i="72"/>
  <c r="F334" i="72"/>
  <c r="G334" i="72" s="1"/>
  <c r="E334" i="72"/>
  <c r="D334" i="72"/>
  <c r="F333" i="72"/>
  <c r="G333" i="72" s="1"/>
  <c r="E333" i="72"/>
  <c r="D333" i="72"/>
  <c r="F332" i="72"/>
  <c r="G332" i="72" s="1"/>
  <c r="E332" i="72"/>
  <c r="D332" i="72"/>
  <c r="F331" i="72"/>
  <c r="G331" i="72" s="1"/>
  <c r="E331" i="72"/>
  <c r="D331" i="72"/>
  <c r="F330" i="72"/>
  <c r="G330" i="72" s="1"/>
  <c r="E330" i="72"/>
  <c r="D330" i="72"/>
  <c r="F329" i="72"/>
  <c r="G329" i="72" s="1"/>
  <c r="E329" i="72"/>
  <c r="D329" i="72"/>
  <c r="F328" i="72"/>
  <c r="G328" i="72" s="1"/>
  <c r="E328" i="72"/>
  <c r="D328" i="72"/>
  <c r="F327" i="72"/>
  <c r="G327" i="72" s="1"/>
  <c r="E327" i="72"/>
  <c r="D327" i="72"/>
  <c r="F326" i="72"/>
  <c r="G326" i="72" s="1"/>
  <c r="E326" i="72"/>
  <c r="D326" i="72"/>
  <c r="F325" i="72"/>
  <c r="G325" i="72" s="1"/>
  <c r="E325" i="72"/>
  <c r="D325" i="72"/>
  <c r="F324" i="72"/>
  <c r="G324" i="72" s="1"/>
  <c r="D324" i="72"/>
  <c r="F323" i="72"/>
  <c r="G323" i="72" s="1"/>
  <c r="D323" i="72"/>
  <c r="F322" i="72"/>
  <c r="G322" i="72" s="1"/>
  <c r="D322" i="72"/>
  <c r="F321" i="72"/>
  <c r="G321" i="72" s="1"/>
  <c r="D321" i="72"/>
  <c r="F320" i="72"/>
  <c r="G320" i="72" s="1"/>
  <c r="D320" i="72"/>
  <c r="F319" i="72"/>
  <c r="G319" i="72" s="1"/>
  <c r="E319" i="72"/>
  <c r="D319" i="72"/>
  <c r="F318" i="72"/>
  <c r="G318" i="72" s="1"/>
  <c r="D318" i="72"/>
  <c r="F317" i="72"/>
  <c r="G317" i="72" s="1"/>
  <c r="D317" i="72"/>
  <c r="F316" i="72"/>
  <c r="G316" i="72" s="1"/>
  <c r="D316" i="72"/>
  <c r="F315" i="72"/>
  <c r="G315" i="72" s="1"/>
  <c r="D315" i="72"/>
  <c r="F314" i="72"/>
  <c r="G314" i="72" s="1"/>
  <c r="D314" i="72"/>
  <c r="F313" i="72"/>
  <c r="G313" i="72" s="1"/>
  <c r="D313" i="72"/>
  <c r="F312" i="72"/>
  <c r="G312" i="72" s="1"/>
  <c r="E312" i="72"/>
  <c r="D312" i="72"/>
  <c r="F311" i="72"/>
  <c r="G311" i="72" s="1"/>
  <c r="D311" i="72"/>
  <c r="F310" i="72"/>
  <c r="G310" i="72" s="1"/>
  <c r="D310" i="72"/>
  <c r="F309" i="72"/>
  <c r="G309" i="72" s="1"/>
  <c r="D309" i="72"/>
  <c r="F308" i="72"/>
  <c r="G308" i="72" s="1"/>
  <c r="D308" i="72"/>
  <c r="F307" i="72"/>
  <c r="G307" i="72" s="1"/>
  <c r="D307" i="72"/>
  <c r="F306" i="72"/>
  <c r="G306" i="72" s="1"/>
  <c r="E306" i="72"/>
  <c r="D306" i="72"/>
  <c r="F305" i="72"/>
  <c r="G305" i="72" s="1"/>
  <c r="E305" i="72"/>
  <c r="D305" i="72"/>
  <c r="F304" i="72"/>
  <c r="G304" i="72" s="1"/>
  <c r="E304" i="72"/>
  <c r="D304" i="72"/>
  <c r="F303" i="72"/>
  <c r="G303" i="72" s="1"/>
  <c r="E303" i="72"/>
  <c r="D303" i="72"/>
  <c r="F302" i="72"/>
  <c r="G302" i="72" s="1"/>
  <c r="E302" i="72"/>
  <c r="D302" i="72"/>
  <c r="F301" i="72"/>
  <c r="G301" i="72" s="1"/>
  <c r="E301" i="72"/>
  <c r="D301" i="72"/>
  <c r="F300" i="72"/>
  <c r="G300" i="72" s="1"/>
  <c r="E300" i="72"/>
  <c r="D300" i="72"/>
  <c r="F299" i="72"/>
  <c r="G299" i="72" s="1"/>
  <c r="E299" i="72"/>
  <c r="D299" i="72"/>
  <c r="F298" i="72"/>
  <c r="G298" i="72" s="1"/>
  <c r="E298" i="72"/>
  <c r="D298" i="72"/>
  <c r="F297" i="72"/>
  <c r="G297" i="72" s="1"/>
  <c r="E297" i="72"/>
  <c r="D297" i="72"/>
  <c r="F296" i="72"/>
  <c r="G296" i="72" s="1"/>
  <c r="E296" i="72"/>
  <c r="D296" i="72"/>
  <c r="F295" i="72"/>
  <c r="G295" i="72" s="1"/>
  <c r="E295" i="72"/>
  <c r="D295" i="72"/>
  <c r="F294" i="72"/>
  <c r="G294" i="72" s="1"/>
  <c r="E294" i="72"/>
  <c r="D294" i="72"/>
  <c r="F293" i="72"/>
  <c r="G293" i="72" s="1"/>
  <c r="E293" i="72"/>
  <c r="D293" i="72"/>
  <c r="F292" i="72"/>
  <c r="G292" i="72" s="1"/>
  <c r="E292" i="72"/>
  <c r="D292" i="72"/>
  <c r="F291" i="72"/>
  <c r="G291" i="72" s="1"/>
  <c r="E291" i="72"/>
  <c r="D291" i="72"/>
  <c r="F290" i="72"/>
  <c r="G290" i="72" s="1"/>
  <c r="E290" i="72"/>
  <c r="D290" i="72"/>
  <c r="F289" i="72"/>
  <c r="G289" i="72" s="1"/>
  <c r="E289" i="72"/>
  <c r="D289" i="72"/>
  <c r="F288" i="72"/>
  <c r="G288" i="72" s="1"/>
  <c r="E288" i="72"/>
  <c r="D288" i="72"/>
  <c r="F287" i="72"/>
  <c r="G287" i="72" s="1"/>
  <c r="E287" i="72"/>
  <c r="D287" i="72"/>
  <c r="F286" i="72"/>
  <c r="G286" i="72" s="1"/>
  <c r="E286" i="72"/>
  <c r="D286" i="72"/>
  <c r="F285" i="72"/>
  <c r="G285" i="72" s="1"/>
  <c r="E285" i="72"/>
  <c r="D285" i="72"/>
  <c r="F284" i="72"/>
  <c r="G284" i="72" s="1"/>
  <c r="E284" i="72"/>
  <c r="D284" i="72"/>
  <c r="F283" i="72"/>
  <c r="G283" i="72" s="1"/>
  <c r="E283" i="72"/>
  <c r="D283" i="72"/>
  <c r="F282" i="72"/>
  <c r="G282" i="72" s="1"/>
  <c r="E282" i="72"/>
  <c r="D282" i="72"/>
  <c r="F281" i="72"/>
  <c r="G281" i="72" s="1"/>
  <c r="E281" i="72"/>
  <c r="D281" i="72"/>
  <c r="F280" i="72"/>
  <c r="G280" i="72" s="1"/>
  <c r="E280" i="72"/>
  <c r="D280" i="72"/>
  <c r="F279" i="72"/>
  <c r="G279" i="72" s="1"/>
  <c r="E279" i="72"/>
  <c r="D279" i="72"/>
  <c r="F278" i="72"/>
  <c r="G278" i="72" s="1"/>
  <c r="E278" i="72"/>
  <c r="D278" i="72"/>
  <c r="F277" i="72"/>
  <c r="G277" i="72" s="1"/>
  <c r="E277" i="72"/>
  <c r="D277" i="72"/>
  <c r="F276" i="72"/>
  <c r="G276" i="72" s="1"/>
  <c r="E276" i="72"/>
  <c r="D276" i="72"/>
  <c r="F275" i="72"/>
  <c r="G275" i="72" s="1"/>
  <c r="E275" i="72"/>
  <c r="D275" i="72"/>
  <c r="F274" i="72"/>
  <c r="G274" i="72" s="1"/>
  <c r="E274" i="72"/>
  <c r="D274" i="72"/>
  <c r="G273" i="72"/>
  <c r="F273" i="72"/>
  <c r="E273" i="72"/>
  <c r="D273" i="72"/>
  <c r="F272" i="72"/>
  <c r="G272" i="72" s="1"/>
  <c r="E272" i="72"/>
  <c r="D272" i="72"/>
  <c r="F271" i="72"/>
  <c r="G271" i="72" s="1"/>
  <c r="E271" i="72"/>
  <c r="D271" i="72"/>
  <c r="F270" i="72"/>
  <c r="G270" i="72" s="1"/>
  <c r="E270" i="72"/>
  <c r="D270" i="72"/>
  <c r="F269" i="72"/>
  <c r="G269" i="72" s="1"/>
  <c r="E269" i="72"/>
  <c r="D269" i="72"/>
  <c r="F268" i="72"/>
  <c r="G268" i="72" s="1"/>
  <c r="E268" i="72"/>
  <c r="D268" i="72"/>
  <c r="F267" i="72"/>
  <c r="G267" i="72" s="1"/>
  <c r="E267" i="72"/>
  <c r="D267" i="72"/>
  <c r="F266" i="72"/>
  <c r="G266" i="72" s="1"/>
  <c r="E266" i="72"/>
  <c r="D266" i="72"/>
  <c r="F265" i="72"/>
  <c r="G265" i="72" s="1"/>
  <c r="E265" i="72"/>
  <c r="D265" i="72"/>
  <c r="F264" i="72"/>
  <c r="G264" i="72" s="1"/>
  <c r="E264" i="72"/>
  <c r="D264" i="72"/>
  <c r="F263" i="72"/>
  <c r="G263" i="72" s="1"/>
  <c r="E263" i="72"/>
  <c r="D263" i="72"/>
  <c r="F262" i="72"/>
  <c r="G262" i="72" s="1"/>
  <c r="E262" i="72"/>
  <c r="D262" i="72"/>
  <c r="F261" i="72"/>
  <c r="G261" i="72" s="1"/>
  <c r="E261" i="72"/>
  <c r="D261" i="72"/>
  <c r="F260" i="72"/>
  <c r="G260" i="72" s="1"/>
  <c r="E260" i="72"/>
  <c r="D260" i="72"/>
  <c r="F259" i="72"/>
  <c r="G259" i="72" s="1"/>
  <c r="E259" i="72"/>
  <c r="D259" i="72"/>
  <c r="F258" i="72"/>
  <c r="G258" i="72" s="1"/>
  <c r="E258" i="72"/>
  <c r="D258" i="72"/>
  <c r="F257" i="72"/>
  <c r="G257" i="72" s="1"/>
  <c r="E257" i="72"/>
  <c r="D257" i="72"/>
  <c r="F256" i="72"/>
  <c r="G256" i="72" s="1"/>
  <c r="E256" i="72"/>
  <c r="D256" i="72"/>
  <c r="F255" i="72"/>
  <c r="G255" i="72" s="1"/>
  <c r="E255" i="72"/>
  <c r="D255" i="72"/>
  <c r="F254" i="72"/>
  <c r="G254" i="72" s="1"/>
  <c r="E254" i="72"/>
  <c r="D254" i="72"/>
  <c r="F253" i="72"/>
  <c r="G253" i="72" s="1"/>
  <c r="E253" i="72"/>
  <c r="D253" i="72"/>
  <c r="F252" i="72"/>
  <c r="G252" i="72" s="1"/>
  <c r="D252" i="72"/>
  <c r="F251" i="72"/>
  <c r="G251" i="72" s="1"/>
  <c r="D251" i="72"/>
  <c r="F250" i="72"/>
  <c r="G250" i="72" s="1"/>
  <c r="D250" i="72"/>
  <c r="F249" i="72"/>
  <c r="G249" i="72" s="1"/>
  <c r="D249" i="72"/>
  <c r="F248" i="72"/>
  <c r="G248" i="72" s="1"/>
  <c r="D248" i="72"/>
  <c r="F247" i="72"/>
  <c r="G247" i="72" s="1"/>
  <c r="D247" i="72"/>
  <c r="F246" i="72"/>
  <c r="G246" i="72" s="1"/>
  <c r="D246" i="72"/>
  <c r="F245" i="72"/>
  <c r="G245" i="72" s="1"/>
  <c r="D245" i="72"/>
  <c r="F244" i="72"/>
  <c r="G244" i="72" s="1"/>
  <c r="D244" i="72"/>
  <c r="F243" i="72"/>
  <c r="G243" i="72" s="1"/>
  <c r="D243" i="72"/>
  <c r="F242" i="72"/>
  <c r="G242" i="72" s="1"/>
  <c r="D242" i="72"/>
  <c r="F241" i="72"/>
  <c r="G241" i="72" s="1"/>
  <c r="D241" i="72"/>
  <c r="F240" i="72"/>
  <c r="G240" i="72" s="1"/>
  <c r="D240" i="72"/>
  <c r="F239" i="72"/>
  <c r="G239" i="72" s="1"/>
  <c r="D239" i="72"/>
  <c r="F238" i="72"/>
  <c r="G238" i="72" s="1"/>
  <c r="D238" i="72"/>
  <c r="F237" i="72"/>
  <c r="G237" i="72" s="1"/>
  <c r="D237" i="72"/>
  <c r="F236" i="72"/>
  <c r="G236" i="72" s="1"/>
  <c r="E236" i="72"/>
  <c r="D236" i="72"/>
  <c r="F235" i="72"/>
  <c r="G235" i="72" s="1"/>
  <c r="E235" i="72"/>
  <c r="D235" i="72"/>
  <c r="F234" i="72"/>
  <c r="G234" i="72" s="1"/>
  <c r="E234" i="72"/>
  <c r="D234" i="72"/>
  <c r="F233" i="72"/>
  <c r="G233" i="72" s="1"/>
  <c r="E233" i="72"/>
  <c r="D233" i="72"/>
  <c r="F232" i="72"/>
  <c r="G232" i="72" s="1"/>
  <c r="E232" i="72"/>
  <c r="D232" i="72"/>
  <c r="F231" i="72"/>
  <c r="G231" i="72" s="1"/>
  <c r="E231" i="72"/>
  <c r="D231" i="72"/>
  <c r="F230" i="72"/>
  <c r="G230" i="72" s="1"/>
  <c r="E230" i="72"/>
  <c r="D230" i="72"/>
  <c r="F229" i="72"/>
  <c r="G229" i="72" s="1"/>
  <c r="E229" i="72"/>
  <c r="D229" i="72"/>
  <c r="F228" i="72"/>
  <c r="G228" i="72" s="1"/>
  <c r="E228" i="72"/>
  <c r="D228" i="72"/>
  <c r="F227" i="72"/>
  <c r="G227" i="72" s="1"/>
  <c r="E227" i="72"/>
  <c r="D227" i="72"/>
  <c r="F226" i="72"/>
  <c r="G226" i="72" s="1"/>
  <c r="E226" i="72"/>
  <c r="D226" i="72"/>
  <c r="F225" i="72"/>
  <c r="G225" i="72" s="1"/>
  <c r="E225" i="72"/>
  <c r="D225" i="72"/>
  <c r="F224" i="72"/>
  <c r="G224" i="72" s="1"/>
  <c r="E224" i="72"/>
  <c r="D224" i="72"/>
  <c r="F223" i="72"/>
  <c r="G223" i="72" s="1"/>
  <c r="E223" i="72"/>
  <c r="D223" i="72"/>
  <c r="F222" i="72"/>
  <c r="G222" i="72" s="1"/>
  <c r="E222" i="72"/>
  <c r="D222" i="72"/>
  <c r="F221" i="72"/>
  <c r="G221" i="72" s="1"/>
  <c r="E221" i="72"/>
  <c r="D221" i="72"/>
  <c r="F220" i="72"/>
  <c r="G220" i="72" s="1"/>
  <c r="E220" i="72"/>
  <c r="D220" i="72"/>
  <c r="F219" i="72"/>
  <c r="G219" i="72" s="1"/>
  <c r="E219" i="72"/>
  <c r="D219" i="72"/>
  <c r="F218" i="72"/>
  <c r="G218" i="72" s="1"/>
  <c r="E218" i="72"/>
  <c r="D218" i="72"/>
  <c r="F217" i="72"/>
  <c r="G217" i="72" s="1"/>
  <c r="E217" i="72"/>
  <c r="D217" i="72"/>
  <c r="F216" i="72"/>
  <c r="G216" i="72" s="1"/>
  <c r="E216" i="72"/>
  <c r="D216" i="72"/>
  <c r="F215" i="72"/>
  <c r="G215" i="72" s="1"/>
  <c r="E215" i="72"/>
  <c r="D215" i="72"/>
  <c r="F214" i="72"/>
  <c r="G214" i="72" s="1"/>
  <c r="E214" i="72"/>
  <c r="D214" i="72"/>
  <c r="F213" i="72"/>
  <c r="G213" i="72" s="1"/>
  <c r="E213" i="72"/>
  <c r="D213" i="72"/>
  <c r="F212" i="72"/>
  <c r="G212" i="72" s="1"/>
  <c r="E212" i="72"/>
  <c r="D212" i="72"/>
  <c r="F211" i="72"/>
  <c r="G211" i="72" s="1"/>
  <c r="E211" i="72"/>
  <c r="D211" i="72"/>
  <c r="F210" i="72"/>
  <c r="G210" i="72" s="1"/>
  <c r="E210" i="72"/>
  <c r="D210" i="72"/>
  <c r="F209" i="72"/>
  <c r="G209" i="72" s="1"/>
  <c r="E209" i="72"/>
  <c r="D209" i="72"/>
  <c r="F208" i="72"/>
  <c r="G208" i="72" s="1"/>
  <c r="E208" i="72"/>
  <c r="D208" i="72"/>
  <c r="F207" i="72"/>
  <c r="G207" i="72" s="1"/>
  <c r="E207" i="72"/>
  <c r="D207" i="72"/>
  <c r="F206" i="72"/>
  <c r="G206" i="72" s="1"/>
  <c r="E206" i="72"/>
  <c r="D206" i="72"/>
  <c r="F205" i="72"/>
  <c r="G205" i="72" s="1"/>
  <c r="E205" i="72"/>
  <c r="D205" i="72"/>
  <c r="F204" i="72"/>
  <c r="G204" i="72" s="1"/>
  <c r="E204" i="72"/>
  <c r="D204" i="72"/>
  <c r="F203" i="72"/>
  <c r="G203" i="72" s="1"/>
  <c r="E203" i="72"/>
  <c r="D203" i="72"/>
  <c r="F202" i="72"/>
  <c r="G202" i="72" s="1"/>
  <c r="E202" i="72"/>
  <c r="D202" i="72"/>
  <c r="F201" i="72"/>
  <c r="G201" i="72" s="1"/>
  <c r="E201" i="72"/>
  <c r="D201" i="72"/>
  <c r="F200" i="72"/>
  <c r="G200" i="72" s="1"/>
  <c r="E200" i="72"/>
  <c r="D200" i="72"/>
  <c r="F199" i="72"/>
  <c r="G199" i="72" s="1"/>
  <c r="E199" i="72"/>
  <c r="D199" i="72"/>
  <c r="F198" i="72"/>
  <c r="G198" i="72" s="1"/>
  <c r="E198" i="72"/>
  <c r="D198" i="72"/>
  <c r="F197" i="72"/>
  <c r="G197" i="72" s="1"/>
  <c r="E197" i="72"/>
  <c r="D197" i="72"/>
  <c r="F196" i="72"/>
  <c r="G196" i="72" s="1"/>
  <c r="E196" i="72"/>
  <c r="D196" i="72"/>
  <c r="F195" i="72"/>
  <c r="G195" i="72" s="1"/>
  <c r="E195" i="72"/>
  <c r="D195" i="72"/>
  <c r="F194" i="72"/>
  <c r="G194" i="72" s="1"/>
  <c r="E194" i="72"/>
  <c r="D194" i="72"/>
  <c r="G193" i="72"/>
  <c r="F193" i="72"/>
  <c r="E193" i="72"/>
  <c r="D193" i="72"/>
  <c r="F192" i="72"/>
  <c r="G192" i="72" s="1"/>
  <c r="E192" i="72"/>
  <c r="D192" i="72"/>
  <c r="F191" i="72"/>
  <c r="G191" i="72" s="1"/>
  <c r="E191" i="72"/>
  <c r="D191" i="72"/>
  <c r="F190" i="72"/>
  <c r="G190" i="72" s="1"/>
  <c r="E190" i="72"/>
  <c r="D190" i="72"/>
  <c r="F189" i="72"/>
  <c r="G189" i="72" s="1"/>
  <c r="E189" i="72"/>
  <c r="D189" i="72"/>
  <c r="F188" i="72"/>
  <c r="G188" i="72" s="1"/>
  <c r="E188" i="72"/>
  <c r="D188" i="72"/>
  <c r="F187" i="72"/>
  <c r="G187" i="72" s="1"/>
  <c r="E187" i="72"/>
  <c r="D187" i="72"/>
  <c r="F186" i="72"/>
  <c r="G186" i="72" s="1"/>
  <c r="E186" i="72"/>
  <c r="D186" i="72"/>
  <c r="F185" i="72"/>
  <c r="G185" i="72" s="1"/>
  <c r="E185" i="72"/>
  <c r="D185" i="72"/>
  <c r="F184" i="72"/>
  <c r="G184" i="72" s="1"/>
  <c r="E184" i="72"/>
  <c r="D184" i="72"/>
  <c r="G183" i="72"/>
  <c r="F183" i="72"/>
  <c r="E183" i="72"/>
  <c r="D183" i="72"/>
  <c r="F182" i="72"/>
  <c r="G182" i="72" s="1"/>
  <c r="D182" i="72"/>
  <c r="F181" i="72"/>
  <c r="G181" i="72" s="1"/>
  <c r="D181" i="72"/>
  <c r="F180" i="72"/>
  <c r="G180" i="72" s="1"/>
  <c r="D180" i="72"/>
  <c r="F179" i="72"/>
  <c r="G179" i="72" s="1"/>
  <c r="D179" i="72"/>
  <c r="F178" i="72"/>
  <c r="G178" i="72" s="1"/>
  <c r="D178" i="72"/>
  <c r="F177" i="72"/>
  <c r="G177" i="72" s="1"/>
  <c r="D177" i="72"/>
  <c r="F176" i="72"/>
  <c r="G176" i="72" s="1"/>
  <c r="D176" i="72"/>
  <c r="G175" i="72"/>
  <c r="F175" i="72"/>
  <c r="D175" i="72"/>
  <c r="F174" i="72"/>
  <c r="G174" i="72" s="1"/>
  <c r="D174" i="72"/>
  <c r="F173" i="72"/>
  <c r="G173" i="72" s="1"/>
  <c r="D173" i="72"/>
  <c r="F172" i="72"/>
  <c r="G172" i="72" s="1"/>
  <c r="D172" i="72"/>
  <c r="F171" i="72"/>
  <c r="G171" i="72" s="1"/>
  <c r="D171" i="72"/>
  <c r="F170" i="72"/>
  <c r="G170" i="72" s="1"/>
  <c r="D170" i="72"/>
  <c r="F169" i="72"/>
  <c r="G169" i="72" s="1"/>
  <c r="D169" i="72"/>
  <c r="F168" i="72"/>
  <c r="G168" i="72" s="1"/>
  <c r="D168" i="72"/>
  <c r="F167" i="72"/>
  <c r="G167" i="72" s="1"/>
  <c r="D167" i="72"/>
  <c r="F166" i="72"/>
  <c r="G166" i="72" s="1"/>
  <c r="D166" i="72"/>
  <c r="F165" i="72"/>
  <c r="G165" i="72" s="1"/>
  <c r="D165" i="72"/>
  <c r="F164" i="72"/>
  <c r="G164" i="72" s="1"/>
  <c r="D164" i="72"/>
  <c r="F163" i="72"/>
  <c r="G163" i="72" s="1"/>
  <c r="D163" i="72"/>
  <c r="F162" i="72"/>
  <c r="G162" i="72" s="1"/>
  <c r="D162" i="72"/>
  <c r="F161" i="72"/>
  <c r="G161" i="72" s="1"/>
  <c r="D161" i="72"/>
  <c r="F160" i="72"/>
  <c r="G160" i="72" s="1"/>
  <c r="D160" i="72"/>
  <c r="F159" i="72"/>
  <c r="G159" i="72" s="1"/>
  <c r="D159" i="72"/>
  <c r="F158" i="72"/>
  <c r="G158" i="72" s="1"/>
  <c r="D158" i="72"/>
  <c r="F157" i="72"/>
  <c r="G157" i="72" s="1"/>
  <c r="D157" i="72"/>
  <c r="F156" i="72"/>
  <c r="G156" i="72" s="1"/>
  <c r="E156" i="72"/>
  <c r="D156" i="72"/>
  <c r="F155" i="72"/>
  <c r="G155" i="72" s="1"/>
  <c r="E155" i="72"/>
  <c r="D155" i="72"/>
  <c r="F154" i="72"/>
  <c r="G154" i="72" s="1"/>
  <c r="E154" i="72"/>
  <c r="D154" i="72"/>
  <c r="F153" i="72"/>
  <c r="G153" i="72" s="1"/>
  <c r="E153" i="72"/>
  <c r="D153" i="72"/>
  <c r="F152" i="72"/>
  <c r="G152" i="72" s="1"/>
  <c r="E152" i="72"/>
  <c r="D152" i="72"/>
  <c r="F151" i="72"/>
  <c r="G151" i="72" s="1"/>
  <c r="E151" i="72"/>
  <c r="D151" i="72"/>
  <c r="F150" i="72"/>
  <c r="G150" i="72" s="1"/>
  <c r="E150" i="72"/>
  <c r="D150" i="72"/>
  <c r="F149" i="72"/>
  <c r="G149" i="72" s="1"/>
  <c r="E149" i="72"/>
  <c r="D149" i="72"/>
  <c r="F148" i="72"/>
  <c r="G148" i="72" s="1"/>
  <c r="E148" i="72"/>
  <c r="D148" i="72"/>
  <c r="F147" i="72"/>
  <c r="G147" i="72" s="1"/>
  <c r="E147" i="72"/>
  <c r="D147" i="72"/>
  <c r="F146" i="72"/>
  <c r="G146" i="72" s="1"/>
  <c r="E146" i="72"/>
  <c r="D146" i="72"/>
  <c r="F145" i="72"/>
  <c r="G145" i="72" s="1"/>
  <c r="E145" i="72"/>
  <c r="D145" i="72"/>
  <c r="F144" i="72"/>
  <c r="G144" i="72" s="1"/>
  <c r="E144" i="72"/>
  <c r="D144" i="72"/>
  <c r="F143" i="72"/>
  <c r="G143" i="72" s="1"/>
  <c r="E143" i="72"/>
  <c r="D143" i="72"/>
  <c r="F142" i="72"/>
  <c r="G142" i="72" s="1"/>
  <c r="E142" i="72"/>
  <c r="D142" i="72"/>
  <c r="F141" i="72"/>
  <c r="G141" i="72" s="1"/>
  <c r="E141" i="72"/>
  <c r="D141" i="72"/>
  <c r="F140" i="72"/>
  <c r="G140" i="72" s="1"/>
  <c r="E140" i="72"/>
  <c r="D140" i="72"/>
  <c r="F139" i="72"/>
  <c r="G139" i="72" s="1"/>
  <c r="E139" i="72"/>
  <c r="D139" i="72"/>
  <c r="F138" i="72"/>
  <c r="G138" i="72" s="1"/>
  <c r="E138" i="72"/>
  <c r="D138" i="72"/>
  <c r="F137" i="72"/>
  <c r="G137" i="72" s="1"/>
  <c r="E137" i="72"/>
  <c r="D137" i="72"/>
  <c r="F136" i="72"/>
  <c r="G136" i="72" s="1"/>
  <c r="E136" i="72"/>
  <c r="D136" i="72"/>
  <c r="F135" i="72"/>
  <c r="G135" i="72" s="1"/>
  <c r="E135" i="72"/>
  <c r="D135" i="72"/>
  <c r="F134" i="72"/>
  <c r="G134" i="72" s="1"/>
  <c r="E134" i="72"/>
  <c r="D134" i="72"/>
  <c r="F133" i="72"/>
  <c r="G133" i="72" s="1"/>
  <c r="E133" i="72"/>
  <c r="D133" i="72"/>
  <c r="F132" i="72"/>
  <c r="G132" i="72" s="1"/>
  <c r="E132" i="72"/>
  <c r="D132" i="72"/>
  <c r="F131" i="72"/>
  <c r="G131" i="72" s="1"/>
  <c r="E131" i="72"/>
  <c r="D131" i="72"/>
  <c r="F130" i="72"/>
  <c r="G130" i="72" s="1"/>
  <c r="E130" i="72"/>
  <c r="D130" i="72"/>
  <c r="F129" i="72"/>
  <c r="G129" i="72" s="1"/>
  <c r="E129" i="72"/>
  <c r="D129" i="72"/>
  <c r="F128" i="72"/>
  <c r="G128" i="72" s="1"/>
  <c r="E128" i="72"/>
  <c r="D128" i="72"/>
  <c r="F127" i="72"/>
  <c r="G127" i="72" s="1"/>
  <c r="E127" i="72"/>
  <c r="D127" i="72"/>
  <c r="F126" i="72"/>
  <c r="G126" i="72" s="1"/>
  <c r="E126" i="72"/>
  <c r="D126" i="72"/>
  <c r="F125" i="72"/>
  <c r="G125" i="72" s="1"/>
  <c r="E125" i="72"/>
  <c r="D125" i="72"/>
  <c r="F124" i="72"/>
  <c r="G124" i="72" s="1"/>
  <c r="E124" i="72"/>
  <c r="D124" i="72"/>
  <c r="F123" i="72"/>
  <c r="G123" i="72" s="1"/>
  <c r="E123" i="72"/>
  <c r="D123" i="72"/>
  <c r="F122" i="72"/>
  <c r="G122" i="72" s="1"/>
  <c r="E122" i="72"/>
  <c r="D122" i="72"/>
  <c r="F121" i="72"/>
  <c r="G121" i="72" s="1"/>
  <c r="E121" i="72"/>
  <c r="D121" i="72"/>
  <c r="F120" i="72"/>
  <c r="G120" i="72" s="1"/>
  <c r="E120" i="72"/>
  <c r="D120" i="72"/>
  <c r="F119" i="72"/>
  <c r="G119" i="72" s="1"/>
  <c r="E119" i="72"/>
  <c r="D119" i="72"/>
  <c r="F118" i="72"/>
  <c r="G118" i="72" s="1"/>
  <c r="E118" i="72"/>
  <c r="D118" i="72"/>
  <c r="F117" i="72"/>
  <c r="G117" i="72" s="1"/>
  <c r="E117" i="72"/>
  <c r="D117" i="72"/>
  <c r="F116" i="72"/>
  <c r="G116" i="72" s="1"/>
  <c r="E116" i="72"/>
  <c r="D116" i="72"/>
  <c r="F115" i="72"/>
  <c r="G115" i="72" s="1"/>
  <c r="E115" i="72"/>
  <c r="D115" i="72"/>
  <c r="F114" i="72"/>
  <c r="G114" i="72" s="1"/>
  <c r="E114" i="72"/>
  <c r="D114" i="72"/>
  <c r="F113" i="72"/>
  <c r="G113" i="72" s="1"/>
  <c r="E113" i="72"/>
  <c r="D113" i="72"/>
  <c r="F112" i="72"/>
  <c r="G112" i="72" s="1"/>
  <c r="E112" i="72"/>
  <c r="D112" i="72"/>
  <c r="F111" i="72"/>
  <c r="G111" i="72" s="1"/>
  <c r="E111" i="72"/>
  <c r="D111" i="72"/>
  <c r="F110" i="72"/>
  <c r="G110" i="72" s="1"/>
  <c r="E110" i="72"/>
  <c r="D110" i="72"/>
  <c r="F109" i="72"/>
  <c r="G109" i="72" s="1"/>
  <c r="E109" i="72"/>
  <c r="D109" i="72"/>
  <c r="F108" i="72"/>
  <c r="G108" i="72" s="1"/>
  <c r="E108" i="72"/>
  <c r="D108" i="72"/>
  <c r="F107" i="72"/>
  <c r="G107" i="72" s="1"/>
  <c r="E107" i="72"/>
  <c r="D107" i="72"/>
  <c r="F106" i="72"/>
  <c r="G106" i="72" s="1"/>
  <c r="E106" i="72"/>
  <c r="D106" i="72"/>
  <c r="F105" i="72"/>
  <c r="G105" i="72" s="1"/>
  <c r="E105" i="72"/>
  <c r="D105" i="72"/>
  <c r="F104" i="72"/>
  <c r="G104" i="72" s="1"/>
  <c r="E104" i="72"/>
  <c r="D104" i="72"/>
  <c r="F103" i="72"/>
  <c r="G103" i="72" s="1"/>
  <c r="E103" i="72"/>
  <c r="D103" i="72"/>
  <c r="F102" i="72"/>
  <c r="G102" i="72" s="1"/>
  <c r="E102" i="72"/>
  <c r="D102" i="72"/>
  <c r="F101" i="72"/>
  <c r="G101" i="72" s="1"/>
  <c r="E101" i="72"/>
  <c r="D101" i="72"/>
  <c r="F100" i="72"/>
  <c r="G100" i="72" s="1"/>
  <c r="E100" i="72"/>
  <c r="D100" i="72"/>
  <c r="F99" i="72"/>
  <c r="G99" i="72" s="1"/>
  <c r="E99" i="72"/>
  <c r="D99" i="72"/>
  <c r="F98" i="72"/>
  <c r="G98" i="72" s="1"/>
  <c r="E98" i="72"/>
  <c r="D98" i="72"/>
  <c r="F97" i="72"/>
  <c r="G97" i="72" s="1"/>
  <c r="E97" i="72"/>
  <c r="D97" i="72"/>
  <c r="F96" i="72"/>
  <c r="G96" i="72" s="1"/>
  <c r="E96" i="72"/>
  <c r="D96" i="72"/>
  <c r="F95" i="72"/>
  <c r="G95" i="72" s="1"/>
  <c r="E95" i="72"/>
  <c r="D95" i="72"/>
  <c r="F94" i="72"/>
  <c r="G94" i="72" s="1"/>
  <c r="E94" i="72"/>
  <c r="D94" i="72"/>
  <c r="F93" i="72"/>
  <c r="G93" i="72" s="1"/>
  <c r="E93" i="72"/>
  <c r="D93" i="72"/>
  <c r="F92" i="72"/>
  <c r="G92" i="72" s="1"/>
  <c r="E92" i="72"/>
  <c r="D92" i="72"/>
  <c r="F91" i="72"/>
  <c r="G91" i="72" s="1"/>
  <c r="E91" i="72"/>
  <c r="D91" i="72"/>
  <c r="F90" i="72"/>
  <c r="G90" i="72" s="1"/>
  <c r="E90" i="72"/>
  <c r="D90" i="72"/>
  <c r="F89" i="72"/>
  <c r="G89" i="72" s="1"/>
  <c r="E89" i="72"/>
  <c r="D89" i="72"/>
  <c r="F88" i="72"/>
  <c r="G88" i="72" s="1"/>
  <c r="E88" i="72"/>
  <c r="D88" i="72"/>
  <c r="F87" i="72"/>
  <c r="G87" i="72" s="1"/>
  <c r="E87" i="72"/>
  <c r="D87" i="72"/>
  <c r="F86" i="72"/>
  <c r="G86" i="72" s="1"/>
  <c r="E86" i="72"/>
  <c r="D86" i="72"/>
  <c r="F85" i="72"/>
  <c r="G85" i="72" s="1"/>
  <c r="E85" i="72"/>
  <c r="D85" i="72"/>
  <c r="F84" i="72"/>
  <c r="G84" i="72" s="1"/>
  <c r="E84" i="72"/>
  <c r="D84" i="72"/>
  <c r="F83" i="72"/>
  <c r="G83" i="72" s="1"/>
  <c r="E83" i="72"/>
  <c r="D83" i="72"/>
  <c r="F82" i="72"/>
  <c r="G82" i="72" s="1"/>
  <c r="E82" i="72"/>
  <c r="D82" i="72"/>
  <c r="F81" i="72"/>
  <c r="G81" i="72" s="1"/>
  <c r="E81" i="72"/>
  <c r="D81" i="72"/>
  <c r="F80" i="72"/>
  <c r="G80" i="72" s="1"/>
  <c r="E80" i="72"/>
  <c r="D80" i="72"/>
  <c r="F79" i="72"/>
  <c r="G79" i="72" s="1"/>
  <c r="E79" i="72"/>
  <c r="D79" i="72"/>
  <c r="F78" i="72"/>
  <c r="G78" i="72" s="1"/>
  <c r="E78" i="72"/>
  <c r="D78" i="72"/>
  <c r="F77" i="72"/>
  <c r="G77" i="72" s="1"/>
  <c r="E77" i="72"/>
  <c r="D77" i="72"/>
  <c r="F76" i="72"/>
  <c r="G76" i="72" s="1"/>
  <c r="E76" i="72"/>
  <c r="D76" i="72"/>
  <c r="F75" i="72"/>
  <c r="G75" i="72" s="1"/>
  <c r="E75" i="72"/>
  <c r="D75" i="72"/>
  <c r="F74" i="72"/>
  <c r="G74" i="72" s="1"/>
  <c r="E74" i="72"/>
  <c r="D74" i="72"/>
  <c r="F73" i="72"/>
  <c r="G73" i="72" s="1"/>
  <c r="E73" i="72"/>
  <c r="D73" i="72"/>
  <c r="F72" i="72"/>
  <c r="G72" i="72" s="1"/>
  <c r="E72" i="72"/>
  <c r="D72" i="72"/>
  <c r="F71" i="72"/>
  <c r="G71" i="72" s="1"/>
  <c r="E71" i="72"/>
  <c r="D71" i="72"/>
  <c r="F70" i="72"/>
  <c r="G70" i="72" s="1"/>
  <c r="E70" i="72"/>
  <c r="D70" i="72"/>
  <c r="F69" i="72"/>
  <c r="G69" i="72" s="1"/>
  <c r="E69" i="72"/>
  <c r="D69" i="72"/>
  <c r="F68" i="72"/>
  <c r="G68" i="72" s="1"/>
  <c r="E68" i="72"/>
  <c r="D68" i="72"/>
  <c r="F67" i="72"/>
  <c r="G67" i="72" s="1"/>
  <c r="E67" i="72"/>
  <c r="D67" i="72"/>
  <c r="F66" i="72"/>
  <c r="G66" i="72" s="1"/>
  <c r="E66" i="72"/>
  <c r="D66" i="72"/>
  <c r="G65" i="72"/>
  <c r="F65" i="72"/>
  <c r="E65" i="72"/>
  <c r="D65" i="72"/>
  <c r="F64" i="72"/>
  <c r="G64" i="72" s="1"/>
  <c r="E64" i="72"/>
  <c r="D64" i="72"/>
  <c r="F63" i="72"/>
  <c r="G63" i="72" s="1"/>
  <c r="E63" i="72"/>
  <c r="D63" i="72"/>
  <c r="F62" i="72"/>
  <c r="G62" i="72" s="1"/>
  <c r="E62" i="72"/>
  <c r="D62" i="72"/>
  <c r="F61" i="72"/>
  <c r="G61" i="72" s="1"/>
  <c r="E61" i="72"/>
  <c r="D61" i="72"/>
  <c r="F60" i="72"/>
  <c r="G60" i="72" s="1"/>
  <c r="E60" i="72"/>
  <c r="D60" i="72"/>
  <c r="F59" i="72"/>
  <c r="G59" i="72" s="1"/>
  <c r="E59" i="72"/>
  <c r="D59" i="72"/>
  <c r="F58" i="72"/>
  <c r="G58" i="72" s="1"/>
  <c r="E58" i="72"/>
  <c r="D58" i="72"/>
  <c r="F57" i="72"/>
  <c r="G57" i="72" s="1"/>
  <c r="E57" i="72"/>
  <c r="D57" i="72"/>
  <c r="F56" i="72"/>
  <c r="G56" i="72" s="1"/>
  <c r="E56" i="72"/>
  <c r="D56" i="72"/>
  <c r="F55" i="72"/>
  <c r="G55" i="72" s="1"/>
  <c r="E55" i="72"/>
  <c r="D55" i="72"/>
  <c r="F54" i="72"/>
  <c r="G54" i="72" s="1"/>
  <c r="E54" i="72"/>
  <c r="D54" i="72"/>
  <c r="F53" i="72"/>
  <c r="G53" i="72" s="1"/>
  <c r="E53" i="72"/>
  <c r="D53" i="72"/>
  <c r="F52" i="72"/>
  <c r="G52" i="72" s="1"/>
  <c r="E52" i="72"/>
  <c r="D52" i="72"/>
  <c r="F51" i="72"/>
  <c r="G51" i="72" s="1"/>
  <c r="E51" i="72"/>
  <c r="D51" i="72"/>
  <c r="F50" i="72"/>
  <c r="G50" i="72" s="1"/>
  <c r="E50" i="72"/>
  <c r="D50" i="72"/>
  <c r="F49" i="72"/>
  <c r="G49" i="72" s="1"/>
  <c r="E49" i="72"/>
  <c r="D49" i="72"/>
  <c r="F48" i="72"/>
  <c r="G48" i="72" s="1"/>
  <c r="E48" i="72"/>
  <c r="D48" i="72"/>
  <c r="F47" i="72"/>
  <c r="G47" i="72" s="1"/>
  <c r="E47" i="72"/>
  <c r="D47" i="72"/>
  <c r="F46" i="72"/>
  <c r="G46" i="72" s="1"/>
  <c r="E46" i="72"/>
  <c r="D46" i="72"/>
  <c r="F45" i="72"/>
  <c r="G45" i="72" s="1"/>
  <c r="E45" i="72"/>
  <c r="D45" i="72"/>
  <c r="F44" i="72"/>
  <c r="G44" i="72" s="1"/>
  <c r="E44" i="72"/>
  <c r="D44" i="72"/>
  <c r="F43" i="72"/>
  <c r="G43" i="72" s="1"/>
  <c r="E43" i="72"/>
  <c r="D43" i="72"/>
  <c r="F42" i="72"/>
  <c r="G42" i="72" s="1"/>
  <c r="E42" i="72"/>
  <c r="D42" i="72"/>
  <c r="F41" i="72"/>
  <c r="G41" i="72" s="1"/>
  <c r="E41" i="72"/>
  <c r="D41" i="72"/>
  <c r="F40" i="72"/>
  <c r="G40" i="72" s="1"/>
  <c r="E40" i="72"/>
  <c r="D40" i="72"/>
  <c r="F39" i="72"/>
  <c r="G39" i="72" s="1"/>
  <c r="E39" i="72"/>
  <c r="D39" i="72"/>
  <c r="F38" i="72"/>
  <c r="G38" i="72" s="1"/>
  <c r="E38" i="72"/>
  <c r="D38" i="72"/>
  <c r="F37" i="72"/>
  <c r="G37" i="72" s="1"/>
  <c r="E37" i="72"/>
  <c r="D37" i="72"/>
  <c r="F36" i="72"/>
  <c r="G36" i="72" s="1"/>
  <c r="E36" i="72"/>
  <c r="D36" i="72"/>
  <c r="F35" i="72"/>
  <c r="G35" i="72" s="1"/>
  <c r="E35" i="72"/>
  <c r="D35" i="72"/>
  <c r="F34" i="72"/>
  <c r="G34" i="72" s="1"/>
  <c r="D34" i="72"/>
  <c r="F33" i="72"/>
  <c r="G33" i="72" s="1"/>
  <c r="E33" i="72"/>
  <c r="D33" i="72"/>
  <c r="F32" i="72"/>
  <c r="G32" i="72" s="1"/>
  <c r="D32" i="72"/>
  <c r="F31" i="72"/>
  <c r="G31" i="72" s="1"/>
  <c r="E31" i="72"/>
  <c r="D31" i="72"/>
  <c r="F30" i="72"/>
  <c r="G30" i="72" s="1"/>
  <c r="D30" i="72"/>
  <c r="F29" i="72"/>
  <c r="G29" i="72" s="1"/>
  <c r="E29" i="72"/>
  <c r="D29" i="72"/>
  <c r="F28" i="72"/>
  <c r="G28" i="72" s="1"/>
  <c r="D28" i="72"/>
  <c r="F27" i="72"/>
  <c r="G27" i="72" s="1"/>
  <c r="E27" i="72"/>
  <c r="D27" i="72"/>
  <c r="F26" i="72"/>
  <c r="G26" i="72" s="1"/>
  <c r="D26" i="72"/>
  <c r="F25" i="72"/>
  <c r="G25" i="72" s="1"/>
  <c r="E25" i="72"/>
  <c r="D25" i="72"/>
  <c r="F24" i="72"/>
  <c r="G24" i="72" s="1"/>
  <c r="D24" i="72"/>
  <c r="F23" i="72"/>
  <c r="G23" i="72" s="1"/>
  <c r="E23" i="72"/>
  <c r="D23" i="72"/>
  <c r="F22" i="72"/>
  <c r="G22" i="72" s="1"/>
  <c r="D22" i="72"/>
  <c r="F21" i="72"/>
  <c r="G21" i="72" s="1"/>
  <c r="E21" i="72"/>
  <c r="D21" i="72"/>
  <c r="F20" i="72"/>
  <c r="G20" i="72" s="1"/>
  <c r="D20" i="72"/>
  <c r="F19" i="72"/>
  <c r="G19" i="72" s="1"/>
  <c r="E19" i="72"/>
  <c r="D19" i="72"/>
  <c r="F18" i="72"/>
  <c r="G18" i="72" s="1"/>
  <c r="D18" i="72"/>
  <c r="F17" i="72"/>
  <c r="G17" i="72" s="1"/>
  <c r="E17" i="72"/>
  <c r="D17" i="72"/>
  <c r="F16" i="72"/>
  <c r="G16" i="72" s="1"/>
  <c r="E16" i="72"/>
  <c r="D16" i="72"/>
  <c r="F15" i="72"/>
  <c r="G15" i="72" s="1"/>
  <c r="E15" i="72"/>
  <c r="D15" i="72"/>
  <c r="F14" i="72"/>
  <c r="G14" i="72" s="1"/>
  <c r="E14" i="72"/>
  <c r="D14" i="72"/>
  <c r="F13" i="72"/>
  <c r="G13" i="72" s="1"/>
  <c r="E13" i="72"/>
  <c r="D13" i="72"/>
  <c r="F12" i="72"/>
  <c r="G12" i="72" s="1"/>
  <c r="E12" i="72"/>
  <c r="D12" i="72"/>
  <c r="F11" i="72"/>
  <c r="G11" i="72" s="1"/>
  <c r="E11" i="72"/>
  <c r="D11" i="72"/>
  <c r="F10" i="72"/>
  <c r="G10" i="72" s="1"/>
  <c r="E10" i="72"/>
  <c r="D10" i="72"/>
  <c r="F9" i="72"/>
  <c r="G9" i="72" s="1"/>
  <c r="E9" i="72"/>
  <c r="D9" i="72"/>
  <c r="F8" i="72"/>
  <c r="G8" i="72" s="1"/>
  <c r="E8" i="72"/>
  <c r="D8" i="72"/>
  <c r="F7" i="72"/>
  <c r="G7" i="72" s="1"/>
  <c r="E7" i="72"/>
  <c r="D7" i="72"/>
  <c r="F6" i="72"/>
  <c r="G6" i="72" s="1"/>
  <c r="E6" i="72"/>
  <c r="D6" i="72"/>
  <c r="F5" i="72"/>
  <c r="G5" i="72" s="1"/>
  <c r="E5" i="72"/>
  <c r="D5" i="72"/>
  <c r="F4" i="72"/>
  <c r="G4" i="72" s="1"/>
  <c r="E4" i="72"/>
  <c r="D4" i="72"/>
  <c r="F3" i="72"/>
  <c r="G3" i="72" s="1"/>
  <c r="E3" i="72"/>
  <c r="D3" i="72"/>
  <c r="F2" i="72"/>
  <c r="G2" i="72" s="1"/>
  <c r="E2" i="72"/>
  <c r="D2" i="72"/>
  <c r="J25" i="76" l="1"/>
  <c r="J28" i="76" s="1"/>
  <c r="J33" i="76"/>
  <c r="J36" i="76" s="1"/>
  <c r="K24" i="76"/>
  <c r="K27" i="76"/>
  <c r="J35" i="76"/>
  <c r="M24" i="76"/>
  <c r="M26" i="76"/>
  <c r="P33" i="76"/>
  <c r="P35" i="76"/>
  <c r="M27" i="76"/>
  <c r="P26" i="76"/>
  <c r="P34" i="76"/>
  <c r="M35" i="76"/>
  <c r="C41" i="76"/>
  <c r="D36" i="76"/>
  <c r="G9" i="76" s="1"/>
  <c r="Q25" i="76"/>
  <c r="E36" i="76"/>
  <c r="Q33" i="76"/>
  <c r="Q35" i="76"/>
  <c r="F28" i="76"/>
  <c r="M25" i="76"/>
  <c r="P27" i="76"/>
  <c r="G42" i="76"/>
  <c r="G28" i="76"/>
  <c r="N24" i="76"/>
  <c r="M32" i="76"/>
  <c r="H43" i="76"/>
  <c r="E28" i="76"/>
  <c r="E44" i="76" s="1"/>
  <c r="N27" i="76"/>
  <c r="M34" i="76"/>
  <c r="D28" i="76"/>
  <c r="N26" i="76"/>
  <c r="Q24" i="76"/>
  <c r="F36" i="76"/>
  <c r="M33" i="76"/>
  <c r="Q34" i="76"/>
  <c r="D40" i="76"/>
  <c r="H42" i="76"/>
  <c r="N42" i="76" s="1"/>
  <c r="N25" i="76"/>
  <c r="G41" i="76"/>
  <c r="Q27" i="76"/>
  <c r="F40" i="76"/>
  <c r="H41" i="76"/>
  <c r="M41" i="76" s="1"/>
  <c r="D43" i="76"/>
  <c r="N43" i="76" s="1"/>
  <c r="C28" i="76"/>
  <c r="P24" i="76"/>
  <c r="Q26" i="76"/>
  <c r="G40" i="76"/>
  <c r="H28" i="76"/>
  <c r="P25" i="76"/>
  <c r="H40" i="76"/>
  <c r="C36" i="76"/>
  <c r="H36" i="76"/>
  <c r="G6" i="76" s="1"/>
  <c r="G36" i="76"/>
  <c r="Q32" i="76"/>
  <c r="N32" i="76"/>
  <c r="P32" i="76"/>
  <c r="L103" i="74"/>
  <c r="L97" i="74"/>
  <c r="I98" i="74"/>
  <c r="I105" i="74" s="1"/>
  <c r="E98" i="74"/>
  <c r="E105" i="74" s="1"/>
  <c r="F101" i="74"/>
  <c r="H101" i="74"/>
  <c r="L96" i="74"/>
  <c r="I102" i="74"/>
  <c r="L102" i="74" s="1"/>
  <c r="D98" i="74"/>
  <c r="L94" i="74"/>
  <c r="C98" i="74"/>
  <c r="C105" i="74" s="1"/>
  <c r="T28" i="74"/>
  <c r="T26" i="74"/>
  <c r="T25" i="74"/>
  <c r="T27" i="74"/>
  <c r="F28" i="71"/>
  <c r="E778" i="72"/>
  <c r="E773" i="72"/>
  <c r="E765" i="72"/>
  <c r="E756" i="72"/>
  <c r="E740" i="72"/>
  <c r="E733" i="72"/>
  <c r="E724" i="72"/>
  <c r="E717" i="72"/>
  <c r="E685" i="72"/>
  <c r="E676" i="72"/>
  <c r="E593" i="72"/>
  <c r="E584" i="72"/>
  <c r="E758" i="72"/>
  <c r="E742" i="72"/>
  <c r="E735" i="72"/>
  <c r="E726" i="72"/>
  <c r="E719" i="72"/>
  <c r="E710" i="72"/>
  <c r="E687" i="72"/>
  <c r="E678" i="72"/>
  <c r="E595" i="72"/>
  <c r="E586" i="72"/>
  <c r="E579" i="72"/>
  <c r="E577" i="72"/>
  <c r="E575" i="72"/>
  <c r="E573" i="72"/>
  <c r="E571" i="72"/>
  <c r="E551" i="72"/>
  <c r="E549" i="72"/>
  <c r="E547" i="72"/>
  <c r="E545" i="72"/>
  <c r="E543" i="72"/>
  <c r="E541" i="72"/>
  <c r="E539" i="72"/>
  <c r="E537" i="72"/>
  <c r="E535" i="72"/>
  <c r="E515" i="72"/>
  <c r="E513" i="72"/>
  <c r="E511" i="72"/>
  <c r="E509" i="72"/>
  <c r="E507" i="72"/>
  <c r="E505" i="72"/>
  <c r="E503" i="72"/>
  <c r="E501" i="72"/>
  <c r="E499" i="72"/>
  <c r="E497" i="72"/>
  <c r="E495" i="72"/>
  <c r="E493" i="72"/>
  <c r="E491" i="72"/>
  <c r="E489" i="72"/>
  <c r="E487" i="72"/>
  <c r="E485" i="72"/>
  <c r="E483" i="72"/>
  <c r="E481" i="72"/>
  <c r="E461" i="72"/>
  <c r="E459" i="72"/>
  <c r="E457" i="72"/>
  <c r="E455" i="72"/>
  <c r="E453" i="72"/>
  <c r="E451" i="72"/>
  <c r="E449" i="72"/>
  <c r="E447" i="72"/>
  <c r="E780" i="72"/>
  <c r="E775" i="72"/>
  <c r="E767" i="72"/>
  <c r="E760" i="72"/>
  <c r="E753" i="72"/>
  <c r="E744" i="72"/>
  <c r="E737" i="72"/>
  <c r="E728" i="72"/>
  <c r="E721" i="72"/>
  <c r="E712" i="72"/>
  <c r="E689" i="72"/>
  <c r="E680" i="72"/>
  <c r="E588" i="72"/>
  <c r="E581" i="72"/>
  <c r="E769" i="72"/>
  <c r="E762" i="72"/>
  <c r="E755" i="72"/>
  <c r="E739" i="72"/>
  <c r="E730" i="72"/>
  <c r="E723" i="72"/>
  <c r="E714" i="72"/>
  <c r="E682" i="72"/>
  <c r="E675" i="72"/>
  <c r="E673" i="72"/>
  <c r="E653" i="72"/>
  <c r="E651" i="72"/>
  <c r="E649" i="72"/>
  <c r="E647" i="72"/>
  <c r="E645" i="72"/>
  <c r="E643" i="72"/>
  <c r="E641" i="72"/>
  <c r="E639" i="72"/>
  <c r="E637" i="72"/>
  <c r="E635" i="72"/>
  <c r="E633" i="72"/>
  <c r="E631" i="72"/>
  <c r="E629" i="72"/>
  <c r="E627" i="72"/>
  <c r="E625" i="72"/>
  <c r="E623" i="72"/>
  <c r="E621" i="72"/>
  <c r="E619" i="72"/>
  <c r="E617" i="72"/>
  <c r="E615" i="72"/>
  <c r="E613" i="72"/>
  <c r="E611" i="72"/>
  <c r="E609" i="72"/>
  <c r="E607" i="72"/>
  <c r="E605" i="72"/>
  <c r="E603" i="72"/>
  <c r="E601" i="72"/>
  <c r="E599" i="72"/>
  <c r="E597" i="72"/>
  <c r="E590" i="72"/>
  <c r="E583" i="72"/>
  <c r="E785" i="72"/>
  <c r="E782" i="72"/>
  <c r="E774" i="72"/>
  <c r="E764" i="72"/>
  <c r="E757" i="72"/>
  <c r="E741" i="72"/>
  <c r="E732" i="72"/>
  <c r="E725" i="72"/>
  <c r="E716" i="72"/>
  <c r="E709" i="72"/>
  <c r="E684" i="72"/>
  <c r="E677" i="72"/>
  <c r="E592" i="72"/>
  <c r="E585" i="72"/>
  <c r="E771" i="72"/>
  <c r="E766" i="72"/>
  <c r="E759" i="72"/>
  <c r="E743" i="72"/>
  <c r="E734" i="72"/>
  <c r="E727" i="72"/>
  <c r="E718" i="72"/>
  <c r="E711" i="72"/>
  <c r="E686" i="72"/>
  <c r="E679" i="72"/>
  <c r="E594" i="72"/>
  <c r="E587" i="72"/>
  <c r="E578" i="72"/>
  <c r="E576" i="72"/>
  <c r="E574" i="72"/>
  <c r="E572" i="72"/>
  <c r="E570" i="72"/>
  <c r="E550" i="72"/>
  <c r="E548" i="72"/>
  <c r="E546" i="72"/>
  <c r="E544" i="72"/>
  <c r="E542" i="72"/>
  <c r="E540" i="72"/>
  <c r="E538" i="72"/>
  <c r="E536" i="72"/>
  <c r="E534" i="72"/>
  <c r="E514" i="72"/>
  <c r="E512" i="72"/>
  <c r="E510" i="72"/>
  <c r="E508" i="72"/>
  <c r="E506" i="72"/>
  <c r="E504" i="72"/>
  <c r="E502" i="72"/>
  <c r="E500" i="72"/>
  <c r="E776" i="72"/>
  <c r="E768" i="72"/>
  <c r="E761" i="72"/>
  <c r="E752" i="72"/>
  <c r="E736" i="72"/>
  <c r="E729" i="72"/>
  <c r="E720" i="72"/>
  <c r="E713" i="72"/>
  <c r="E688" i="72"/>
  <c r="E681" i="72"/>
  <c r="E589" i="72"/>
  <c r="E580" i="72"/>
  <c r="E310" i="72"/>
  <c r="E317" i="72"/>
  <c r="E365" i="72"/>
  <c r="E374" i="72"/>
  <c r="E381" i="72"/>
  <c r="E390" i="72"/>
  <c r="E397" i="72"/>
  <c r="E406" i="72"/>
  <c r="E429" i="72"/>
  <c r="E438" i="72"/>
  <c r="E445" i="72"/>
  <c r="E450" i="72"/>
  <c r="E458" i="72"/>
  <c r="E596" i="72"/>
  <c r="E612" i="72"/>
  <c r="E628" i="72"/>
  <c r="E644" i="72"/>
  <c r="E674" i="72"/>
  <c r="E731" i="72"/>
  <c r="E738" i="72"/>
  <c r="E24" i="72"/>
  <c r="E32" i="72"/>
  <c r="E158" i="72"/>
  <c r="E160" i="72"/>
  <c r="E162" i="72"/>
  <c r="E164" i="72"/>
  <c r="E166" i="72"/>
  <c r="E168" i="72"/>
  <c r="E170" i="72"/>
  <c r="E172" i="72"/>
  <c r="E174" i="72"/>
  <c r="E176" i="72"/>
  <c r="E178" i="72"/>
  <c r="E180" i="72"/>
  <c r="E182" i="72"/>
  <c r="E238" i="72"/>
  <c r="E240" i="72"/>
  <c r="E242" i="72"/>
  <c r="E244" i="72"/>
  <c r="E246" i="72"/>
  <c r="E248" i="72"/>
  <c r="E250" i="72"/>
  <c r="E252" i="72"/>
  <c r="E308" i="72"/>
  <c r="E315" i="72"/>
  <c r="E324" i="72"/>
  <c r="E363" i="72"/>
  <c r="E372" i="72"/>
  <c r="E379" i="72"/>
  <c r="E388" i="72"/>
  <c r="E395" i="72"/>
  <c r="E404" i="72"/>
  <c r="E427" i="72"/>
  <c r="E436" i="72"/>
  <c r="E443" i="72"/>
  <c r="E482" i="72"/>
  <c r="E490" i="72"/>
  <c r="E498" i="72"/>
  <c r="E606" i="72"/>
  <c r="E622" i="72"/>
  <c r="E638" i="72"/>
  <c r="E787" i="72"/>
  <c r="E20" i="72"/>
  <c r="E28" i="72"/>
  <c r="E313" i="72"/>
  <c r="E322" i="72"/>
  <c r="E361" i="72"/>
  <c r="E370" i="72"/>
  <c r="E377" i="72"/>
  <c r="E386" i="72"/>
  <c r="E393" i="72"/>
  <c r="E402" i="72"/>
  <c r="E434" i="72"/>
  <c r="E441" i="72"/>
  <c r="E448" i="72"/>
  <c r="E456" i="72"/>
  <c r="E600" i="72"/>
  <c r="E616" i="72"/>
  <c r="E632" i="72"/>
  <c r="E648" i="72"/>
  <c r="E715" i="72"/>
  <c r="E722" i="72"/>
  <c r="E763" i="72"/>
  <c r="E22" i="72"/>
  <c r="E30" i="72"/>
  <c r="E311" i="72"/>
  <c r="E320" i="72"/>
  <c r="E368" i="72"/>
  <c r="E375" i="72"/>
  <c r="E384" i="72"/>
  <c r="E391" i="72"/>
  <c r="E400" i="72"/>
  <c r="E407" i="72"/>
  <c r="E432" i="72"/>
  <c r="E439" i="72"/>
  <c r="E480" i="72"/>
  <c r="E488" i="72"/>
  <c r="E496" i="72"/>
  <c r="E610" i="72"/>
  <c r="E626" i="72"/>
  <c r="E642" i="72"/>
  <c r="E654" i="72"/>
  <c r="E18" i="72"/>
  <c r="E26" i="72"/>
  <c r="E34" i="72"/>
  <c r="E309" i="72"/>
  <c r="E318" i="72"/>
  <c r="E366" i="72"/>
  <c r="E373" i="72"/>
  <c r="E382" i="72"/>
  <c r="E389" i="72"/>
  <c r="E398" i="72"/>
  <c r="E405" i="72"/>
  <c r="E430" i="72"/>
  <c r="E437" i="72"/>
  <c r="E446" i="72"/>
  <c r="E454" i="72"/>
  <c r="E591" i="72"/>
  <c r="E604" i="72"/>
  <c r="E620" i="72"/>
  <c r="E636" i="72"/>
  <c r="E754" i="72"/>
  <c r="E157" i="72"/>
  <c r="E159" i="72"/>
  <c r="E161" i="72"/>
  <c r="E163" i="72"/>
  <c r="E165" i="72"/>
  <c r="E167" i="72"/>
  <c r="E169" i="72"/>
  <c r="E171" i="72"/>
  <c r="E173" i="72"/>
  <c r="E175" i="72"/>
  <c r="E177" i="72"/>
  <c r="E179" i="72"/>
  <c r="E181" i="72"/>
  <c r="E237" i="72"/>
  <c r="E239" i="72"/>
  <c r="E241" i="72"/>
  <c r="E243" i="72"/>
  <c r="E245" i="72"/>
  <c r="E247" i="72"/>
  <c r="E249" i="72"/>
  <c r="E251" i="72"/>
  <c r="E307" i="72"/>
  <c r="E316" i="72"/>
  <c r="E323" i="72"/>
  <c r="E364" i="72"/>
  <c r="E371" i="72"/>
  <c r="E380" i="72"/>
  <c r="E387" i="72"/>
  <c r="E396" i="72"/>
  <c r="E403" i="72"/>
  <c r="E428" i="72"/>
  <c r="E435" i="72"/>
  <c r="E444" i="72"/>
  <c r="E486" i="72"/>
  <c r="E494" i="72"/>
  <c r="E598" i="72"/>
  <c r="E614" i="72"/>
  <c r="E630" i="72"/>
  <c r="E646" i="72"/>
  <c r="E652" i="72"/>
  <c r="E314" i="72"/>
  <c r="E321" i="72"/>
  <c r="E362" i="72"/>
  <c r="E369" i="72"/>
  <c r="E378" i="72"/>
  <c r="E385" i="72"/>
  <c r="E394" i="72"/>
  <c r="E401" i="72"/>
  <c r="E426" i="72"/>
  <c r="E433" i="72"/>
  <c r="E442" i="72"/>
  <c r="E452" i="72"/>
  <c r="E460" i="72"/>
  <c r="E608" i="72"/>
  <c r="E624" i="72"/>
  <c r="E640" i="72"/>
  <c r="E683" i="72"/>
  <c r="E690" i="72"/>
  <c r="E781" i="72"/>
  <c r="F12" i="71"/>
  <c r="E904" i="72"/>
  <c r="E896" i="72"/>
  <c r="E888" i="72"/>
  <c r="E880" i="72"/>
  <c r="E872" i="72"/>
  <c r="E864" i="72"/>
  <c r="E856" i="72"/>
  <c r="E848" i="72"/>
  <c r="E816" i="72"/>
  <c r="E808" i="72"/>
  <c r="E800" i="72"/>
  <c r="E792" i="72"/>
  <c r="E906" i="72"/>
  <c r="E898" i="72"/>
  <c r="E890" i="72"/>
  <c r="E882" i="72"/>
  <c r="E874" i="72"/>
  <c r="E866" i="72"/>
  <c r="E858" i="72"/>
  <c r="E850" i="72"/>
  <c r="E842" i="72"/>
  <c r="E818" i="72"/>
  <c r="E810" i="72"/>
  <c r="E802" i="72"/>
  <c r="E794" i="72"/>
  <c r="E784" i="72"/>
  <c r="E786" i="72"/>
  <c r="E777" i="72"/>
  <c r="E770" i="72"/>
  <c r="E900" i="72"/>
  <c r="E892" i="72"/>
  <c r="E884" i="72"/>
  <c r="E876" i="72"/>
  <c r="E868" i="72"/>
  <c r="E860" i="72"/>
  <c r="E852" i="72"/>
  <c r="E844" i="72"/>
  <c r="E820" i="72"/>
  <c r="E812" i="72"/>
  <c r="E804" i="72"/>
  <c r="E796" i="72"/>
  <c r="E788" i="72"/>
  <c r="E779" i="72"/>
  <c r="E772" i="72"/>
  <c r="E902" i="72"/>
  <c r="E894" i="72"/>
  <c r="E886" i="72"/>
  <c r="E878" i="72"/>
  <c r="E870" i="72"/>
  <c r="E862" i="72"/>
  <c r="E854" i="72"/>
  <c r="E846" i="72"/>
  <c r="E822" i="72"/>
  <c r="E814" i="72"/>
  <c r="E806" i="72"/>
  <c r="E798" i="72"/>
  <c r="E790" i="72"/>
  <c r="E783" i="72"/>
  <c r="E908" i="72"/>
  <c r="F875" i="72"/>
  <c r="G875" i="72" s="1"/>
  <c r="F883" i="72"/>
  <c r="G883" i="72" s="1"/>
  <c r="F891" i="72"/>
  <c r="G891" i="72" s="1"/>
  <c r="F899" i="72"/>
  <c r="G899" i="72" s="1"/>
  <c r="E907" i="72"/>
  <c r="E905" i="72"/>
  <c r="E903" i="72"/>
  <c r="E901" i="72"/>
  <c r="E899" i="72"/>
  <c r="E897" i="72"/>
  <c r="E895" i="72"/>
  <c r="E893" i="72"/>
  <c r="E891" i="72"/>
  <c r="E889" i="72"/>
  <c r="E887" i="72"/>
  <c r="E885" i="72"/>
  <c r="E883" i="72"/>
  <c r="E881" i="72"/>
  <c r="E879" i="72"/>
  <c r="E877" i="72"/>
  <c r="E875" i="72"/>
  <c r="E873" i="72"/>
  <c r="E871" i="72"/>
  <c r="E869" i="72"/>
  <c r="E867" i="72"/>
  <c r="E865" i="72"/>
  <c r="E863" i="72"/>
  <c r="E861" i="72"/>
  <c r="E859" i="72"/>
  <c r="E857" i="72"/>
  <c r="E855" i="72"/>
  <c r="E853" i="72"/>
  <c r="E851" i="72"/>
  <c r="E849" i="72"/>
  <c r="E847" i="72"/>
  <c r="E845" i="72"/>
  <c r="E843" i="72"/>
  <c r="E841" i="72"/>
  <c r="E839" i="72"/>
  <c r="E837" i="72"/>
  <c r="E835" i="72"/>
  <c r="E833" i="72"/>
  <c r="E831" i="72"/>
  <c r="E829" i="72"/>
  <c r="E827" i="72"/>
  <c r="E825" i="72"/>
  <c r="E823" i="72"/>
  <c r="E821" i="72"/>
  <c r="E819" i="72"/>
  <c r="E817" i="72"/>
  <c r="E815" i="72"/>
  <c r="E813" i="72"/>
  <c r="E811" i="72"/>
  <c r="E809" i="72"/>
  <c r="E807" i="72"/>
  <c r="E805" i="72"/>
  <c r="E803" i="72"/>
  <c r="E801" i="72"/>
  <c r="E799" i="72"/>
  <c r="E797" i="72"/>
  <c r="E795" i="72"/>
  <c r="E793" i="72"/>
  <c r="E791" i="72"/>
  <c r="E789" i="72"/>
  <c r="F3" i="7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6" i="71"/>
  <c r="F4" i="71"/>
  <c r="F907" i="72"/>
  <c r="G907" i="72" s="1"/>
  <c r="F766" i="72"/>
  <c r="G766" i="72" s="1"/>
  <c r="F768" i="72"/>
  <c r="G768" i="72" s="1"/>
  <c r="F770" i="72"/>
  <c r="G770" i="72" s="1"/>
  <c r="F772" i="72"/>
  <c r="G772" i="72" s="1"/>
  <c r="F774" i="72"/>
  <c r="G774" i="72" s="1"/>
  <c r="F776" i="72"/>
  <c r="G776" i="72" s="1"/>
  <c r="F778" i="72"/>
  <c r="G778" i="72" s="1"/>
  <c r="F780" i="72"/>
  <c r="G780" i="72" s="1"/>
  <c r="F782" i="72"/>
  <c r="G782" i="72" s="1"/>
  <c r="F784" i="72"/>
  <c r="G784" i="72" s="1"/>
  <c r="F786" i="72"/>
  <c r="G786" i="72" s="1"/>
  <c r="F788" i="72"/>
  <c r="G788" i="72" s="1"/>
  <c r="F790" i="72"/>
  <c r="G790" i="72" s="1"/>
  <c r="F792" i="72"/>
  <c r="G792" i="72" s="1"/>
  <c r="F794" i="72"/>
  <c r="G794" i="72" s="1"/>
  <c r="F796" i="72"/>
  <c r="G796" i="72" s="1"/>
  <c r="F798" i="72"/>
  <c r="G798" i="72" s="1"/>
  <c r="F800" i="72"/>
  <c r="G800" i="72" s="1"/>
  <c r="F802" i="72"/>
  <c r="G802" i="72" s="1"/>
  <c r="F804" i="72"/>
  <c r="G804" i="72" s="1"/>
  <c r="F806" i="72"/>
  <c r="G806" i="72" s="1"/>
  <c r="F808" i="72"/>
  <c r="G808" i="72" s="1"/>
  <c r="F810" i="72"/>
  <c r="G810" i="72" s="1"/>
  <c r="F812" i="72"/>
  <c r="G812" i="72" s="1"/>
  <c r="F814" i="72"/>
  <c r="G814" i="72" s="1"/>
  <c r="F816" i="72"/>
  <c r="G816" i="72" s="1"/>
  <c r="F818" i="72"/>
  <c r="G818" i="72" s="1"/>
  <c r="F820" i="72"/>
  <c r="G820" i="72" s="1"/>
  <c r="F822" i="72"/>
  <c r="G822" i="72" s="1"/>
  <c r="F824" i="72"/>
  <c r="G824" i="72" s="1"/>
  <c r="F826" i="72"/>
  <c r="G826" i="72" s="1"/>
  <c r="F828" i="72"/>
  <c r="G828" i="72" s="1"/>
  <c r="F830" i="72"/>
  <c r="G830" i="72" s="1"/>
  <c r="F832" i="72"/>
  <c r="G832" i="72" s="1"/>
  <c r="F834" i="72"/>
  <c r="G834" i="72" s="1"/>
  <c r="F836" i="72"/>
  <c r="G836" i="72" s="1"/>
  <c r="F838" i="72"/>
  <c r="G838" i="72" s="1"/>
  <c r="F840" i="72"/>
  <c r="G840" i="72" s="1"/>
  <c r="F842" i="72"/>
  <c r="G842" i="72" s="1"/>
  <c r="F844" i="72"/>
  <c r="G844" i="72" s="1"/>
  <c r="F846" i="72"/>
  <c r="G846" i="72" s="1"/>
  <c r="F848" i="72"/>
  <c r="G848" i="72" s="1"/>
  <c r="F850" i="72"/>
  <c r="G850" i="72" s="1"/>
  <c r="F852" i="72"/>
  <c r="G852" i="72" s="1"/>
  <c r="F854" i="72"/>
  <c r="G854" i="72" s="1"/>
  <c r="F856" i="72"/>
  <c r="G856" i="72" s="1"/>
  <c r="F858" i="72"/>
  <c r="G858" i="72" s="1"/>
  <c r="F860" i="72"/>
  <c r="G860" i="72" s="1"/>
  <c r="F862" i="72"/>
  <c r="G862" i="72" s="1"/>
  <c r="F864" i="72"/>
  <c r="G864" i="72" s="1"/>
  <c r="F866" i="72"/>
  <c r="G866" i="72" s="1"/>
  <c r="F868" i="72"/>
  <c r="G868" i="72" s="1"/>
  <c r="F870" i="72"/>
  <c r="G870" i="72" s="1"/>
  <c r="F872" i="72"/>
  <c r="G872" i="72" s="1"/>
  <c r="F874" i="72"/>
  <c r="G874" i="72" s="1"/>
  <c r="F876" i="72"/>
  <c r="G876" i="72" s="1"/>
  <c r="F878" i="72"/>
  <c r="G878" i="72" s="1"/>
  <c r="F880" i="72"/>
  <c r="G880" i="72" s="1"/>
  <c r="F882" i="72"/>
  <c r="G882" i="72" s="1"/>
  <c r="F884" i="72"/>
  <c r="G884" i="72" s="1"/>
  <c r="F886" i="72"/>
  <c r="G886" i="72" s="1"/>
  <c r="F888" i="72"/>
  <c r="G888" i="72" s="1"/>
  <c r="F890" i="72"/>
  <c r="G890" i="72" s="1"/>
  <c r="F892" i="72"/>
  <c r="G892" i="72" s="1"/>
  <c r="F894" i="72"/>
  <c r="G894" i="72" s="1"/>
  <c r="F896" i="72"/>
  <c r="G896" i="72" s="1"/>
  <c r="F898" i="72"/>
  <c r="G898" i="72" s="1"/>
  <c r="F900" i="72"/>
  <c r="G900" i="72" s="1"/>
  <c r="F902" i="72"/>
  <c r="G902" i="72" s="1"/>
  <c r="F904" i="72"/>
  <c r="G904" i="72" s="1"/>
  <c r="F906" i="72"/>
  <c r="G906" i="72" s="1"/>
  <c r="M42" i="76" l="1"/>
  <c r="F44" i="76"/>
  <c r="K40" i="76"/>
  <c r="J40" i="76"/>
  <c r="K41" i="76"/>
  <c r="J41" i="76"/>
  <c r="K28" i="76"/>
  <c r="G44" i="76"/>
  <c r="K44" i="76" s="1"/>
  <c r="K36" i="76"/>
  <c r="J42" i="76"/>
  <c r="K42" i="76"/>
  <c r="M28" i="76"/>
  <c r="P41" i="76"/>
  <c r="N41" i="76"/>
  <c r="H9" i="76"/>
  <c r="Q43" i="76"/>
  <c r="C44" i="76"/>
  <c r="M40" i="76"/>
  <c r="Q41" i="76"/>
  <c r="N40" i="76"/>
  <c r="P28" i="76"/>
  <c r="Q42" i="76"/>
  <c r="H44" i="76"/>
  <c r="B6" i="76"/>
  <c r="N28" i="76"/>
  <c r="Q28" i="76"/>
  <c r="P40" i="76"/>
  <c r="M43" i="76"/>
  <c r="Q40" i="76"/>
  <c r="P43" i="76"/>
  <c r="P42" i="76"/>
  <c r="B9" i="76"/>
  <c r="D44" i="76"/>
  <c r="M36" i="76"/>
  <c r="N36" i="76"/>
  <c r="P36" i="76"/>
  <c r="Q36" i="76"/>
  <c r="L98" i="74"/>
  <c r="D105" i="74"/>
  <c r="L105" i="74" s="1"/>
  <c r="K5" i="71"/>
  <c r="K6" i="71"/>
  <c r="K4" i="71"/>
  <c r="K3" i="71"/>
  <c r="J44" i="76" l="1"/>
  <c r="M44" i="76"/>
  <c r="P44" i="76"/>
  <c r="N44" i="76"/>
  <c r="C9" i="76"/>
  <c r="Q44" i="76"/>
  <c r="K7" i="71"/>
  <c r="K8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5" description="Connection to the 'Table5' query in the workbook." type="5" refreshedVersion="2" saveData="1">
    <dbPr connection="" command=""/>
  </connection>
</connections>
</file>

<file path=xl/sharedStrings.xml><?xml version="1.0" encoding="utf-8"?>
<sst xmlns="http://schemas.openxmlformats.org/spreadsheetml/2006/main" count="2229" uniqueCount="191">
  <si>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</si>
  <si>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</si>
  <si>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</si>
  <si>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</si>
  <si>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LEN</t>
  </si>
  <si>
    <t>XLOOKUPREGION ID</t>
  </si>
  <si>
    <t>INDEX ATCH REGION ID</t>
  </si>
  <si>
    <t>REGION NAME</t>
  </si>
  <si>
    <t>QURTER</t>
  </si>
  <si>
    <t>CL17270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</si>
  <si>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</si>
  <si>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</si>
  <si>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</si>
  <si>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</si>
  <si>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</si>
  <si>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</si>
  <si>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</si>
  <si>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</si>
  <si>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</si>
  <si>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</si>
  <si>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06/30/2021</t>
  </si>
  <si>
    <t>05/31/2021</t>
  </si>
  <si>
    <t>04/30/2021</t>
  </si>
  <si>
    <t>03/31/2021</t>
  </si>
  <si>
    <t>02/28/2021</t>
  </si>
  <si>
    <t>01/31/2021</t>
  </si>
  <si>
    <t>CL13213</t>
  </si>
  <si>
    <t>01/31/2020</t>
  </si>
  <si>
    <t>02/29/2020</t>
  </si>
  <si>
    <t>CL22140</t>
  </si>
  <si>
    <t>CL31601</t>
  </si>
  <si>
    <t>CL33189</t>
  </si>
  <si>
    <t>CL37714</t>
  </si>
  <si>
    <t>CL38496</t>
  </si>
  <si>
    <t>CL46663</t>
  </si>
  <si>
    <t>CL50297</t>
  </si>
  <si>
    <t>CL50651</t>
  </si>
  <si>
    <t>CL52426</t>
  </si>
  <si>
    <t>CL57593</t>
  </si>
  <si>
    <t>CL61534</t>
  </si>
  <si>
    <t>CL64939</t>
  </si>
  <si>
    <t>CL69323</t>
  </si>
  <si>
    <t>CL79204</t>
  </si>
  <si>
    <t>CL83029</t>
  </si>
  <si>
    <t>CL94846</t>
  </si>
  <si>
    <t>CL96680</t>
  </si>
  <si>
    <t>CL97995</t>
  </si>
  <si>
    <t>CL24510</t>
  </si>
  <si>
    <t>CL35993</t>
  </si>
  <si>
    <t>CL44634</t>
  </si>
  <si>
    <t>CL49960</t>
  </si>
  <si>
    <t>CL55399</t>
  </si>
  <si>
    <t>CL60563</t>
  </si>
  <si>
    <t>CL75274</t>
  </si>
  <si>
    <t>CL79103</t>
  </si>
  <si>
    <t>CL82440</t>
  </si>
  <si>
    <t>CL83083</t>
  </si>
  <si>
    <t>CL95487</t>
  </si>
  <si>
    <t>CL96487</t>
  </si>
  <si>
    <t>CL99496</t>
  </si>
  <si>
    <t>CL99768</t>
  </si>
  <si>
    <t>CL13257</t>
  </si>
  <si>
    <t>CL29380</t>
  </si>
  <si>
    <t>CL71409</t>
  </si>
  <si>
    <t>CL75562</t>
  </si>
  <si>
    <t>CL87149</t>
  </si>
  <si>
    <t>CL87299</t>
  </si>
  <si>
    <t>CL90358</t>
  </si>
  <si>
    <t>CL92654</t>
  </si>
  <si>
    <t>CL22675</t>
  </si>
  <si>
    <t>CL23634</t>
  </si>
  <si>
    <t>CL28683</t>
  </si>
  <si>
    <t>CL36191</t>
  </si>
  <si>
    <t>CL37879</t>
  </si>
  <si>
    <t>CL43946</t>
  </si>
  <si>
    <t>CL49900</t>
  </si>
  <si>
    <t>CL67438</t>
  </si>
  <si>
    <t>CL81431</t>
  </si>
  <si>
    <t>CL85641</t>
  </si>
  <si>
    <t>GEOID</t>
  </si>
  <si>
    <t>MID</t>
  </si>
  <si>
    <t>RIGHT</t>
  </si>
  <si>
    <t>TEST</t>
  </si>
  <si>
    <t>C-CL69323</t>
  </si>
  <si>
    <t>GEO1001</t>
  </si>
  <si>
    <t>GEO Name</t>
  </si>
  <si>
    <t>VOLUME</t>
  </si>
  <si>
    <t>C-CL97995</t>
  </si>
  <si>
    <t>NAM</t>
  </si>
  <si>
    <t>C-CL87299</t>
  </si>
  <si>
    <t>GEO1003</t>
  </si>
  <si>
    <t>EMEA</t>
  </si>
  <si>
    <t>C-CL38496</t>
  </si>
  <si>
    <t>GEO1002</t>
  </si>
  <si>
    <t>APAC</t>
  </si>
  <si>
    <t>C-CL75562</t>
  </si>
  <si>
    <t>GEO1004</t>
  </si>
  <si>
    <t>LATAM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</si>
  <si>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</si>
  <si>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</si>
  <si>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</si>
  <si>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</si>
  <si>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</si>
  <si>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</si>
  <si>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</si>
  <si>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</si>
  <si>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</si>
  <si>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</si>
  <si>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</si>
  <si>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</si>
  <si>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</si>
  <si>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</si>
  <si>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</si>
  <si>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</si>
  <si>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</si>
  <si>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</si>
  <si>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</si>
  <si>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</si>
  <si>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</si>
  <si>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</si>
  <si>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</si>
  <si>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</si>
  <si>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</si>
  <si>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</si>
  <si>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</si>
  <si>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</si>
  <si>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</si>
  <si>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</si>
  <si>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</si>
  <si>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</si>
  <si>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</si>
  <si>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</si>
  <si>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</si>
  <si>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</si>
  <si>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</si>
  <si>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</si>
  <si>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</si>
  <si>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</si>
  <si>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</si>
  <si>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</si>
  <si>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</si>
  <si>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</si>
  <si>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</si>
  <si>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</si>
  <si>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</si>
  <si>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</si>
  <si>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Total</t>
  </si>
  <si>
    <t>Q1 2020</t>
  </si>
  <si>
    <t>Row Labels</t>
  </si>
  <si>
    <t>Grand Total</t>
  </si>
  <si>
    <t>Column Labels</t>
  </si>
  <si>
    <t>Q1 2021</t>
  </si>
  <si>
    <t>Q2 2020</t>
  </si>
  <si>
    <t>Q2 2021</t>
  </si>
  <si>
    <t>Q3 2020</t>
  </si>
  <si>
    <t>Q4 2020</t>
  </si>
  <si>
    <t>Sum of Vol</t>
  </si>
  <si>
    <t>YEAR</t>
  </si>
  <si>
    <t>2020</t>
  </si>
  <si>
    <t>2021</t>
  </si>
  <si>
    <t>#</t>
  </si>
  <si>
    <t>%</t>
  </si>
  <si>
    <t>2020 Total</t>
  </si>
  <si>
    <t>2021 Total</t>
  </si>
  <si>
    <t>Q1 YoY</t>
  </si>
  <si>
    <t>Q2 YoY</t>
  </si>
  <si>
    <t>Q2 FORECAST</t>
  </si>
  <si>
    <t>APAC Total</t>
  </si>
  <si>
    <t>EMEA Total</t>
  </si>
  <si>
    <t>LATAM Total</t>
  </si>
  <si>
    <t>NAM Total</t>
  </si>
  <si>
    <t>TOTAL</t>
  </si>
  <si>
    <t>2 customers left region in Q2, taking about 7k in volune away</t>
  </si>
  <si>
    <t xml:space="preserve">Q2 YoY growth slowed from Q1 growth of 4% down to 2.7% primarily driven by: </t>
  </si>
  <si>
    <t>ooo -7 % or 7 k volume decline from loss of two customers in latam driving overall growth for region down from 9% in Q1 to flat in Q2 yoy</t>
  </si>
  <si>
    <t>same store sales slower than expected in Q2 vs Q1 yoy, comprising majority of remaining variance</t>
  </si>
  <si>
    <t>-NAM client on boarding in Q2 2020 anniversaried in q2 2021, slowing perceived growth</t>
  </si>
  <si>
    <t>Q2 2021 Widget Inc. Overview</t>
  </si>
  <si>
    <t>all data as of 6/30/2021</t>
  </si>
  <si>
    <t>Customers</t>
  </si>
  <si>
    <t>Proir Year</t>
  </si>
  <si>
    <t>% Change</t>
  </si>
  <si>
    <t>Regions</t>
  </si>
  <si>
    <t>H1 YoY</t>
  </si>
  <si>
    <t>Average Volume/ Customer</t>
  </si>
  <si>
    <t>Q2 Volume</t>
  </si>
  <si>
    <t>Q2 Customers</t>
  </si>
  <si>
    <t>Key Notes</t>
  </si>
  <si>
    <t xml:space="preserve">Q2 YoY growth slowed from Q1 growth of 4% down to 2.7%or ~13k  primarily driven by: </t>
  </si>
  <si>
    <t>ooo- 7 k or 55% of the volume decline from loss of two customers in latam driving overall growth for region down from 9% in Q1 to flat in Q2 yoy</t>
  </si>
  <si>
    <t>-NAM client on boarding in Q2 2020 anniversaried in q2 2021, slowing perceived growth and ampliffying Q1 growth by~5k units or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</si>
</sst>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m/d/yyyy;@"/>
    <numFmt numFmtId="165" formatCode="mm\/dd\/yyyy"/>
    <numFmt numFmtId="166" formatCode="0.0%"/>
    <numFmt numFmtId="168" formatCode="0.000"/>
    <numFmt numFmtId="171" formatCode="_ * #,##0_ ;_ * \-#,##0_ ;_ * &quot;-&quot;??_ ;_ @_ "/>
    <numFmt numFmtId="174" formatCode="0,&quot;K&quot;"/>
    <numFmt numFmtId="178" formatCode="0.0%;\(0.0%\)"/>
  </numFmts>
  <fonts count="15">
    <font>
      <sz val="10"/>
      <name val="ARIAL"/>
      <charset val="1"/>
    </font>
    <font>
      <sz val="10"/>
      <name val="ARIAL"/>
      <charset val="1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28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2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49" fontId="2" fillId="0" borderId="0"/>
  </cellStyleXfs>
  <cellXfs count="52">
    <xf numFmtId="0" fontId="0" fillId="0" borderId="0" xfId="0">
      <alignment wrapText="1"/>
    </xf>
    <xf numFmtId="0" fontId="1" fillId="0" borderId="0" xfId="0" applyFont="1">
      <alignment wrapText="1"/>
    </xf>
    <xf numFmtId="0" fontId="2" fillId="0" borderId="0" xfId="0" applyFont="1">
      <alignment wrapText="1"/>
    </xf>
    <xf numFmtId="43" fontId="0" fillId="0" borderId="0" xfId="1" applyFont="1" applyAlignment="1">
      <alignment wrapText="1"/>
    </xf>
    <xf numFmtId="43" fontId="0" fillId="0" borderId="0" xfId="0" applyNumberFormat="1">
      <alignment wrapText="1"/>
    </xf>
    <xf numFmtId="164" fontId="0" fillId="0" borderId="0" xfId="0" applyNumberFormat="1">
      <alignment wrapText="1"/>
    </xf>
    <xf numFmtId="0" fontId="0" fillId="0" borderId="0" xfId="0" applyAlignment="1"/>
    <xf numFmtId="164" fontId="0" fillId="0" borderId="0" xfId="0" applyNumberFormat="1" applyAlignment="1"/>
    <xf numFmtId="0" fontId="2" fillId="0" borderId="0" xfId="0" applyFont="1" applyAlignment="1"/>
    <xf numFmtId="14" fontId="0" fillId="0" borderId="0" xfId="0" applyNumberFormat="1" applyAlignment="1"/>
    <xf numFmtId="164" fontId="1" fillId="0" borderId="0" xfId="0" applyNumberFormat="1" applyFont="1" applyAlignment="1"/>
    <xf numFmtId="14" fontId="0" fillId="0" borderId="0" xfId="0" applyNumberFormat="1">
      <alignment wrapText="1"/>
    </xf>
    <xf numFmtId="165" fontId="0" fillId="0" borderId="0" xfId="0" applyNumberFormat="1">
      <alignment wrapText="1"/>
    </xf>
    <xf numFmtId="165" fontId="5" fillId="0" borderId="0" xfId="0" applyNumberFormat="1" applyFont="1">
      <alignment wrapText="1"/>
    </xf>
    <xf numFmtId="0" fontId="5" fillId="0" borderId="0" xfId="0" applyFon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1"/>
    </xf>
    <xf numFmtId="9" fontId="0" fillId="0" borderId="0" xfId="2" applyFont="1" applyAlignment="1">
      <alignment wrapText="1"/>
    </xf>
    <xf numFmtId="166" fontId="0" fillId="0" borderId="0" xfId="2" applyNumberFormat="1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>
      <alignment wrapText="1"/>
    </xf>
    <xf numFmtId="0" fontId="8" fillId="0" borderId="0" xfId="0" applyFont="1">
      <alignment wrapText="1"/>
    </xf>
    <xf numFmtId="0" fontId="8" fillId="0" borderId="1" xfId="0" applyFont="1" applyBorder="1">
      <alignment wrapText="1"/>
    </xf>
    <xf numFmtId="171" fontId="0" fillId="0" borderId="0" xfId="1" applyNumberFormat="1" applyFont="1" applyAlignment="1">
      <alignment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quotePrefix="1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9" fontId="0" fillId="0" borderId="0" xfId="2" applyFont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174" fontId="14" fillId="2" borderId="0" xfId="0" applyNumberFormat="1" applyFont="1" applyFill="1" applyAlignment="1">
      <alignment horizontal="centerContinuous"/>
    </xf>
    <xf numFmtId="174" fontId="12" fillId="2" borderId="0" xfId="0" applyNumberFormat="1" applyFont="1" applyFill="1" applyAlignment="1"/>
    <xf numFmtId="166" fontId="12" fillId="2" borderId="0" xfId="2" applyNumberFormat="1" applyFont="1" applyFill="1" applyAlignment="1">
      <alignment horizontal="right"/>
    </xf>
    <xf numFmtId="9" fontId="12" fillId="2" borderId="0" xfId="2" applyFont="1" applyFill="1" applyAlignment="1">
      <alignment horizontal="right"/>
    </xf>
    <xf numFmtId="0" fontId="0" fillId="0" borderId="0" xfId="0" applyAlignment="1">
      <alignment horizontal="left" indent="1"/>
    </xf>
    <xf numFmtId="0" fontId="8" fillId="0" borderId="1" xfId="0" applyFont="1" applyBorder="1" applyAlignment="1"/>
    <xf numFmtId="0" fontId="7" fillId="2" borderId="0" xfId="0" applyFont="1" applyFill="1" applyAlignment="1"/>
    <xf numFmtId="0" fontId="8" fillId="2" borderId="0" xfId="0" applyFont="1" applyFill="1" applyAlignment="1">
      <alignment horizontal="centerContinuous" wrapText="1"/>
    </xf>
    <xf numFmtId="0" fontId="9" fillId="2" borderId="0" xfId="0" applyFont="1" applyFill="1" applyAlignment="1"/>
    <xf numFmtId="0" fontId="9" fillId="2" borderId="0" xfId="0" applyFont="1" applyFill="1" applyAlignment="1">
      <alignment horizontal="centerContinuous" wrapText="1"/>
    </xf>
    <xf numFmtId="0" fontId="8" fillId="4" borderId="0" xfId="0" applyFont="1" applyFill="1" applyAlignment="1"/>
    <xf numFmtId="0" fontId="8" fillId="4" borderId="0" xfId="0" applyFont="1" applyFill="1" applyAlignment="1">
      <alignment horizontal="center"/>
    </xf>
    <xf numFmtId="0" fontId="0" fillId="0" borderId="1" xfId="0" applyBorder="1" applyAlignment="1"/>
    <xf numFmtId="168" fontId="0" fillId="0" borderId="0" xfId="0" applyNumberFormat="1" applyAlignment="1"/>
    <xf numFmtId="178" fontId="7" fillId="3" borderId="0" xfId="2" applyNumberFormat="1" applyFont="1" applyFill="1" applyAlignment="1">
      <alignment horizontal="center"/>
    </xf>
    <xf numFmtId="178" fontId="7" fillId="3" borderId="1" xfId="2" applyNumberFormat="1" applyFont="1" applyFill="1" applyBorder="1" applyAlignment="1">
      <alignment horizontal="center"/>
    </xf>
    <xf numFmtId="1" fontId="0" fillId="0" borderId="0" xfId="0" applyNumberFormat="1" applyAlignment="1"/>
  </cellXfs>
  <cellStyles count="4">
    <cellStyle name="Comma" xfId="1" builtinId="3"/>
    <cellStyle name="Normal" xfId="0" builtinId="0"/>
    <cellStyle name="Percent" xfId="2" builtinId="5"/>
    <cellStyle name="Text UPPER lower" xfId="3" xr:uid="{00000000-0005-0000-0000-000031000000}"/>
  </cellStyles>
  <dxfs count="12"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 Series Source File.xlsx]Pivot!PivotTable1</c:name>
    <c:fmtId val="3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2572178477690289"/>
          <c:w val="0.6622244094488188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General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8C8-84A9-C6120F161E4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General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8C8-84A9-C6120F161E4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General</c:formatCode>
                <c:ptCount val="6"/>
                <c:pt idx="0">
                  <c:v>68169</c:v>
                </c:pt>
                <c:pt idx="1">
                  <c:v>80200</c:v>
                </c:pt>
                <c:pt idx="2">
                  <c:v>48951</c:v>
                </c:pt>
                <c:pt idx="3">
                  <c:v>63340</c:v>
                </c:pt>
                <c:pt idx="4">
                  <c:v>72950</c:v>
                </c:pt>
                <c:pt idx="5">
                  <c:v>80178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8C8-84A9-C6120F161E40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Pivot!$A$5:$A$13</c:f>
              <c:multiLvlStrCache>
                <c:ptCount val="6"/>
                <c:lvl>
                  <c:pt idx="0">
                    <c:v>Q1 2020</c:v>
                  </c:pt>
                  <c:pt idx="1">
                    <c:v>Q2 2020</c:v>
                  </c:pt>
                  <c:pt idx="2">
                    <c:v>Q3 2020</c:v>
                  </c:pt>
                  <c:pt idx="3">
                    <c:v>Q4 2020</c:v>
                  </c:pt>
                  <c:pt idx="4">
                    <c:v>Q1 2021</c:v>
                  </c:pt>
                  <c:pt idx="5">
                    <c:v>Q2 2021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General</c:formatCode>
                <c:ptCount val="6"/>
                <c:pt idx="0">
                  <c:v>510303</c:v>
                </c:pt>
                <c:pt idx="1">
                  <c:v>579036</c:v>
                </c:pt>
                <c:pt idx="2">
                  <c:v>365317</c:v>
                </c:pt>
                <c:pt idx="3">
                  <c:v>433815</c:v>
                </c:pt>
                <c:pt idx="4">
                  <c:v>532334</c:v>
                </c:pt>
                <c:pt idx="5">
                  <c:v>598955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8C8-84A9-C6120F161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45184"/>
        <c:axId val="30441024"/>
      </c:lineChart>
      <c:catAx>
        <c:axId val="3044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1024"/>
        <c:crosses val="autoZero"/>
        <c:auto val="1"/>
        <c:lblAlgn val="ctr"/>
        <c:lblOffset val="100"/>
        <c:noMultiLvlLbl val="0"/>
      </c:catAx>
      <c:valAx>
        <c:axId val="3044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8437908448928"/>
          <c:y val="0.11891015546133657"/>
          <c:w val="0.41836207949362253"/>
          <c:h val="0.76217968907732692"/>
        </c:manualLayout>
      </c:layout>
      <c:doughnutChart>
        <c:varyColors val="1"/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01-4C6C-B638-DBB9F76480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Summary!$B$24:$B$27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Summary!$H$24:$H$27</c:f>
              <c:numCache>
                <c:formatCode>General</c:formatCode>
                <c:ptCount val="4"/>
                <c:pt idx="0">
                  <c:v>109811</c:v>
                </c:pt>
                <c:pt idx="1">
                  <c:v>176338</c:v>
                </c:pt>
                <c:pt idx="2">
                  <c:v>80178</c:v>
                </c:pt>
                <c:pt idx="3">
                  <c:v>598955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01-4C6C-B638-DBB9F764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95736</c:v>
                      </c:pt>
                      <c:pt idx="1">
                        <c:v>147852</c:v>
                      </c:pt>
                      <c:pt idx="2">
                        <c:v>68169</c:v>
                      </c:pt>
                      <c:pt idx="3">
                        <c:v>510303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01-4C6C-B638-DBB9F764805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Summary!$D$24:$D$27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107338</c:v>
                      </c:pt>
                      <c:pt idx="1">
                        <c:v>173566</c:v>
                      </c:pt>
                      <c:pt idx="2">
                        <c:v>80200</c:v>
                      </c:pt>
                      <c:pt idx="3">
                        <c:v>579036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01-4C6C-B638-DBB9F764805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69198</c:v>
                      </c:pt>
                      <c:pt idx="1">
                        <c:v>103536</c:v>
                      </c:pt>
                      <c:pt idx="2">
                        <c:v>48951</c:v>
                      </c:pt>
                      <c:pt idx="3">
                        <c:v>365317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01-4C6C-B638-DBB9F764805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80144</c:v>
                      </c:pt>
                      <c:pt idx="1">
                        <c:v>129264</c:v>
                      </c:pt>
                      <c:pt idx="2">
                        <c:v>63340</c:v>
                      </c:pt>
                      <c:pt idx="3">
                        <c:v>433815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01-4C6C-B638-DBB9F764805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99778</c:v>
                      </c:pt>
                      <c:pt idx="1">
                        <c:v>150204</c:v>
                      </c:pt>
                      <c:pt idx="2">
                        <c:v>72950</c:v>
                      </c:pt>
                      <c:pt idx="3">
                        <c:v>532334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01-4C6C-B638-DBB9F764805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07940917603055"/>
          <c:y val="0.21786513224308499"/>
          <c:w val="0.24867286523521279"/>
          <c:h val="0.56933737129012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4169203866829"/>
          <c:y val="0.11378195033313146"/>
          <c:w val="0.4352703222180791"/>
          <c:h val="0.76217968907732692"/>
        </c:manualLayout>
      </c:layout>
      <c:doughnutChart>
        <c:varyColors val="1"/>
        <c:ser>
          <c:idx val="5"/>
          <c:order val="5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Summary!$B$32:$B$35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Summary!$H$32:$H$35</c:f>
              <c:numCache>
                <c:formatCode>0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996-4108-945A-E09AC424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996-4108-945A-E09AC424840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996-4108-945A-E09AC424840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996-4108-945A-E09AC424840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996-4108-945A-E09AC424840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Summary!$C$32:$C$35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13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996-4108-945A-E09AC424840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996-4108-945A-E09AC424840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996-4108-945A-E09AC424840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996-4108-945A-E09AC424840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996-4108-945A-E09AC424840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Summary!$D$32:$D$35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13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A996-4108-945A-E09AC424840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A996-4108-945A-E09AC424840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A996-4108-945A-E09AC424840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A996-4108-945A-E09AC424840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A996-4108-945A-E09AC424840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Summary!$E$32:$E$35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A996-4108-945A-E09AC424840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996-4108-945A-E09AC424840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996-4108-945A-E09AC424840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996-4108-945A-E09AC424840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996-4108-945A-E09AC424840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Summary!$F$32:$F$35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A996-4108-945A-E09AC424840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Summary!$G$32:$G$35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A996-4108-945A-E09AC424840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6812394719316"/>
          <c:y val="5.8187863674147966E-2"/>
          <c:w val="0.68825870646766174"/>
          <c:h val="0.9085619285120532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B4-40C1-A05C-B83E3F9E85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B4-40C1-A05C-B83E3F9E85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B4-40C1-A05C-B83E3F9E85F9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Summary!$D$24:$D$27</c:f>
              <c:numCache>
                <c:formatCode>General</c:formatCode>
                <c:ptCount val="4"/>
                <c:pt idx="0">
                  <c:v>107338</c:v>
                </c:pt>
                <c:pt idx="1">
                  <c:v>173566</c:v>
                </c:pt>
                <c:pt idx="2">
                  <c:v>80200</c:v>
                </c:pt>
                <c:pt idx="3">
                  <c:v>579036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4-40C1-A05C-B83E3F9E85F9}"/>
            </c:ext>
          </c:extLst>
        </c:ser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B4-40C1-A05C-B83E3F9E85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B4-40C1-A05C-B83E3F9E85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B4-40C1-A05C-B83E3F9E85F9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Summary!$H$24:$H$27</c:f>
              <c:numCache>
                <c:formatCode>General</c:formatCode>
                <c:ptCount val="4"/>
                <c:pt idx="0">
                  <c:v>109811</c:v>
                </c:pt>
                <c:pt idx="1">
                  <c:v>176338</c:v>
                </c:pt>
                <c:pt idx="2">
                  <c:v>80178</c:v>
                </c:pt>
                <c:pt idx="3">
                  <c:v>598955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B4-40C1-A05C-B83E3F9E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529791"/>
        <c:axId val="1209526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95736</c:v>
                      </c:pt>
                      <c:pt idx="1">
                        <c:v>147852</c:v>
                      </c:pt>
                      <c:pt idx="2">
                        <c:v>68169</c:v>
                      </c:pt>
                      <c:pt idx="3">
                        <c:v>510303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B4-40C1-A05C-B83E3F9E85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69198</c:v>
                      </c:pt>
                      <c:pt idx="1">
                        <c:v>103536</c:v>
                      </c:pt>
                      <c:pt idx="2">
                        <c:v>48951</c:v>
                      </c:pt>
                      <c:pt idx="3">
                        <c:v>365317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B4-40C1-A05C-B83E3F9E85F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80144</c:v>
                      </c:pt>
                      <c:pt idx="1">
                        <c:v>129264</c:v>
                      </c:pt>
                      <c:pt idx="2">
                        <c:v>63340</c:v>
                      </c:pt>
                      <c:pt idx="3">
                        <c:v>433815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B4-40C1-A05C-B83E3F9E85F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99778</c:v>
                      </c:pt>
                      <c:pt idx="1">
                        <c:v>150204</c:v>
                      </c:pt>
                      <c:pt idx="2">
                        <c:v>72950</c:v>
                      </c:pt>
                      <c:pt idx="3">
                        <c:v>532334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DB4-40C1-A05C-B83E3F9E85F9}"/>
                  </c:ext>
                </c:extLst>
              </c15:ser>
            </c15:filteredBarSeries>
          </c:ext>
        </c:extLst>
      </c:barChart>
      <c:catAx>
        <c:axId val="120952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26879"/>
        <c:crosses val="max"/>
        <c:auto val="1"/>
        <c:lblAlgn val="ctr"/>
        <c:lblOffset val="100"/>
        <c:noMultiLvlLbl val="0"/>
      </c:catAx>
      <c:valAx>
        <c:axId val="1209526879"/>
        <c:scaling>
          <c:orientation val="maxMin"/>
        </c:scaling>
        <c:delete val="1"/>
        <c:axPos val="t"/>
        <c:numFmt formatCode="General" sourceLinked="1"/>
        <c:majorTickMark val="none"/>
        <c:minorTickMark val="none"/>
        <c:tickLblPos val="nextTo"/>
        <c:crossAx val="12095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2051618547696"/>
          <c:y val="8.8541119860017517E-2"/>
          <c:w val="0.14544967093665531"/>
          <c:h val="0.1258398069368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158695</xdr:colOff>
      <xdr:row>2</xdr:row>
      <xdr:rowOff>134509</xdr:rowOff>
    </xdr:from>
    <xdr:to>
      <xdr:col>18</xdr:col>
      <xdr:colOff>12589</xdr:colOff>
      <xdr:row>16</xdr:row>
      <xdr:rowOff>16564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4A9A6-7BF7-479C-9F3F-133EC7005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53340</xdr:rowOff>
    </xdr:from>
    <xdr:to>
      <xdr:col>6</xdr:col>
      <xdr:colOff>221673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579CF-B95E-4BF8-AA0C-62085558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624840</xdr:colOff>
      <xdr:row>7</xdr:row>
      <xdr:rowOff>76200</xdr:rowOff>
    </xdr:from>
    <xdr:to>
      <xdr:col>11</xdr:col>
      <xdr:colOff>206433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8CEEE-A8F1-46E5-9209-758AE6BAD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2</xdr:row>
      <xdr:rowOff>30480</xdr:rowOff>
    </xdr:from>
    <xdr:to>
      <xdr:col>16</xdr:col>
      <xdr:colOff>495300</xdr:colOff>
      <xdr:row>20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32190-C532-4A1F-AC8F-071E190F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eswar dandy" refreshedDate="45350.737158912038" createdVersion="7" refreshedVersion="7" minRefreshableVersion="3" recordCount="907" xr:uid="{8F8FA9CB-1BEB-47B8-B1A3-8ABE29F50AA9}">
  <cacheSource type="worksheet">
    <worksheetSource name="VolumebyClient"/>
  </cacheSource>
  <cacheFields count="9">
    <cacheField name="CLID" numFmtId="14">
      <sharedItems count="52">
        <s v="CL17270"/>
        <s v="CL13213"/>
        <s v="CL22140"/>
        <s v="CL31601"/>
        <s v="CL33189"/>
        <s v="CL37714"/>
        <s v="CL38496"/>
        <s v="CL46663"/>
        <s v="CL50297"/>
        <s v="CL50651"/>
        <s v="CL52426"/>
        <s v="CL57593"/>
        <s v="CL61534"/>
        <s v="CL64939"/>
        <s v="CL69323"/>
        <s v="CL79204"/>
        <s v="CL83029"/>
        <s v="CL94846"/>
        <s v="CL96680"/>
        <s v="CL97995"/>
        <s v="CL24510"/>
        <s v="CL35993"/>
        <s v="CL44634"/>
        <s v="CL49960"/>
        <s v="CL55399"/>
        <s v="CL60563"/>
        <s v="CL75274"/>
        <s v="CL79103"/>
        <s v="CL82440"/>
        <s v="CL83083"/>
        <s v="CL95487"/>
        <s v="CL96487"/>
        <s v="CL99496"/>
        <s v="CL99768"/>
        <s v="CL13257"/>
        <s v="CL29380"/>
        <s v="CL71409"/>
        <s v="CL75562"/>
        <s v="CL87149"/>
        <s v="CL87299"/>
        <s v="CL90358"/>
        <s v="CL92654"/>
        <s v="CL22675"/>
        <s v="CL23634"/>
        <s v="CL28683"/>
        <s v="CL36191"/>
        <s v="CL37879"/>
        <s v="CL43946"/>
        <s v="CL49900"/>
        <s v="CL67438"/>
        <s v="CL81431"/>
        <s v="CL85641"/>
      </sharedItems>
    </cacheField>
    <cacheField name="Date" numFmtId="164">
      <sharedItems/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Blank="1" containsMixedTypes="1" containsNumber="1" containsInteger="1" minValue="7" maxValue="7"/>
    </cacheField>
    <cacheField name="XLOOKUPREGION ID" numFmtId="0">
      <sharedItems/>
    </cacheField>
    <cacheField name="INDEX ATCH REGION ID" numFmtId="0">
      <sharedItems/>
    </cacheField>
    <cacheField name="REGION NAME" numFmtId="0">
      <sharedItems count="4">
        <s v="NAM"/>
        <s v="APAC"/>
        <s v="EMEA"/>
        <s v="LATAM"/>
      </sharedItems>
    </cacheField>
    <cacheField name="QURTER" numFmtId="0">
      <sharedItems count="6">
        <s v="Q1 2020"/>
        <s v="Q2 2020"/>
        <s v="Q3 2020"/>
        <s v="Q4 2020"/>
        <s v="Q2 2021"/>
        <s v="Q1 2021"/>
      </sharedItems>
    </cacheField>
    <cacheField name="YEAR" numFmtId="0">
      <sharedItems count="2">
        <s v="2020"/>
        <s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s v="03/31/2020"/>
    <n v="884"/>
    <n v="7"/>
    <s v="GEO1001"/>
    <s v="GEO1001"/>
    <x v="0"/>
    <x v="0"/>
    <x v="0"/>
  </r>
  <r>
    <x v="0"/>
    <s v="04/30/2020"/>
    <n v="886"/>
    <n v="7"/>
    <s v="GEO1001"/>
    <s v="GEO1001"/>
    <x v="0"/>
    <x v="1"/>
    <x v="0"/>
  </r>
  <r>
    <x v="0"/>
    <s v="05/31/2020"/>
    <n v="968"/>
    <n v="7"/>
    <s v="GEO1001"/>
    <s v="GEO1001"/>
    <x v="0"/>
    <x v="1"/>
    <x v="0"/>
  </r>
  <r>
    <x v="0"/>
    <s v="06/30/2020"/>
    <n v="564"/>
    <n v="7"/>
    <s v="GEO1001"/>
    <s v="GEO1001"/>
    <x v="0"/>
    <x v="1"/>
    <x v="0"/>
  </r>
  <r>
    <x v="0"/>
    <s v="07/31/2020"/>
    <n v="648"/>
    <n v="7"/>
    <s v="GEO1001"/>
    <s v="GEO1001"/>
    <x v="0"/>
    <x v="2"/>
    <x v="0"/>
  </r>
  <r>
    <x v="0"/>
    <s v="08/31/2020"/>
    <n v="406"/>
    <n v="7"/>
    <s v="GEO1001"/>
    <s v="GEO1001"/>
    <x v="0"/>
    <x v="2"/>
    <x v="0"/>
  </r>
  <r>
    <x v="0"/>
    <s v="09/30/2020"/>
    <n v="569"/>
    <n v="7"/>
    <s v="GEO1001"/>
    <s v="GEO1001"/>
    <x v="0"/>
    <x v="2"/>
    <x v="0"/>
  </r>
  <r>
    <x v="0"/>
    <s v="10/31/2020"/>
    <n v="487"/>
    <n v="7"/>
    <s v="GEO1001"/>
    <s v="GEO1001"/>
    <x v="0"/>
    <x v="3"/>
    <x v="0"/>
  </r>
  <r>
    <x v="0"/>
    <s v="11/30/2020"/>
    <n v="729"/>
    <n v="7"/>
    <s v="GEO1001"/>
    <s v="GEO1001"/>
    <x v="0"/>
    <x v="3"/>
    <x v="0"/>
  </r>
  <r>
    <x v="0"/>
    <s v="12/31/2020"/>
    <n v="565"/>
    <n v="7"/>
    <s v="GEO1001"/>
    <s v="GEO1001"/>
    <x v="0"/>
    <x v="3"/>
    <x v="0"/>
  </r>
  <r>
    <x v="0"/>
    <s v="06/30/2021"/>
    <n v="561"/>
    <n v="7"/>
    <s v="GEO1001"/>
    <s v="GEO1001"/>
    <x v="0"/>
    <x v="4"/>
    <x v="1"/>
  </r>
  <r>
    <x v="0"/>
    <s v="05/31/2021"/>
    <n v="1014"/>
    <n v="7"/>
    <s v="GEO1001"/>
    <s v="GEO1001"/>
    <x v="0"/>
    <x v="4"/>
    <x v="1"/>
  </r>
  <r>
    <x v="0"/>
    <s v="04/30/2021"/>
    <n v="878"/>
    <n v="7"/>
    <s v="GEO1001"/>
    <s v="GEO1001"/>
    <x v="0"/>
    <x v="4"/>
    <x v="1"/>
  </r>
  <r>
    <x v="0"/>
    <s v="03/31/2021"/>
    <n v="922"/>
    <n v="7"/>
    <s v="GEO1001"/>
    <s v="GEO1001"/>
    <x v="0"/>
    <x v="5"/>
    <x v="1"/>
  </r>
  <r>
    <x v="0"/>
    <s v="02/28/2021"/>
    <n v="668"/>
    <n v="7"/>
    <s v="GEO1001"/>
    <s v="GEO1001"/>
    <x v="0"/>
    <x v="5"/>
    <x v="1"/>
  </r>
  <r>
    <x v="0"/>
    <s v="01/31/2021"/>
    <n v="725"/>
    <n v="7"/>
    <s v="GEO1001"/>
    <s v="GEO1001"/>
    <x v="0"/>
    <x v="5"/>
    <x v="1"/>
  </r>
  <r>
    <x v="1"/>
    <s v="01/31/2020"/>
    <n v="1194"/>
    <n v="7"/>
    <s v="GEO1001"/>
    <s v="GEO1001"/>
    <x v="0"/>
    <x v="0"/>
    <x v="0"/>
  </r>
  <r>
    <x v="1"/>
    <s v="02/29/2020"/>
    <n v="942"/>
    <n v="7"/>
    <s v="GEO1001"/>
    <s v="GEO1001"/>
    <x v="0"/>
    <x v="0"/>
    <x v="0"/>
  </r>
  <r>
    <x v="1"/>
    <s v="03/31/2020"/>
    <n v="1448"/>
    <n v="7"/>
    <s v="GEO1001"/>
    <s v="GEO1001"/>
    <x v="0"/>
    <x v="0"/>
    <x v="0"/>
  </r>
  <r>
    <x v="1"/>
    <s v="04/30/2020"/>
    <n v="1323"/>
    <n v="7"/>
    <s v="GEO1001"/>
    <s v="GEO1001"/>
    <x v="0"/>
    <x v="1"/>
    <x v="0"/>
  </r>
  <r>
    <x v="1"/>
    <s v="05/31/2020"/>
    <n v="1573"/>
    <n v="7"/>
    <s v="GEO1001"/>
    <s v="GEO1001"/>
    <x v="0"/>
    <x v="1"/>
    <x v="0"/>
  </r>
  <r>
    <x v="1"/>
    <s v="06/30/2020"/>
    <n v="820"/>
    <n v="7"/>
    <s v="GEO1001"/>
    <s v="GEO1001"/>
    <x v="0"/>
    <x v="1"/>
    <x v="0"/>
  </r>
  <r>
    <x v="1"/>
    <s v="07/31/2020"/>
    <n v="1069"/>
    <n v="7"/>
    <s v="GEO1001"/>
    <s v="GEO1001"/>
    <x v="0"/>
    <x v="2"/>
    <x v="0"/>
  </r>
  <r>
    <x v="1"/>
    <s v="08/31/2020"/>
    <n v="571"/>
    <n v="7"/>
    <s v="GEO1001"/>
    <s v="GEO1001"/>
    <x v="0"/>
    <x v="2"/>
    <x v="0"/>
  </r>
  <r>
    <x v="1"/>
    <s v="09/30/2020"/>
    <n v="947"/>
    <n v="7"/>
    <s v="GEO1001"/>
    <s v="GEO1001"/>
    <x v="0"/>
    <x v="2"/>
    <x v="0"/>
  </r>
  <r>
    <x v="1"/>
    <s v="10/31/2020"/>
    <n v="694"/>
    <n v="7"/>
    <s v="GEO1001"/>
    <s v="GEO1001"/>
    <x v="0"/>
    <x v="3"/>
    <x v="0"/>
  </r>
  <r>
    <x v="1"/>
    <s v="11/30/2020"/>
    <n v="1197"/>
    <n v="7"/>
    <s v="GEO1001"/>
    <s v="GEO1001"/>
    <x v="0"/>
    <x v="3"/>
    <x v="0"/>
  </r>
  <r>
    <x v="1"/>
    <s v="12/31/2020"/>
    <n v="822"/>
    <n v="7"/>
    <s v="GEO1001"/>
    <s v="GEO1001"/>
    <x v="0"/>
    <x v="3"/>
    <x v="0"/>
  </r>
  <r>
    <x v="1"/>
    <s v="06/30/2021"/>
    <n v="846"/>
    <n v="7"/>
    <s v="GEO1001"/>
    <s v="GEO1001"/>
    <x v="0"/>
    <x v="4"/>
    <x v="1"/>
  </r>
  <r>
    <x v="1"/>
    <s v="05/31/2021"/>
    <n v="1553"/>
    <n v="7"/>
    <s v="GEO1001"/>
    <s v="GEO1001"/>
    <x v="0"/>
    <x v="4"/>
    <x v="1"/>
  </r>
  <r>
    <x v="1"/>
    <s v="04/30/2021"/>
    <n v="1344"/>
    <n v="7"/>
    <s v="GEO1001"/>
    <s v="GEO1001"/>
    <x v="0"/>
    <x v="4"/>
    <x v="1"/>
  </r>
  <r>
    <x v="1"/>
    <s v="03/31/2021"/>
    <n v="1436"/>
    <n v="7"/>
    <s v="GEO1001"/>
    <s v="GEO1001"/>
    <x v="0"/>
    <x v="5"/>
    <x v="1"/>
  </r>
  <r>
    <x v="1"/>
    <s v="02/28/2021"/>
    <n v="970"/>
    <n v="7"/>
    <s v="GEO1001"/>
    <s v="GEO1001"/>
    <x v="0"/>
    <x v="5"/>
    <x v="1"/>
  </r>
  <r>
    <x v="1"/>
    <s v="01/31/2021"/>
    <n v="1207"/>
    <n v="7"/>
    <s v="GEO1001"/>
    <s v="GEO1001"/>
    <x v="0"/>
    <x v="5"/>
    <x v="1"/>
  </r>
  <r>
    <x v="0"/>
    <s v="06/30/2020"/>
    <n v="1342"/>
    <n v="7"/>
    <s v="GEO1001"/>
    <s v="GEO1001"/>
    <x v="0"/>
    <x v="1"/>
    <x v="0"/>
  </r>
  <r>
    <x v="0"/>
    <s v="07/31/2020"/>
    <n v="1526"/>
    <n v="7"/>
    <s v="GEO1001"/>
    <s v="GEO1001"/>
    <x v="0"/>
    <x v="2"/>
    <x v="0"/>
  </r>
  <r>
    <x v="0"/>
    <s v="08/31/2020"/>
    <n v="958"/>
    <n v="7"/>
    <s v="GEO1001"/>
    <s v="GEO1001"/>
    <x v="0"/>
    <x v="2"/>
    <x v="0"/>
  </r>
  <r>
    <x v="0"/>
    <s v="09/30/2020"/>
    <n v="1340"/>
    <n v="7"/>
    <s v="GEO1001"/>
    <s v="GEO1001"/>
    <x v="0"/>
    <x v="2"/>
    <x v="0"/>
  </r>
  <r>
    <x v="0"/>
    <s v="10/31/2020"/>
    <n v="1150"/>
    <n v="7"/>
    <s v="GEO1001"/>
    <s v="GEO1001"/>
    <x v="0"/>
    <x v="3"/>
    <x v="0"/>
  </r>
  <r>
    <x v="0"/>
    <s v="11/30/2020"/>
    <n v="1721"/>
    <n v="7"/>
    <s v="GEO1001"/>
    <s v="GEO1001"/>
    <x v="0"/>
    <x v="3"/>
    <x v="0"/>
  </r>
  <r>
    <x v="0"/>
    <s v="12/31/2020"/>
    <n v="1342"/>
    <n v="7"/>
    <s v="GEO1001"/>
    <s v="GEO1001"/>
    <x v="0"/>
    <x v="3"/>
    <x v="0"/>
  </r>
  <r>
    <x v="0"/>
    <s v="06/30/2021"/>
    <n v="1325"/>
    <n v="7"/>
    <s v="GEO1001"/>
    <s v="GEO1001"/>
    <x v="0"/>
    <x v="4"/>
    <x v="1"/>
  </r>
  <r>
    <x v="0"/>
    <s v="05/31/2021"/>
    <n v="2403"/>
    <n v="7"/>
    <s v="GEO1001"/>
    <s v="GEO1001"/>
    <x v="0"/>
    <x v="4"/>
    <x v="1"/>
  </r>
  <r>
    <x v="0"/>
    <s v="04/30/2021"/>
    <n v="2089"/>
    <n v="7"/>
    <s v="GEO1001"/>
    <s v="GEO1001"/>
    <x v="0"/>
    <x v="4"/>
    <x v="1"/>
  </r>
  <r>
    <x v="0"/>
    <s v="03/31/2021"/>
    <n v="2185"/>
    <n v="7"/>
    <s v="GEO1001"/>
    <s v="GEO1001"/>
    <x v="0"/>
    <x v="5"/>
    <x v="1"/>
  </r>
  <r>
    <x v="0"/>
    <s v="02/28/2021"/>
    <n v="1542"/>
    <n v="7"/>
    <s v="GEO1001"/>
    <s v="GEO1001"/>
    <x v="0"/>
    <x v="5"/>
    <x v="1"/>
  </r>
  <r>
    <x v="0"/>
    <s v="01/31/2021"/>
    <n v="1804"/>
    <n v="7"/>
    <s v="GEO1001"/>
    <s v="GEO1001"/>
    <x v="0"/>
    <x v="5"/>
    <x v="1"/>
  </r>
  <r>
    <x v="2"/>
    <s v="01/31/2020"/>
    <n v="12887"/>
    <n v="7"/>
    <s v="GEO1001"/>
    <s v="GEO1001"/>
    <x v="0"/>
    <x v="0"/>
    <x v="0"/>
  </r>
  <r>
    <x v="2"/>
    <s v="02/29/2020"/>
    <n v="18411"/>
    <n v="7"/>
    <s v="GEO1001"/>
    <s v="GEO1001"/>
    <x v="0"/>
    <x v="0"/>
    <x v="0"/>
  </r>
  <r>
    <x v="2"/>
    <s v="03/31/2020"/>
    <n v="16571"/>
    <n v="7"/>
    <s v="GEO1001"/>
    <s v="GEO1001"/>
    <x v="0"/>
    <x v="0"/>
    <x v="0"/>
  </r>
  <r>
    <x v="2"/>
    <s v="04/30/2020"/>
    <n v="23929"/>
    <n v="7"/>
    <s v="GEO1001"/>
    <s v="GEO1001"/>
    <x v="0"/>
    <x v="1"/>
    <x v="0"/>
  </r>
  <r>
    <x v="2"/>
    <s v="05/31/2020"/>
    <n v="18409"/>
    <n v="7"/>
    <s v="GEO1001"/>
    <s v="GEO1001"/>
    <x v="0"/>
    <x v="1"/>
    <x v="0"/>
  </r>
  <r>
    <x v="2"/>
    <s v="06/30/2020"/>
    <n v="16572"/>
    <n v="7"/>
    <s v="GEO1001"/>
    <s v="GEO1001"/>
    <x v="0"/>
    <x v="1"/>
    <x v="0"/>
  </r>
  <r>
    <x v="2"/>
    <s v="07/31/2020"/>
    <n v="11044"/>
    <n v="7"/>
    <s v="GEO1001"/>
    <s v="GEO1001"/>
    <x v="0"/>
    <x v="2"/>
    <x v="0"/>
  </r>
  <r>
    <x v="2"/>
    <s v="08/31/2020"/>
    <n v="12885"/>
    <n v="7"/>
    <s v="GEO1001"/>
    <s v="GEO1001"/>
    <x v="0"/>
    <x v="2"/>
    <x v="0"/>
  </r>
  <r>
    <x v="2"/>
    <s v="09/30/2020"/>
    <n v="9208"/>
    <n v="7"/>
    <s v="GEO1001"/>
    <s v="GEO1001"/>
    <x v="0"/>
    <x v="2"/>
    <x v="0"/>
  </r>
  <r>
    <x v="2"/>
    <s v="10/31/2020"/>
    <n v="14725"/>
    <n v="7"/>
    <s v="GEO1001"/>
    <s v="GEO1001"/>
    <x v="0"/>
    <x v="3"/>
    <x v="0"/>
  </r>
  <r>
    <x v="2"/>
    <s v="11/30/2020"/>
    <n v="12888"/>
    <n v="7"/>
    <s v="GEO1001"/>
    <s v="GEO1001"/>
    <x v="0"/>
    <x v="3"/>
    <x v="0"/>
  </r>
  <r>
    <x v="2"/>
    <s v="12/31/2020"/>
    <n v="16571"/>
    <n v="7"/>
    <s v="GEO1001"/>
    <s v="GEO1001"/>
    <x v="0"/>
    <x v="3"/>
    <x v="0"/>
  </r>
  <r>
    <x v="2"/>
    <s v="06/30/2021"/>
    <n v="17235"/>
    <n v="7"/>
    <s v="GEO1001"/>
    <s v="GEO1001"/>
    <x v="0"/>
    <x v="4"/>
    <x v="1"/>
  </r>
  <r>
    <x v="2"/>
    <s v="05/31/2021"/>
    <n v="19146"/>
    <n v="7"/>
    <s v="GEO1001"/>
    <s v="GEO1001"/>
    <x v="0"/>
    <x v="4"/>
    <x v="1"/>
  </r>
  <r>
    <x v="2"/>
    <s v="04/30/2021"/>
    <n v="23690"/>
    <n v="7"/>
    <s v="GEO1001"/>
    <s v="GEO1001"/>
    <x v="0"/>
    <x v="4"/>
    <x v="1"/>
  </r>
  <r>
    <x v="2"/>
    <s v="03/31/2021"/>
    <n v="17229"/>
    <n v="7"/>
    <s v="GEO1001"/>
    <s v="GEO1001"/>
    <x v="0"/>
    <x v="5"/>
    <x v="1"/>
  </r>
  <r>
    <x v="2"/>
    <s v="02/28/2021"/>
    <n v="19330"/>
    <n v="7"/>
    <s v="GEO1001"/>
    <s v="GEO1001"/>
    <x v="0"/>
    <x v="5"/>
    <x v="1"/>
  </r>
  <r>
    <x v="2"/>
    <s v="01/31/2021"/>
    <n v="12826"/>
    <n v="7"/>
    <s v="GEO1001"/>
    <s v="GEO1001"/>
    <x v="0"/>
    <x v="5"/>
    <x v="1"/>
  </r>
  <r>
    <x v="3"/>
    <s v="01/31/2020"/>
    <n v="16996"/>
    <n v="7"/>
    <s v="GEO1001"/>
    <s v="GEO1001"/>
    <x v="0"/>
    <x v="0"/>
    <x v="0"/>
  </r>
  <r>
    <x v="3"/>
    <s v="02/29/2020"/>
    <n v="19114"/>
    <n v="7"/>
    <s v="GEO1001"/>
    <s v="GEO1001"/>
    <x v="0"/>
    <x v="0"/>
    <x v="0"/>
  </r>
  <r>
    <x v="3"/>
    <s v="03/31/2020"/>
    <n v="21243"/>
    <n v="7"/>
    <s v="GEO1001"/>
    <s v="GEO1001"/>
    <x v="0"/>
    <x v="0"/>
    <x v="0"/>
  </r>
  <r>
    <x v="3"/>
    <s v="04/30/2020"/>
    <n v="25486"/>
    <n v="7"/>
    <s v="GEO1001"/>
    <s v="GEO1001"/>
    <x v="0"/>
    <x v="1"/>
    <x v="0"/>
  </r>
  <r>
    <x v="3"/>
    <s v="05/31/2020"/>
    <n v="23366"/>
    <n v="7"/>
    <s v="GEO1001"/>
    <s v="GEO1001"/>
    <x v="0"/>
    <x v="1"/>
    <x v="0"/>
  </r>
  <r>
    <x v="3"/>
    <s v="06/30/2020"/>
    <n v="16995"/>
    <n v="7"/>
    <s v="GEO1001"/>
    <s v="GEO1001"/>
    <x v="0"/>
    <x v="1"/>
    <x v="0"/>
  </r>
  <r>
    <x v="3"/>
    <s v="07/31/2020"/>
    <n v="14870"/>
    <n v="7"/>
    <s v="GEO1001"/>
    <s v="GEO1001"/>
    <x v="0"/>
    <x v="2"/>
    <x v="0"/>
  </r>
  <r>
    <x v="3"/>
    <s v="08/31/2020"/>
    <n v="12746"/>
    <n v="7"/>
    <s v="GEO1001"/>
    <s v="GEO1001"/>
    <x v="0"/>
    <x v="2"/>
    <x v="0"/>
  </r>
  <r>
    <x v="3"/>
    <s v="09/30/2020"/>
    <n v="12748"/>
    <n v="7"/>
    <s v="GEO1001"/>
    <s v="GEO1001"/>
    <x v="0"/>
    <x v="2"/>
    <x v="0"/>
  </r>
  <r>
    <x v="3"/>
    <s v="10/31/2020"/>
    <n v="14871"/>
    <n v="7"/>
    <s v="GEO1001"/>
    <s v="GEO1001"/>
    <x v="0"/>
    <x v="3"/>
    <x v="0"/>
  </r>
  <r>
    <x v="3"/>
    <s v="11/30/2020"/>
    <n v="16997"/>
    <n v="7"/>
    <s v="GEO1001"/>
    <s v="GEO1001"/>
    <x v="0"/>
    <x v="3"/>
    <x v="0"/>
  </r>
  <r>
    <x v="3"/>
    <s v="12/31/2020"/>
    <n v="16997"/>
    <n v="7"/>
    <s v="GEO1001"/>
    <s v="GEO1001"/>
    <x v="0"/>
    <x v="3"/>
    <x v="0"/>
  </r>
  <r>
    <x v="3"/>
    <s v="06/30/2021"/>
    <n v="17844"/>
    <n v="7"/>
    <s v="GEO1001"/>
    <s v="GEO1001"/>
    <x v="0"/>
    <x v="4"/>
    <x v="1"/>
  </r>
  <r>
    <x v="3"/>
    <s v="05/31/2021"/>
    <n v="23129"/>
    <n v="7"/>
    <s v="GEO1001"/>
    <s v="GEO1001"/>
    <x v="0"/>
    <x v="4"/>
    <x v="1"/>
  </r>
  <r>
    <x v="3"/>
    <s v="04/30/2021"/>
    <n v="26253"/>
    <n v="7"/>
    <s v="GEO1001"/>
    <s v="GEO1001"/>
    <x v="0"/>
    <x v="4"/>
    <x v="1"/>
  </r>
  <r>
    <x v="3"/>
    <s v="03/31/2021"/>
    <n v="21877"/>
    <n v="7"/>
    <s v="GEO1001"/>
    <s v="GEO1001"/>
    <x v="0"/>
    <x v="5"/>
    <x v="1"/>
  </r>
  <r>
    <x v="3"/>
    <s v="02/28/2021"/>
    <n v="19020"/>
    <n v="7"/>
    <s v="GEO1001"/>
    <s v="GEO1001"/>
    <x v="0"/>
    <x v="5"/>
    <x v="1"/>
  </r>
  <r>
    <x v="3"/>
    <s v="01/31/2021"/>
    <n v="17843"/>
    <n v="7"/>
    <s v="GEO1001"/>
    <s v="GEO1001"/>
    <x v="0"/>
    <x v="5"/>
    <x v="1"/>
  </r>
  <r>
    <x v="4"/>
    <s v="01/31/2020"/>
    <n v="13879"/>
    <n v="7"/>
    <s v="GEO1001"/>
    <s v="GEO1001"/>
    <x v="0"/>
    <x v="0"/>
    <x v="0"/>
  </r>
  <r>
    <x v="4"/>
    <s v="02/29/2020"/>
    <n v="19822"/>
    <n v="7"/>
    <s v="GEO1001"/>
    <s v="GEO1001"/>
    <x v="0"/>
    <x v="0"/>
    <x v="0"/>
  </r>
  <r>
    <x v="4"/>
    <s v="03/31/2020"/>
    <n v="17842"/>
    <n v="7"/>
    <s v="GEO1001"/>
    <s v="GEO1001"/>
    <x v="0"/>
    <x v="0"/>
    <x v="0"/>
  </r>
  <r>
    <x v="4"/>
    <s v="04/30/2020"/>
    <n v="25770"/>
    <n v="7"/>
    <s v="GEO1001"/>
    <s v="GEO1001"/>
    <x v="0"/>
    <x v="1"/>
    <x v="0"/>
  </r>
  <r>
    <x v="4"/>
    <s v="05/31/2020"/>
    <n v="19823"/>
    <n v="7"/>
    <s v="GEO1001"/>
    <s v="GEO1001"/>
    <x v="0"/>
    <x v="1"/>
    <x v="0"/>
  </r>
  <r>
    <x v="4"/>
    <s v="06/30/2020"/>
    <n v="17845"/>
    <n v="7"/>
    <s v="GEO1001"/>
    <s v="GEO1001"/>
    <x v="0"/>
    <x v="1"/>
    <x v="0"/>
  </r>
  <r>
    <x v="4"/>
    <s v="07/31/2020"/>
    <n v="11899"/>
    <n v="7"/>
    <s v="GEO1001"/>
    <s v="GEO1001"/>
    <x v="0"/>
    <x v="2"/>
    <x v="0"/>
  </r>
  <r>
    <x v="4"/>
    <s v="08/31/2020"/>
    <n v="13879"/>
    <n v="7"/>
    <s v="GEO1001"/>
    <s v="GEO1001"/>
    <x v="0"/>
    <x v="2"/>
    <x v="0"/>
  </r>
  <r>
    <x v="4"/>
    <s v="09/30/2020"/>
    <n v="9913"/>
    <n v="7"/>
    <s v="GEO1001"/>
    <s v="GEO1001"/>
    <x v="0"/>
    <x v="2"/>
    <x v="0"/>
  </r>
  <r>
    <x v="4"/>
    <s v="10/31/2020"/>
    <n v="15858"/>
    <n v="7"/>
    <s v="GEO1001"/>
    <s v="GEO1001"/>
    <x v="0"/>
    <x v="3"/>
    <x v="0"/>
  </r>
  <r>
    <x v="4"/>
    <s v="11/30/2020"/>
    <n v="13882"/>
    <n v="7"/>
    <s v="GEO1001"/>
    <s v="GEO1001"/>
    <x v="0"/>
    <x v="3"/>
    <x v="0"/>
  </r>
  <r>
    <x v="4"/>
    <s v="12/31/2020"/>
    <n v="17841"/>
    <n v="7"/>
    <s v="GEO1001"/>
    <s v="GEO1001"/>
    <x v="0"/>
    <x v="3"/>
    <x v="0"/>
  </r>
  <r>
    <x v="4"/>
    <s v="06/30/2021"/>
    <n v="18554"/>
    <n v="7"/>
    <s v="GEO1001"/>
    <s v="GEO1001"/>
    <x v="0"/>
    <x v="4"/>
    <x v="1"/>
  </r>
  <r>
    <x v="4"/>
    <s v="05/31/2021"/>
    <n v="20218"/>
    <n v="7"/>
    <s v="GEO1001"/>
    <s v="GEO1001"/>
    <x v="0"/>
    <x v="4"/>
    <x v="1"/>
  </r>
  <r>
    <x v="4"/>
    <s v="04/30/2021"/>
    <n v="27062"/>
    <n v="7"/>
    <s v="GEO1001"/>
    <s v="GEO1001"/>
    <x v="0"/>
    <x v="4"/>
    <x v="1"/>
  </r>
  <r>
    <x v="4"/>
    <s v="03/31/2021"/>
    <n v="18378"/>
    <n v="7"/>
    <s v="GEO1001"/>
    <s v="GEO1001"/>
    <x v="0"/>
    <x v="5"/>
    <x v="1"/>
  </r>
  <r>
    <x v="4"/>
    <s v="02/28/2021"/>
    <n v="19729"/>
    <n v="7"/>
    <s v="GEO1001"/>
    <s v="GEO1001"/>
    <x v="0"/>
    <x v="5"/>
    <x v="1"/>
  </r>
  <r>
    <x v="4"/>
    <s v="01/31/2021"/>
    <n v="14159"/>
    <n v="7"/>
    <s v="GEO1001"/>
    <s v="GEO1001"/>
    <x v="0"/>
    <x v="5"/>
    <x v="1"/>
  </r>
  <r>
    <x v="5"/>
    <s v="01/31/2020"/>
    <n v="11332"/>
    <n v="7"/>
    <s v="GEO1001"/>
    <s v="GEO1001"/>
    <x v="0"/>
    <x v="0"/>
    <x v="0"/>
  </r>
  <r>
    <x v="5"/>
    <s v="02/29/2020"/>
    <n v="12748"/>
    <n v="7"/>
    <s v="GEO1001"/>
    <s v="GEO1001"/>
    <x v="0"/>
    <x v="0"/>
    <x v="0"/>
  </r>
  <r>
    <x v="5"/>
    <s v="03/31/2020"/>
    <n v="14162"/>
    <n v="7"/>
    <s v="GEO1001"/>
    <s v="GEO1001"/>
    <x v="0"/>
    <x v="0"/>
    <x v="0"/>
  </r>
  <r>
    <x v="5"/>
    <s v="04/30/2020"/>
    <n v="16992"/>
    <n v="7"/>
    <s v="GEO1001"/>
    <s v="GEO1001"/>
    <x v="0"/>
    <x v="1"/>
    <x v="0"/>
  </r>
  <r>
    <x v="5"/>
    <s v="05/31/2020"/>
    <n v="15578"/>
    <n v="7"/>
    <s v="GEO1001"/>
    <s v="GEO1001"/>
    <x v="0"/>
    <x v="1"/>
    <x v="0"/>
  </r>
  <r>
    <x v="5"/>
    <s v="06/30/2020"/>
    <n v="11330"/>
    <n v="7"/>
    <s v="GEO1001"/>
    <s v="GEO1001"/>
    <x v="0"/>
    <x v="1"/>
    <x v="0"/>
  </r>
  <r>
    <x v="5"/>
    <s v="07/31/2020"/>
    <n v="9912"/>
    <n v="7"/>
    <s v="GEO1001"/>
    <s v="GEO1001"/>
    <x v="0"/>
    <x v="2"/>
    <x v="0"/>
  </r>
  <r>
    <x v="5"/>
    <s v="08/31/2020"/>
    <n v="8496"/>
    <n v="7"/>
    <s v="GEO1001"/>
    <s v="GEO1001"/>
    <x v="0"/>
    <x v="2"/>
    <x v="0"/>
  </r>
  <r>
    <x v="5"/>
    <s v="09/30/2020"/>
    <n v="8502"/>
    <n v="7"/>
    <s v="GEO1001"/>
    <s v="GEO1001"/>
    <x v="0"/>
    <x v="2"/>
    <x v="0"/>
  </r>
  <r>
    <x v="5"/>
    <s v="10/31/2020"/>
    <n v="9917"/>
    <n v="7"/>
    <s v="GEO1001"/>
    <s v="GEO1001"/>
    <x v="0"/>
    <x v="3"/>
    <x v="0"/>
  </r>
  <r>
    <x v="5"/>
    <s v="11/30/2020"/>
    <n v="11330"/>
    <n v="7"/>
    <s v="GEO1001"/>
    <s v="GEO1001"/>
    <x v="0"/>
    <x v="3"/>
    <x v="0"/>
  </r>
  <r>
    <x v="5"/>
    <s v="12/31/2020"/>
    <n v="11328"/>
    <n v="7"/>
    <s v="GEO1001"/>
    <s v="GEO1001"/>
    <x v="0"/>
    <x v="3"/>
    <x v="0"/>
  </r>
  <r>
    <x v="5"/>
    <s v="06/30/2021"/>
    <n v="11781"/>
    <n v="7"/>
    <s v="GEO1001"/>
    <s v="GEO1001"/>
    <x v="0"/>
    <x v="4"/>
    <x v="1"/>
  </r>
  <r>
    <x v="5"/>
    <s v="05/31/2021"/>
    <n v="15424"/>
    <n v="7"/>
    <s v="GEO1001"/>
    <s v="GEO1001"/>
    <x v="0"/>
    <x v="4"/>
    <x v="1"/>
  </r>
  <r>
    <x v="5"/>
    <s v="04/30/2021"/>
    <n v="16906"/>
    <n v="7"/>
    <s v="GEO1001"/>
    <s v="GEO1001"/>
    <x v="0"/>
    <x v="4"/>
    <x v="1"/>
  </r>
  <r>
    <x v="5"/>
    <s v="03/31/2021"/>
    <n v="14020"/>
    <n v="7"/>
    <s v="GEO1001"/>
    <s v="GEO1001"/>
    <x v="0"/>
    <x v="5"/>
    <x v="1"/>
  </r>
  <r>
    <x v="5"/>
    <s v="02/28/2021"/>
    <n v="13386"/>
    <n v="7"/>
    <s v="GEO1001"/>
    <s v="GEO1001"/>
    <x v="0"/>
    <x v="5"/>
    <x v="1"/>
  </r>
  <r>
    <x v="5"/>
    <s v="01/31/2021"/>
    <n v="11896"/>
    <n v="7"/>
    <s v="GEO1001"/>
    <s v="GEO1001"/>
    <x v="0"/>
    <x v="5"/>
    <x v="1"/>
  </r>
  <r>
    <x v="6"/>
    <s v="01/31/2020"/>
    <n v="20394"/>
    <n v="7"/>
    <s v="GEO1001"/>
    <s v="GEO1001"/>
    <x v="0"/>
    <x v="0"/>
    <x v="0"/>
  </r>
  <r>
    <x v="6"/>
    <s v="02/29/2020"/>
    <n v="22941"/>
    <n v="7"/>
    <s v="GEO1001"/>
    <s v="GEO1001"/>
    <x v="0"/>
    <x v="0"/>
    <x v="0"/>
  </r>
  <r>
    <x v="6"/>
    <s v="03/31/2020"/>
    <n v="25487"/>
    <n v="7"/>
    <s v="GEO1001"/>
    <s v="GEO1001"/>
    <x v="0"/>
    <x v="0"/>
    <x v="0"/>
  </r>
  <r>
    <x v="6"/>
    <s v="04/30/2020"/>
    <n v="30586"/>
    <n v="7"/>
    <s v="GEO1001"/>
    <s v="GEO1001"/>
    <x v="0"/>
    <x v="1"/>
    <x v="0"/>
  </r>
  <r>
    <x v="6"/>
    <s v="05/31/2020"/>
    <n v="28040"/>
    <n v="7"/>
    <s v="GEO1001"/>
    <s v="GEO1001"/>
    <x v="0"/>
    <x v="1"/>
    <x v="0"/>
  </r>
  <r>
    <x v="6"/>
    <s v="06/30/2020"/>
    <n v="20393"/>
    <n v="7"/>
    <s v="GEO1001"/>
    <s v="GEO1001"/>
    <x v="0"/>
    <x v="1"/>
    <x v="0"/>
  </r>
  <r>
    <x v="6"/>
    <s v="07/31/2020"/>
    <n v="17841"/>
    <n v="7"/>
    <s v="GEO1001"/>
    <s v="GEO1001"/>
    <x v="0"/>
    <x v="2"/>
    <x v="0"/>
  </r>
  <r>
    <x v="6"/>
    <s v="08/31/2020"/>
    <n v="15298"/>
    <n v="7"/>
    <s v="GEO1001"/>
    <s v="GEO1001"/>
    <x v="0"/>
    <x v="2"/>
    <x v="0"/>
  </r>
  <r>
    <x v="6"/>
    <s v="09/30/2020"/>
    <n v="15295"/>
    <n v="7"/>
    <s v="GEO1001"/>
    <s v="GEO1001"/>
    <x v="0"/>
    <x v="2"/>
    <x v="0"/>
  </r>
  <r>
    <x v="6"/>
    <s v="10/31/2020"/>
    <n v="17846"/>
    <n v="7"/>
    <s v="GEO1001"/>
    <s v="GEO1001"/>
    <x v="0"/>
    <x v="3"/>
    <x v="0"/>
  </r>
  <r>
    <x v="6"/>
    <s v="11/30/2020"/>
    <n v="20388"/>
    <n v="7"/>
    <s v="GEO1001"/>
    <s v="GEO1001"/>
    <x v="0"/>
    <x v="3"/>
    <x v="0"/>
  </r>
  <r>
    <x v="6"/>
    <s v="12/31/2020"/>
    <n v="20391"/>
    <n v="7"/>
    <s v="GEO1001"/>
    <s v="GEO1001"/>
    <x v="0"/>
    <x v="3"/>
    <x v="0"/>
  </r>
  <r>
    <x v="6"/>
    <s v="06/30/2021"/>
    <n v="20289"/>
    <n v="7"/>
    <s v="GEO1001"/>
    <s v="GEO1001"/>
    <x v="0"/>
    <x v="4"/>
    <x v="1"/>
  </r>
  <r>
    <x v="6"/>
    <s v="05/31/2021"/>
    <n v="29437"/>
    <n v="7"/>
    <s v="GEO1001"/>
    <s v="GEO1001"/>
    <x v="0"/>
    <x v="4"/>
    <x v="1"/>
  </r>
  <r>
    <x v="6"/>
    <s v="04/30/2021"/>
    <n v="32113"/>
    <n v="7"/>
    <s v="GEO1001"/>
    <s v="GEO1001"/>
    <x v="0"/>
    <x v="4"/>
    <x v="1"/>
  </r>
  <r>
    <x v="6"/>
    <s v="03/31/2021"/>
    <n v="26762"/>
    <n v="7"/>
    <s v="GEO1001"/>
    <s v="GEO1001"/>
    <x v="0"/>
    <x v="5"/>
    <x v="1"/>
  </r>
  <r>
    <x v="6"/>
    <s v="02/28/2021"/>
    <n v="22713"/>
    <n v="7"/>
    <s v="GEO1001"/>
    <s v="GEO1001"/>
    <x v="0"/>
    <x v="5"/>
    <x v="1"/>
  </r>
  <r>
    <x v="6"/>
    <s v="01/31/2021"/>
    <n v="20286"/>
    <n v="7"/>
    <s v="GEO1001"/>
    <s v="GEO1001"/>
    <x v="0"/>
    <x v="5"/>
    <x v="1"/>
  </r>
  <r>
    <x v="7"/>
    <s v="01/31/2020"/>
    <n v="2691"/>
    <n v="7"/>
    <s v="GEO1001"/>
    <s v="GEO1001"/>
    <x v="0"/>
    <x v="0"/>
    <x v="0"/>
  </r>
  <r>
    <x v="7"/>
    <s v="02/29/2020"/>
    <n v="2129"/>
    <n v="7"/>
    <s v="GEO1001"/>
    <s v="GEO1001"/>
    <x v="0"/>
    <x v="0"/>
    <x v="0"/>
  </r>
  <r>
    <x v="7"/>
    <s v="03/31/2020"/>
    <n v="3258"/>
    <n v="7"/>
    <s v="GEO1001"/>
    <s v="GEO1001"/>
    <x v="0"/>
    <x v="0"/>
    <x v="0"/>
  </r>
  <r>
    <x v="7"/>
    <s v="04/30/2020"/>
    <n v="2978"/>
    <n v="7"/>
    <s v="GEO1001"/>
    <s v="GEO1001"/>
    <x v="0"/>
    <x v="1"/>
    <x v="0"/>
  </r>
  <r>
    <x v="7"/>
    <s v="05/31/2020"/>
    <n v="3544"/>
    <n v="7"/>
    <s v="GEO1001"/>
    <s v="GEO1001"/>
    <x v="0"/>
    <x v="1"/>
    <x v="0"/>
  </r>
  <r>
    <x v="7"/>
    <s v="06/30/2020"/>
    <n v="1845"/>
    <n v="7"/>
    <s v="GEO1001"/>
    <s v="GEO1001"/>
    <x v="0"/>
    <x v="1"/>
    <x v="0"/>
  </r>
  <r>
    <x v="7"/>
    <s v="07/31/2020"/>
    <n v="2414"/>
    <n v="7"/>
    <s v="GEO1001"/>
    <s v="GEO1001"/>
    <x v="0"/>
    <x v="2"/>
    <x v="0"/>
  </r>
  <r>
    <x v="7"/>
    <s v="08/31/2020"/>
    <n v="1281"/>
    <n v="7"/>
    <s v="GEO1001"/>
    <s v="GEO1001"/>
    <x v="0"/>
    <x v="2"/>
    <x v="0"/>
  </r>
  <r>
    <x v="7"/>
    <s v="09/30/2020"/>
    <n v="2131"/>
    <n v="7"/>
    <s v="GEO1001"/>
    <s v="GEO1001"/>
    <x v="0"/>
    <x v="2"/>
    <x v="0"/>
  </r>
  <r>
    <x v="7"/>
    <s v="10/31/2020"/>
    <n v="1560"/>
    <n v="7"/>
    <s v="GEO1001"/>
    <s v="GEO1001"/>
    <x v="0"/>
    <x v="3"/>
    <x v="0"/>
  </r>
  <r>
    <x v="7"/>
    <s v="11/30/2020"/>
    <n v="2691"/>
    <n v="7"/>
    <s v="GEO1001"/>
    <s v="GEO1001"/>
    <x v="0"/>
    <x v="3"/>
    <x v="0"/>
  </r>
  <r>
    <x v="7"/>
    <s v="12/31/2020"/>
    <n v="1843"/>
    <n v="7"/>
    <s v="GEO1001"/>
    <s v="GEO1001"/>
    <x v="0"/>
    <x v="3"/>
    <x v="0"/>
  </r>
  <r>
    <x v="7"/>
    <s v="06/30/2021"/>
    <n v="1864"/>
    <n v="7"/>
    <s v="GEO1001"/>
    <s v="GEO1001"/>
    <x v="0"/>
    <x v="4"/>
    <x v="1"/>
  </r>
  <r>
    <x v="7"/>
    <s v="05/31/2021"/>
    <n v="3527"/>
    <n v="7"/>
    <s v="GEO1001"/>
    <s v="GEO1001"/>
    <x v="0"/>
    <x v="4"/>
    <x v="1"/>
  </r>
  <r>
    <x v="7"/>
    <s v="04/30/2021"/>
    <n v="3010"/>
    <n v="7"/>
    <s v="GEO1001"/>
    <s v="GEO1001"/>
    <x v="0"/>
    <x v="4"/>
    <x v="1"/>
  </r>
  <r>
    <x v="7"/>
    <s v="03/31/2021"/>
    <n v="3387"/>
    <n v="7"/>
    <s v="GEO1001"/>
    <s v="GEO1001"/>
    <x v="0"/>
    <x v="5"/>
    <x v="1"/>
  </r>
  <r>
    <x v="7"/>
    <s v="02/28/2021"/>
    <n v="2190"/>
    <n v="7"/>
    <s v="GEO1001"/>
    <s v="GEO1001"/>
    <x v="0"/>
    <x v="5"/>
    <x v="1"/>
  </r>
  <r>
    <x v="7"/>
    <s v="01/31/2021"/>
    <n v="2719"/>
    <n v="7"/>
    <s v="GEO1001"/>
    <s v="GEO1001"/>
    <x v="0"/>
    <x v="5"/>
    <x v="1"/>
  </r>
  <r>
    <x v="8"/>
    <s v="01/31/2020"/>
    <n v="864"/>
    <n v="7"/>
    <s v="GEO1001"/>
    <s v="GEO1001"/>
    <x v="0"/>
    <x v="0"/>
    <x v="0"/>
  </r>
  <r>
    <x v="8"/>
    <s v="02/29/2020"/>
    <n v="765"/>
    <n v="7"/>
    <s v="GEO1001"/>
    <s v="GEO1001"/>
    <x v="0"/>
    <x v="0"/>
    <x v="0"/>
  </r>
  <r>
    <x v="8"/>
    <s v="03/31/2020"/>
    <n v="1051"/>
    <n v="7"/>
    <s v="GEO1001"/>
    <s v="GEO1001"/>
    <x v="0"/>
    <x v="0"/>
    <x v="0"/>
  </r>
  <r>
    <x v="8"/>
    <s v="04/30/2020"/>
    <n v="1053"/>
    <n v="7"/>
    <s v="GEO1001"/>
    <s v="GEO1001"/>
    <x v="0"/>
    <x v="1"/>
    <x v="0"/>
  </r>
  <r>
    <x v="8"/>
    <s v="05/31/2020"/>
    <n v="1146"/>
    <n v="7"/>
    <s v="GEO1001"/>
    <s v="GEO1001"/>
    <x v="0"/>
    <x v="1"/>
    <x v="0"/>
  </r>
  <r>
    <x v="8"/>
    <s v="06/30/2020"/>
    <n v="674"/>
    <n v="7"/>
    <s v="GEO1001"/>
    <s v="GEO1001"/>
    <x v="0"/>
    <x v="1"/>
    <x v="0"/>
  </r>
  <r>
    <x v="8"/>
    <s v="07/31/2020"/>
    <n v="764"/>
    <n v="7"/>
    <s v="GEO1001"/>
    <s v="GEO1001"/>
    <x v="0"/>
    <x v="2"/>
    <x v="0"/>
  </r>
  <r>
    <x v="8"/>
    <s v="08/31/2020"/>
    <n v="482"/>
    <n v="7"/>
    <s v="GEO1001"/>
    <s v="GEO1001"/>
    <x v="0"/>
    <x v="2"/>
    <x v="0"/>
  </r>
  <r>
    <x v="8"/>
    <s v="09/30/2020"/>
    <n v="673"/>
    <n v="7"/>
    <s v="GEO1001"/>
    <s v="GEO1001"/>
    <x v="0"/>
    <x v="2"/>
    <x v="0"/>
  </r>
  <r>
    <x v="8"/>
    <s v="10/31/2020"/>
    <n v="575"/>
    <n v="7"/>
    <s v="GEO1001"/>
    <s v="GEO1001"/>
    <x v="0"/>
    <x v="3"/>
    <x v="0"/>
  </r>
  <r>
    <x v="8"/>
    <s v="11/30/2020"/>
    <n v="865"/>
    <n v="7"/>
    <s v="GEO1001"/>
    <s v="GEO1001"/>
    <x v="0"/>
    <x v="3"/>
    <x v="0"/>
  </r>
  <r>
    <x v="8"/>
    <s v="12/31/2020"/>
    <n v="674"/>
    <n v="7"/>
    <s v="GEO1001"/>
    <s v="GEO1001"/>
    <x v="0"/>
    <x v="3"/>
    <x v="0"/>
  </r>
  <r>
    <x v="8"/>
    <s v="06/30/2021"/>
    <n v="681"/>
    <n v="7"/>
    <s v="GEO1001"/>
    <s v="GEO1001"/>
    <x v="0"/>
    <x v="4"/>
    <x v="1"/>
  </r>
  <r>
    <x v="8"/>
    <s v="05/31/2021"/>
    <n v="1136"/>
    <n v="7"/>
    <s v="GEO1001"/>
    <s v="GEO1001"/>
    <x v="0"/>
    <x v="4"/>
    <x v="1"/>
  </r>
  <r>
    <x v="8"/>
    <s v="04/30/2021"/>
    <n v="1095"/>
    <n v="7"/>
    <s v="GEO1001"/>
    <s v="GEO1001"/>
    <x v="0"/>
    <x v="4"/>
    <x v="1"/>
  </r>
  <r>
    <x v="8"/>
    <s v="03/31/2021"/>
    <n v="1043"/>
    <n v="7"/>
    <s v="GEO1001"/>
    <s v="GEO1001"/>
    <x v="0"/>
    <x v="5"/>
    <x v="1"/>
  </r>
  <r>
    <x v="8"/>
    <s v="02/28/2021"/>
    <n v="797"/>
    <n v="7"/>
    <s v="GEO1001"/>
    <s v="GEO1001"/>
    <x v="0"/>
    <x v="5"/>
    <x v="1"/>
  </r>
  <r>
    <x v="8"/>
    <s v="01/31/2021"/>
    <n v="859"/>
    <n v="7"/>
    <s v="GEO1001"/>
    <s v="GEO1001"/>
    <x v="0"/>
    <x v="5"/>
    <x v="1"/>
  </r>
  <r>
    <x v="9"/>
    <s v="11/30/2020"/>
    <n v="916"/>
    <n v="7"/>
    <s v="GEO1001"/>
    <s v="GEO1001"/>
    <x v="0"/>
    <x v="3"/>
    <x v="0"/>
  </r>
  <r>
    <x v="9"/>
    <s v="12/31/2020"/>
    <n v="1176"/>
    <n v="7"/>
    <s v="GEO1001"/>
    <s v="GEO1001"/>
    <x v="0"/>
    <x v="3"/>
    <x v="0"/>
  </r>
  <r>
    <x v="9"/>
    <s v="06/30/2021"/>
    <n v="1193"/>
    <n v="7"/>
    <s v="GEO1001"/>
    <s v="GEO1001"/>
    <x v="0"/>
    <x v="4"/>
    <x v="1"/>
  </r>
  <r>
    <x v="9"/>
    <s v="05/31/2021"/>
    <n v="1360"/>
    <n v="7"/>
    <s v="GEO1001"/>
    <s v="GEO1001"/>
    <x v="0"/>
    <x v="4"/>
    <x v="1"/>
  </r>
  <r>
    <x v="9"/>
    <s v="04/30/2021"/>
    <n v="1768"/>
    <n v="7"/>
    <s v="GEO1001"/>
    <s v="GEO1001"/>
    <x v="0"/>
    <x v="4"/>
    <x v="1"/>
  </r>
  <r>
    <x v="9"/>
    <s v="03/31/2021"/>
    <n v="1192"/>
    <n v="7"/>
    <s v="GEO1001"/>
    <s v="GEO1001"/>
    <x v="0"/>
    <x v="5"/>
    <x v="1"/>
  </r>
  <r>
    <x v="9"/>
    <s v="02/28/2021"/>
    <n v="1332"/>
    <n v="7"/>
    <s v="GEO1001"/>
    <s v="GEO1001"/>
    <x v="0"/>
    <x v="5"/>
    <x v="1"/>
  </r>
  <r>
    <x v="9"/>
    <s v="01/31/2021"/>
    <n v="941"/>
    <n v="7"/>
    <s v="GEO1001"/>
    <s v="GEO1001"/>
    <x v="0"/>
    <x v="5"/>
    <x v="1"/>
  </r>
  <r>
    <x v="10"/>
    <s v="01/31/2020"/>
    <n v="1131"/>
    <n v="7"/>
    <s v="GEO1001"/>
    <s v="GEO1001"/>
    <x v="0"/>
    <x v="0"/>
    <x v="0"/>
  </r>
  <r>
    <x v="10"/>
    <s v="02/29/2020"/>
    <n v="1268"/>
    <n v="7"/>
    <s v="GEO1001"/>
    <s v="GEO1001"/>
    <x v="0"/>
    <x v="0"/>
    <x v="0"/>
  </r>
  <r>
    <x v="10"/>
    <s v="03/31/2020"/>
    <n v="1410"/>
    <n v="7"/>
    <s v="GEO1001"/>
    <s v="GEO1001"/>
    <x v="0"/>
    <x v="0"/>
    <x v="0"/>
  </r>
  <r>
    <x v="10"/>
    <s v="04/30/2020"/>
    <n v="1688"/>
    <n v="7"/>
    <s v="GEO1001"/>
    <s v="GEO1001"/>
    <x v="0"/>
    <x v="1"/>
    <x v="0"/>
  </r>
  <r>
    <x v="10"/>
    <s v="05/31/2020"/>
    <n v="1548"/>
    <n v="7"/>
    <s v="GEO1001"/>
    <s v="GEO1001"/>
    <x v="0"/>
    <x v="1"/>
    <x v="0"/>
  </r>
  <r>
    <x v="10"/>
    <s v="06/30/2020"/>
    <n v="1127"/>
    <n v="7"/>
    <s v="GEO1001"/>
    <s v="GEO1001"/>
    <x v="0"/>
    <x v="1"/>
    <x v="0"/>
  </r>
  <r>
    <x v="10"/>
    <s v="07/31/2020"/>
    <n v="984"/>
    <n v="7"/>
    <s v="GEO1001"/>
    <s v="GEO1001"/>
    <x v="0"/>
    <x v="2"/>
    <x v="0"/>
  </r>
  <r>
    <x v="10"/>
    <s v="08/31/2020"/>
    <n v="850"/>
    <n v="7"/>
    <s v="GEO1001"/>
    <s v="GEO1001"/>
    <x v="0"/>
    <x v="2"/>
    <x v="0"/>
  </r>
  <r>
    <x v="10"/>
    <s v="09/30/2020"/>
    <n v="850"/>
    <n v="7"/>
    <s v="GEO1001"/>
    <s v="GEO1001"/>
    <x v="0"/>
    <x v="2"/>
    <x v="0"/>
  </r>
  <r>
    <x v="10"/>
    <s v="10/31/2020"/>
    <n v="986"/>
    <n v="7"/>
    <s v="GEO1001"/>
    <s v="GEO1001"/>
    <x v="0"/>
    <x v="3"/>
    <x v="0"/>
  </r>
  <r>
    <x v="10"/>
    <s v="11/30/2020"/>
    <n v="1129"/>
    <n v="7"/>
    <s v="GEO1001"/>
    <s v="GEO1001"/>
    <x v="0"/>
    <x v="3"/>
    <x v="0"/>
  </r>
  <r>
    <x v="10"/>
    <s v="12/31/2020"/>
    <n v="1131"/>
    <n v="7"/>
    <s v="GEO1001"/>
    <s v="GEO1001"/>
    <x v="0"/>
    <x v="3"/>
    <x v="0"/>
  </r>
  <r>
    <x v="10"/>
    <s v="06/30/2021"/>
    <n v="1119"/>
    <n v="7"/>
    <s v="GEO1001"/>
    <s v="GEO1001"/>
    <x v="0"/>
    <x v="4"/>
    <x v="1"/>
  </r>
  <r>
    <x v="10"/>
    <s v="05/31/2021"/>
    <n v="1598"/>
    <n v="7"/>
    <s v="GEO1001"/>
    <s v="GEO1001"/>
    <x v="0"/>
    <x v="4"/>
    <x v="1"/>
  </r>
  <r>
    <x v="10"/>
    <s v="04/30/2021"/>
    <n v="1707"/>
    <n v="7"/>
    <s v="GEO1001"/>
    <s v="GEO1001"/>
    <x v="0"/>
    <x v="4"/>
    <x v="1"/>
  </r>
  <r>
    <x v="10"/>
    <s v="03/31/2021"/>
    <n v="1404"/>
    <n v="7"/>
    <s v="GEO1001"/>
    <s v="GEO1001"/>
    <x v="0"/>
    <x v="5"/>
    <x v="1"/>
  </r>
  <r>
    <x v="10"/>
    <s v="02/28/2021"/>
    <n v="1252"/>
    <n v="7"/>
    <s v="GEO1001"/>
    <s v="GEO1001"/>
    <x v="0"/>
    <x v="5"/>
    <x v="1"/>
  </r>
  <r>
    <x v="10"/>
    <s v="01/31/2021"/>
    <n v="1119"/>
    <n v="7"/>
    <s v="GEO1001"/>
    <s v="GEO1001"/>
    <x v="0"/>
    <x v="5"/>
    <x v="1"/>
  </r>
  <r>
    <x v="11"/>
    <s v="01/31/2020"/>
    <n v="1488"/>
    <n v="7"/>
    <s v="GEO1001"/>
    <s v="GEO1001"/>
    <x v="0"/>
    <x v="0"/>
    <x v="0"/>
  </r>
  <r>
    <x v="11"/>
    <s v="02/29/2020"/>
    <n v="1674"/>
    <n v="7"/>
    <s v="GEO1001"/>
    <s v="GEO1001"/>
    <x v="0"/>
    <x v="0"/>
    <x v="0"/>
  </r>
  <r>
    <x v="11"/>
    <s v="03/31/2020"/>
    <n v="1862"/>
    <n v="7"/>
    <s v="GEO1001"/>
    <s v="GEO1001"/>
    <x v="0"/>
    <x v="0"/>
    <x v="0"/>
  </r>
  <r>
    <x v="11"/>
    <s v="04/30/2020"/>
    <n v="2231"/>
    <n v="7"/>
    <s v="GEO1001"/>
    <s v="GEO1001"/>
    <x v="0"/>
    <x v="1"/>
    <x v="0"/>
  </r>
  <r>
    <x v="11"/>
    <s v="05/31/2020"/>
    <n v="2049"/>
    <n v="7"/>
    <s v="GEO1001"/>
    <s v="GEO1001"/>
    <x v="0"/>
    <x v="1"/>
    <x v="0"/>
  </r>
  <r>
    <x v="11"/>
    <s v="06/30/2020"/>
    <n v="1489"/>
    <n v="7"/>
    <s v="GEO1001"/>
    <s v="GEO1001"/>
    <x v="0"/>
    <x v="1"/>
    <x v="0"/>
  </r>
  <r>
    <x v="11"/>
    <s v="07/31/2020"/>
    <n v="1301"/>
    <n v="7"/>
    <s v="GEO1001"/>
    <s v="GEO1001"/>
    <x v="0"/>
    <x v="2"/>
    <x v="0"/>
  </r>
  <r>
    <x v="11"/>
    <s v="08/31/2020"/>
    <n v="1118"/>
    <n v="7"/>
    <s v="GEO1001"/>
    <s v="GEO1001"/>
    <x v="0"/>
    <x v="2"/>
    <x v="0"/>
  </r>
  <r>
    <x v="11"/>
    <s v="09/30/2020"/>
    <n v="1117"/>
    <n v="7"/>
    <s v="GEO1001"/>
    <s v="GEO1001"/>
    <x v="0"/>
    <x v="2"/>
    <x v="0"/>
  </r>
  <r>
    <x v="11"/>
    <s v="10/31/2020"/>
    <n v="1301"/>
    <n v="7"/>
    <s v="GEO1001"/>
    <s v="GEO1001"/>
    <x v="0"/>
    <x v="3"/>
    <x v="0"/>
  </r>
  <r>
    <x v="11"/>
    <s v="11/30/2020"/>
    <n v="1488"/>
    <n v="7"/>
    <s v="GEO1001"/>
    <s v="GEO1001"/>
    <x v="0"/>
    <x v="3"/>
    <x v="0"/>
  </r>
  <r>
    <x v="11"/>
    <s v="12/31/2020"/>
    <n v="1489"/>
    <n v="7"/>
    <s v="GEO1001"/>
    <s v="GEO1001"/>
    <x v="0"/>
    <x v="3"/>
    <x v="0"/>
  </r>
  <r>
    <x v="11"/>
    <s v="06/30/2021"/>
    <n v="1551"/>
    <n v="7"/>
    <s v="GEO1001"/>
    <s v="GEO1001"/>
    <x v="0"/>
    <x v="4"/>
    <x v="1"/>
  </r>
  <r>
    <x v="11"/>
    <s v="05/31/2021"/>
    <n v="2067"/>
    <n v="7"/>
    <s v="GEO1001"/>
    <s v="GEO1001"/>
    <x v="0"/>
    <x v="4"/>
    <x v="1"/>
  </r>
  <r>
    <x v="11"/>
    <s v="04/30/2021"/>
    <n v="2277"/>
    <n v="7"/>
    <s v="GEO1001"/>
    <s v="GEO1001"/>
    <x v="0"/>
    <x v="4"/>
    <x v="1"/>
  </r>
  <r>
    <x v="11"/>
    <s v="03/31/2021"/>
    <n v="1854"/>
    <n v="7"/>
    <s v="GEO1001"/>
    <s v="GEO1001"/>
    <x v="0"/>
    <x v="5"/>
    <x v="1"/>
  </r>
  <r>
    <x v="11"/>
    <s v="02/28/2021"/>
    <n v="1665"/>
    <n v="7"/>
    <s v="GEO1001"/>
    <s v="GEO1001"/>
    <x v="0"/>
    <x v="5"/>
    <x v="1"/>
  </r>
  <r>
    <x v="11"/>
    <s v="01/31/2021"/>
    <n v="1516"/>
    <n v="7"/>
    <s v="GEO1001"/>
    <s v="GEO1001"/>
    <x v="0"/>
    <x v="5"/>
    <x v="1"/>
  </r>
  <r>
    <x v="12"/>
    <s v="01/31/2020"/>
    <n v="6731"/>
    <n v="7"/>
    <s v="GEO1001"/>
    <s v="GEO1001"/>
    <x v="0"/>
    <x v="0"/>
    <x v="0"/>
  </r>
  <r>
    <x v="12"/>
    <s v="02/29/2020"/>
    <n v="5312"/>
    <n v="7"/>
    <s v="GEO1001"/>
    <s v="GEO1001"/>
    <x v="0"/>
    <x v="0"/>
    <x v="0"/>
  </r>
  <r>
    <x v="12"/>
    <s v="03/31/2020"/>
    <n v="8146"/>
    <n v="7"/>
    <s v="GEO1001"/>
    <s v="GEO1001"/>
    <x v="0"/>
    <x v="0"/>
    <x v="0"/>
  </r>
  <r>
    <x v="12"/>
    <s v="04/30/2020"/>
    <n v="7438"/>
    <n v="7"/>
    <s v="GEO1001"/>
    <s v="GEO1001"/>
    <x v="0"/>
    <x v="1"/>
    <x v="0"/>
  </r>
  <r>
    <x v="12"/>
    <s v="05/31/2020"/>
    <n v="8850"/>
    <n v="7"/>
    <s v="GEO1001"/>
    <s v="GEO1001"/>
    <x v="0"/>
    <x v="1"/>
    <x v="0"/>
  </r>
  <r>
    <x v="12"/>
    <s v="06/30/2020"/>
    <n v="4608"/>
    <n v="7"/>
    <s v="GEO1001"/>
    <s v="GEO1001"/>
    <x v="0"/>
    <x v="1"/>
    <x v="0"/>
  </r>
  <r>
    <x v="12"/>
    <s v="07/31/2020"/>
    <n v="6024"/>
    <n v="7"/>
    <s v="GEO1001"/>
    <s v="GEO1001"/>
    <x v="0"/>
    <x v="2"/>
    <x v="0"/>
  </r>
  <r>
    <x v="12"/>
    <s v="08/31/2020"/>
    <n v="3188"/>
    <n v="7"/>
    <s v="GEO1001"/>
    <s v="GEO1001"/>
    <x v="0"/>
    <x v="2"/>
    <x v="0"/>
  </r>
  <r>
    <x v="12"/>
    <s v="09/30/2020"/>
    <n v="5313"/>
    <n v="7"/>
    <s v="GEO1001"/>
    <s v="GEO1001"/>
    <x v="0"/>
    <x v="2"/>
    <x v="0"/>
  </r>
  <r>
    <x v="12"/>
    <s v="10/31/2020"/>
    <n v="3897"/>
    <n v="7"/>
    <s v="GEO1001"/>
    <s v="GEO1001"/>
    <x v="0"/>
    <x v="3"/>
    <x v="0"/>
  </r>
  <r>
    <x v="12"/>
    <s v="11/30/2020"/>
    <n v="6730"/>
    <n v="7"/>
    <s v="GEO1001"/>
    <s v="GEO1001"/>
    <x v="0"/>
    <x v="3"/>
    <x v="0"/>
  </r>
  <r>
    <x v="12"/>
    <s v="12/31/2020"/>
    <n v="4607"/>
    <n v="7"/>
    <s v="GEO1001"/>
    <s v="GEO1001"/>
    <x v="0"/>
    <x v="3"/>
    <x v="0"/>
  </r>
  <r>
    <x v="12"/>
    <s v="06/30/2021"/>
    <n v="4556"/>
    <n v="7"/>
    <s v="GEO1001"/>
    <s v="GEO1001"/>
    <x v="0"/>
    <x v="4"/>
    <x v="1"/>
  </r>
  <r>
    <x v="12"/>
    <s v="05/31/2021"/>
    <n v="8806"/>
    <n v="7"/>
    <s v="GEO1001"/>
    <s v="GEO1001"/>
    <x v="0"/>
    <x v="4"/>
    <x v="1"/>
  </r>
  <r>
    <x v="12"/>
    <s v="04/30/2021"/>
    <n v="7735"/>
    <n v="7"/>
    <s v="GEO1001"/>
    <s v="GEO1001"/>
    <x v="0"/>
    <x v="4"/>
    <x v="1"/>
  </r>
  <r>
    <x v="12"/>
    <s v="03/31/2021"/>
    <n v="8064"/>
    <n v="7"/>
    <s v="GEO1001"/>
    <s v="GEO1001"/>
    <x v="0"/>
    <x v="5"/>
    <x v="1"/>
  </r>
  <r>
    <x v="12"/>
    <s v="02/28/2021"/>
    <n v="5257"/>
    <n v="7"/>
    <s v="GEO1001"/>
    <s v="GEO1001"/>
    <x v="0"/>
    <x v="5"/>
    <x v="1"/>
  </r>
  <r>
    <x v="12"/>
    <s v="01/31/2021"/>
    <n v="6996"/>
    <n v="7"/>
    <s v="GEO1001"/>
    <s v="GEO1001"/>
    <x v="0"/>
    <x v="5"/>
    <x v="1"/>
  </r>
  <r>
    <x v="13"/>
    <s v="01/31/2020"/>
    <n v="1087"/>
    <n v="7"/>
    <s v="GEO1001"/>
    <s v="GEO1001"/>
    <x v="0"/>
    <x v="0"/>
    <x v="0"/>
  </r>
  <r>
    <x v="13"/>
    <s v="02/29/2020"/>
    <n v="1224"/>
    <n v="7"/>
    <s v="GEO1001"/>
    <s v="GEO1001"/>
    <x v="0"/>
    <x v="0"/>
    <x v="0"/>
  </r>
  <r>
    <x v="13"/>
    <s v="03/31/2020"/>
    <n v="1362"/>
    <n v="7"/>
    <s v="GEO1001"/>
    <s v="GEO1001"/>
    <x v="0"/>
    <x v="0"/>
    <x v="0"/>
  </r>
  <r>
    <x v="13"/>
    <s v="04/30/2020"/>
    <n v="1633"/>
    <n v="7"/>
    <s v="GEO1001"/>
    <s v="GEO1001"/>
    <x v="0"/>
    <x v="1"/>
    <x v="0"/>
  </r>
  <r>
    <x v="13"/>
    <s v="05/31/2020"/>
    <n v="1492"/>
    <n v="7"/>
    <s v="GEO1001"/>
    <s v="GEO1001"/>
    <x v="0"/>
    <x v="1"/>
    <x v="0"/>
  </r>
  <r>
    <x v="13"/>
    <s v="06/30/2020"/>
    <n v="1091"/>
    <n v="7"/>
    <s v="GEO1001"/>
    <s v="GEO1001"/>
    <x v="0"/>
    <x v="1"/>
    <x v="0"/>
  </r>
  <r>
    <x v="13"/>
    <s v="07/31/2020"/>
    <n v="950"/>
    <n v="7"/>
    <s v="GEO1001"/>
    <s v="GEO1001"/>
    <x v="0"/>
    <x v="2"/>
    <x v="0"/>
  </r>
  <r>
    <x v="13"/>
    <s v="08/31/2020"/>
    <n v="818"/>
    <n v="7"/>
    <s v="GEO1001"/>
    <s v="GEO1001"/>
    <x v="0"/>
    <x v="2"/>
    <x v="0"/>
  </r>
  <r>
    <x v="13"/>
    <s v="09/30/2020"/>
    <n v="820"/>
    <n v="7"/>
    <s v="GEO1001"/>
    <s v="GEO1001"/>
    <x v="0"/>
    <x v="2"/>
    <x v="0"/>
  </r>
  <r>
    <x v="13"/>
    <s v="10/31/2020"/>
    <n v="954"/>
    <n v="7"/>
    <s v="GEO1001"/>
    <s v="GEO1001"/>
    <x v="0"/>
    <x v="3"/>
    <x v="0"/>
  </r>
  <r>
    <x v="13"/>
    <s v="11/30/2020"/>
    <n v="1086"/>
    <n v="7"/>
    <s v="GEO1001"/>
    <s v="GEO1001"/>
    <x v="0"/>
    <x v="3"/>
    <x v="0"/>
  </r>
  <r>
    <x v="13"/>
    <s v="12/31/2020"/>
    <n v="1091"/>
    <n v="7"/>
    <s v="GEO1001"/>
    <s v="GEO1001"/>
    <x v="0"/>
    <x v="3"/>
    <x v="0"/>
  </r>
  <r>
    <x v="13"/>
    <s v="04/30/2021"/>
    <n v="1614"/>
    <n v="7"/>
    <s v="GEO1001"/>
    <s v="GEO1001"/>
    <x v="0"/>
    <x v="4"/>
    <x v="1"/>
  </r>
  <r>
    <x v="13"/>
    <s v="03/31/2021"/>
    <n v="1426"/>
    <n v="7"/>
    <s v="GEO1001"/>
    <s v="GEO1001"/>
    <x v="0"/>
    <x v="5"/>
    <x v="1"/>
  </r>
  <r>
    <x v="13"/>
    <s v="02/28/2021"/>
    <n v="1220"/>
    <n v="7"/>
    <s v="GEO1001"/>
    <s v="GEO1001"/>
    <x v="0"/>
    <x v="5"/>
    <x v="1"/>
  </r>
  <r>
    <x v="13"/>
    <s v="01/31/2021"/>
    <n v="1113"/>
    <n v="7"/>
    <s v="GEO1001"/>
    <s v="GEO1001"/>
    <x v="0"/>
    <x v="5"/>
    <x v="1"/>
  </r>
  <r>
    <x v="14"/>
    <s v="01/31/2020"/>
    <n v="30584"/>
    <n v="7"/>
    <s v="GEO1001"/>
    <s v="GEO1001"/>
    <x v="0"/>
    <x v="0"/>
    <x v="0"/>
  </r>
  <r>
    <x v="14"/>
    <s v="02/29/2020"/>
    <n v="27186"/>
    <n v="7"/>
    <s v="GEO1001"/>
    <s v="GEO1001"/>
    <x v="0"/>
    <x v="0"/>
    <x v="0"/>
  </r>
  <r>
    <x v="14"/>
    <s v="03/31/2020"/>
    <n v="37383"/>
    <n v="7"/>
    <s v="GEO1001"/>
    <s v="GEO1001"/>
    <x v="0"/>
    <x v="0"/>
    <x v="0"/>
  </r>
  <r>
    <x v="14"/>
    <s v="04/30/2020"/>
    <n v="37379"/>
    <n v="7"/>
    <s v="GEO1001"/>
    <s v="GEO1001"/>
    <x v="0"/>
    <x v="1"/>
    <x v="0"/>
  </r>
  <r>
    <x v="14"/>
    <s v="05/31/2020"/>
    <n v="40779"/>
    <n v="7"/>
    <s v="GEO1001"/>
    <s v="GEO1001"/>
    <x v="0"/>
    <x v="1"/>
    <x v="0"/>
  </r>
  <r>
    <x v="14"/>
    <s v="06/30/2020"/>
    <n v="23788"/>
    <n v="7"/>
    <s v="GEO1001"/>
    <s v="GEO1001"/>
    <x v="0"/>
    <x v="1"/>
    <x v="0"/>
  </r>
  <r>
    <x v="14"/>
    <s v="07/31/2020"/>
    <n v="27188"/>
    <n v="7"/>
    <s v="GEO1001"/>
    <s v="GEO1001"/>
    <x v="0"/>
    <x v="2"/>
    <x v="0"/>
  </r>
  <r>
    <x v="14"/>
    <s v="08/31/2020"/>
    <n v="16996"/>
    <n v="7"/>
    <s v="GEO1001"/>
    <s v="GEO1001"/>
    <x v="0"/>
    <x v="2"/>
    <x v="0"/>
  </r>
  <r>
    <x v="14"/>
    <s v="09/30/2020"/>
    <n v="23792"/>
    <n v="7"/>
    <s v="GEO1001"/>
    <s v="GEO1001"/>
    <x v="0"/>
    <x v="2"/>
    <x v="0"/>
  </r>
  <r>
    <x v="14"/>
    <s v="10/31/2020"/>
    <n v="20390"/>
    <n v="7"/>
    <s v="GEO1001"/>
    <s v="GEO1001"/>
    <x v="0"/>
    <x v="3"/>
    <x v="0"/>
  </r>
  <r>
    <x v="14"/>
    <s v="11/30/2020"/>
    <n v="30586"/>
    <n v="7"/>
    <s v="GEO1001"/>
    <s v="GEO1001"/>
    <x v="0"/>
    <x v="3"/>
    <x v="0"/>
  </r>
  <r>
    <x v="14"/>
    <s v="12/31/2020"/>
    <n v="23787"/>
    <n v="7"/>
    <s v="GEO1001"/>
    <s v="GEO1001"/>
    <x v="0"/>
    <x v="3"/>
    <x v="0"/>
  </r>
  <r>
    <x v="14"/>
    <s v="06/30/2021"/>
    <n v="24737"/>
    <n v="7"/>
    <s v="GEO1001"/>
    <s v="GEO1001"/>
    <x v="0"/>
    <x v="4"/>
    <x v="1"/>
  </r>
  <r>
    <x v="14"/>
    <s v="05/31/2021"/>
    <n v="41598"/>
    <n v="7"/>
    <s v="GEO1001"/>
    <s v="GEO1001"/>
    <x v="0"/>
    <x v="4"/>
    <x v="1"/>
  </r>
  <r>
    <x v="14"/>
    <s v="04/30/2021"/>
    <n v="38878"/>
    <n v="7"/>
    <s v="GEO1001"/>
    <s v="GEO1001"/>
    <x v="0"/>
    <x v="4"/>
    <x v="1"/>
  </r>
  <r>
    <x v="14"/>
    <s v="03/31/2021"/>
    <n v="39253"/>
    <n v="7"/>
    <s v="GEO1001"/>
    <s v="GEO1001"/>
    <x v="0"/>
    <x v="5"/>
    <x v="1"/>
  </r>
  <r>
    <x v="14"/>
    <s v="02/28/2021"/>
    <n v="27048"/>
    <n v="7"/>
    <s v="GEO1001"/>
    <s v="GEO1001"/>
    <x v="0"/>
    <x v="5"/>
    <x v="1"/>
  </r>
  <r>
    <x v="14"/>
    <s v="01/31/2021"/>
    <n v="32111"/>
    <n v="7"/>
    <s v="GEO1001"/>
    <s v="GEO1001"/>
    <x v="0"/>
    <x v="5"/>
    <x v="1"/>
  </r>
  <r>
    <x v="15"/>
    <s v="01/31/2020"/>
    <n v="1586"/>
    <n v="7"/>
    <s v="GEO1001"/>
    <s v="GEO1001"/>
    <x v="0"/>
    <x v="0"/>
    <x v="0"/>
  </r>
  <r>
    <x v="15"/>
    <s v="02/29/2020"/>
    <n v="1412"/>
    <n v="7"/>
    <s v="GEO1001"/>
    <s v="GEO1001"/>
    <x v="0"/>
    <x v="0"/>
    <x v="0"/>
  </r>
  <r>
    <x v="15"/>
    <s v="03/31/2020"/>
    <n v="1936"/>
    <n v="7"/>
    <s v="GEO1001"/>
    <s v="GEO1001"/>
    <x v="0"/>
    <x v="0"/>
    <x v="0"/>
  </r>
  <r>
    <x v="15"/>
    <s v="04/30/2020"/>
    <n v="1939"/>
    <n v="7"/>
    <s v="GEO1001"/>
    <s v="GEO1001"/>
    <x v="0"/>
    <x v="1"/>
    <x v="0"/>
  </r>
  <r>
    <x v="15"/>
    <s v="05/31/2020"/>
    <n v="2112"/>
    <n v="7"/>
    <s v="GEO1001"/>
    <s v="GEO1001"/>
    <x v="0"/>
    <x v="1"/>
    <x v="0"/>
  </r>
  <r>
    <x v="15"/>
    <s v="06/30/2020"/>
    <n v="1230"/>
    <n v="7"/>
    <s v="GEO1001"/>
    <s v="GEO1001"/>
    <x v="0"/>
    <x v="1"/>
    <x v="0"/>
  </r>
  <r>
    <x v="15"/>
    <s v="07/31/2020"/>
    <n v="1407"/>
    <n v="7"/>
    <s v="GEO1001"/>
    <s v="GEO1001"/>
    <x v="0"/>
    <x v="2"/>
    <x v="0"/>
  </r>
  <r>
    <x v="15"/>
    <s v="08/31/2020"/>
    <n v="880"/>
    <n v="7"/>
    <s v="GEO1001"/>
    <s v="GEO1001"/>
    <x v="0"/>
    <x v="2"/>
    <x v="0"/>
  </r>
  <r>
    <x v="15"/>
    <s v="09/30/2020"/>
    <n v="1233"/>
    <n v="7"/>
    <s v="GEO1001"/>
    <s v="GEO1001"/>
    <x v="0"/>
    <x v="2"/>
    <x v="0"/>
  </r>
  <r>
    <x v="15"/>
    <s v="10/31/2020"/>
    <n v="1059"/>
    <n v="7"/>
    <s v="GEO1001"/>
    <s v="GEO1001"/>
    <x v="0"/>
    <x v="3"/>
    <x v="0"/>
  </r>
  <r>
    <x v="15"/>
    <s v="11/30/2020"/>
    <n v="1586"/>
    <n v="7"/>
    <s v="GEO1001"/>
    <s v="GEO1001"/>
    <x v="0"/>
    <x v="3"/>
    <x v="0"/>
  </r>
  <r>
    <x v="15"/>
    <s v="12/31/2020"/>
    <n v="1230"/>
    <n v="7"/>
    <s v="GEO1001"/>
    <s v="GEO1001"/>
    <x v="0"/>
    <x v="3"/>
    <x v="0"/>
  </r>
  <r>
    <x v="15"/>
    <s v="06/30/2021"/>
    <n v="1291"/>
    <n v="7"/>
    <s v="GEO1001"/>
    <s v="GEO1001"/>
    <x v="0"/>
    <x v="4"/>
    <x v="1"/>
  </r>
  <r>
    <x v="15"/>
    <s v="05/31/2021"/>
    <n v="2150"/>
    <n v="7"/>
    <s v="GEO1001"/>
    <s v="GEO1001"/>
    <x v="0"/>
    <x v="4"/>
    <x v="1"/>
  </r>
  <r>
    <x v="15"/>
    <s v="04/30/2021"/>
    <n v="1991"/>
    <n v="7"/>
    <s v="GEO1001"/>
    <s v="GEO1001"/>
    <x v="0"/>
    <x v="4"/>
    <x v="1"/>
  </r>
  <r>
    <x v="15"/>
    <s v="03/31/2021"/>
    <n v="2032"/>
    <n v="7"/>
    <s v="GEO1001"/>
    <s v="GEO1001"/>
    <x v="0"/>
    <x v="5"/>
    <x v="1"/>
  </r>
  <r>
    <x v="15"/>
    <s v="02/28/2021"/>
    <n v="1438"/>
    <n v="7"/>
    <s v="GEO1001"/>
    <s v="GEO1001"/>
    <x v="0"/>
    <x v="5"/>
    <x v="1"/>
  </r>
  <r>
    <x v="15"/>
    <s v="01/31/2021"/>
    <n v="1569"/>
    <n v="7"/>
    <s v="GEO1001"/>
    <s v="GEO1001"/>
    <x v="0"/>
    <x v="5"/>
    <x v="1"/>
  </r>
  <r>
    <x v="16"/>
    <s v="01/31/2020"/>
    <n v="1283"/>
    <n v="7"/>
    <s v="GEO1001"/>
    <s v="GEO1001"/>
    <x v="0"/>
    <x v="0"/>
    <x v="0"/>
  </r>
  <r>
    <x v="16"/>
    <s v="02/29/2020"/>
    <n v="1622"/>
    <n v="7"/>
    <s v="GEO1001"/>
    <s v="GEO1001"/>
    <x v="0"/>
    <x v="0"/>
    <x v="0"/>
  </r>
  <r>
    <x v="16"/>
    <s v="03/31/2020"/>
    <n v="1628"/>
    <n v="7"/>
    <s v="GEO1001"/>
    <s v="GEO1001"/>
    <x v="0"/>
    <x v="0"/>
    <x v="0"/>
  </r>
  <r>
    <x v="16"/>
    <s v="04/30/2020"/>
    <n v="2137"/>
    <n v="7"/>
    <s v="GEO1001"/>
    <s v="GEO1001"/>
    <x v="0"/>
    <x v="1"/>
    <x v="0"/>
  </r>
  <r>
    <x v="16"/>
    <s v="05/31/2020"/>
    <n v="1795"/>
    <n v="7"/>
    <s v="GEO1001"/>
    <s v="GEO1001"/>
    <x v="0"/>
    <x v="1"/>
    <x v="0"/>
  </r>
  <r>
    <x v="16"/>
    <s v="06/30/2020"/>
    <n v="1456"/>
    <n v="7"/>
    <s v="GEO1001"/>
    <s v="GEO1001"/>
    <x v="0"/>
    <x v="1"/>
    <x v="0"/>
  </r>
  <r>
    <x v="16"/>
    <s v="07/31/2020"/>
    <n v="1112"/>
    <n v="7"/>
    <s v="GEO1001"/>
    <s v="GEO1001"/>
    <x v="0"/>
    <x v="2"/>
    <x v="0"/>
  </r>
  <r>
    <x v="16"/>
    <s v="08/31/2020"/>
    <n v="1116"/>
    <n v="7"/>
    <s v="GEO1001"/>
    <s v="GEO1001"/>
    <x v="0"/>
    <x v="2"/>
    <x v="0"/>
  </r>
  <r>
    <x v="16"/>
    <s v="09/30/2020"/>
    <n v="939"/>
    <n v="7"/>
    <s v="GEO1001"/>
    <s v="GEO1001"/>
    <x v="0"/>
    <x v="2"/>
    <x v="0"/>
  </r>
  <r>
    <x v="16"/>
    <s v="10/31/2020"/>
    <n v="1282"/>
    <n v="7"/>
    <s v="GEO1001"/>
    <s v="GEO1001"/>
    <x v="0"/>
    <x v="3"/>
    <x v="0"/>
  </r>
  <r>
    <x v="16"/>
    <s v="11/30/2020"/>
    <n v="1285"/>
    <n v="7"/>
    <s v="GEO1001"/>
    <s v="GEO1001"/>
    <x v="0"/>
    <x v="3"/>
    <x v="0"/>
  </r>
  <r>
    <x v="16"/>
    <s v="12/31/2020"/>
    <n v="1452"/>
    <n v="7"/>
    <s v="GEO1001"/>
    <s v="GEO1001"/>
    <x v="0"/>
    <x v="3"/>
    <x v="0"/>
  </r>
  <r>
    <x v="16"/>
    <s v="06/30/2021"/>
    <n v="1480"/>
    <n v="7"/>
    <s v="GEO1001"/>
    <s v="GEO1001"/>
    <x v="0"/>
    <x v="4"/>
    <x v="1"/>
  </r>
  <r>
    <x v="16"/>
    <s v="05/31/2021"/>
    <n v="1869"/>
    <n v="7"/>
    <s v="GEO1001"/>
    <s v="GEO1001"/>
    <x v="0"/>
    <x v="4"/>
    <x v="1"/>
  </r>
  <r>
    <x v="16"/>
    <s v="04/30/2021"/>
    <n v="2242"/>
    <n v="7"/>
    <s v="GEO1001"/>
    <s v="GEO1001"/>
    <x v="0"/>
    <x v="4"/>
    <x v="1"/>
  </r>
  <r>
    <x v="16"/>
    <s v="03/31/2021"/>
    <n v="1655"/>
    <n v="7"/>
    <s v="GEO1001"/>
    <s v="GEO1001"/>
    <x v="0"/>
    <x v="5"/>
    <x v="1"/>
  </r>
  <r>
    <x v="16"/>
    <s v="02/28/2021"/>
    <n v="1693"/>
    <n v="7"/>
    <s v="GEO1001"/>
    <s v="GEO1001"/>
    <x v="0"/>
    <x v="5"/>
    <x v="1"/>
  </r>
  <r>
    <x v="16"/>
    <s v="01/31/2021"/>
    <n v="1275"/>
    <n v="7"/>
    <s v="GEO1001"/>
    <s v="GEO1001"/>
    <x v="0"/>
    <x v="5"/>
    <x v="1"/>
  </r>
  <r>
    <x v="17"/>
    <s v="01/31/2020"/>
    <n v="568"/>
    <n v="7"/>
    <s v="GEO1001"/>
    <s v="GEO1001"/>
    <x v="0"/>
    <x v="0"/>
    <x v="0"/>
  </r>
  <r>
    <x v="17"/>
    <s v="02/29/2020"/>
    <n v="636"/>
    <n v="7"/>
    <s v="GEO1001"/>
    <s v="GEO1001"/>
    <x v="0"/>
    <x v="0"/>
    <x v="0"/>
  </r>
  <r>
    <x v="17"/>
    <s v="03/31/2020"/>
    <n v="707"/>
    <n v="7"/>
    <s v="GEO1001"/>
    <s v="GEO1001"/>
    <x v="0"/>
    <x v="0"/>
    <x v="0"/>
  </r>
  <r>
    <x v="17"/>
    <s v="04/30/2020"/>
    <n v="849"/>
    <n v="7"/>
    <s v="GEO1001"/>
    <s v="GEO1001"/>
    <x v="0"/>
    <x v="1"/>
    <x v="0"/>
  </r>
  <r>
    <x v="17"/>
    <s v="05/31/2020"/>
    <n v="779"/>
    <n v="7"/>
    <s v="GEO1001"/>
    <s v="GEO1001"/>
    <x v="0"/>
    <x v="1"/>
    <x v="0"/>
  </r>
  <r>
    <x v="17"/>
    <s v="06/30/2020"/>
    <n v="566"/>
    <n v="7"/>
    <s v="GEO1001"/>
    <s v="GEO1001"/>
    <x v="0"/>
    <x v="1"/>
    <x v="0"/>
  </r>
  <r>
    <x v="17"/>
    <s v="07/31/2020"/>
    <n v="498"/>
    <n v="7"/>
    <s v="GEO1001"/>
    <s v="GEO1001"/>
    <x v="0"/>
    <x v="2"/>
    <x v="0"/>
  </r>
  <r>
    <x v="17"/>
    <s v="08/31/2020"/>
    <n v="426"/>
    <n v="7"/>
    <s v="GEO1001"/>
    <s v="GEO1001"/>
    <x v="0"/>
    <x v="2"/>
    <x v="0"/>
  </r>
  <r>
    <x v="17"/>
    <s v="09/30/2020"/>
    <n v="423"/>
    <n v="7"/>
    <s v="GEO1001"/>
    <s v="GEO1001"/>
    <x v="0"/>
    <x v="2"/>
    <x v="0"/>
  </r>
  <r>
    <x v="17"/>
    <s v="10/31/2020"/>
    <n v="495"/>
    <n v="7"/>
    <s v="GEO1001"/>
    <s v="GEO1001"/>
    <x v="0"/>
    <x v="3"/>
    <x v="0"/>
  </r>
  <r>
    <x v="17"/>
    <s v="11/30/2020"/>
    <n v="569"/>
    <n v="7"/>
    <s v="GEO1001"/>
    <s v="GEO1001"/>
    <x v="0"/>
    <x v="3"/>
    <x v="0"/>
  </r>
  <r>
    <x v="17"/>
    <s v="12/31/2020"/>
    <n v="567"/>
    <n v="7"/>
    <s v="GEO1001"/>
    <s v="GEO1001"/>
    <x v="0"/>
    <x v="3"/>
    <x v="0"/>
  </r>
  <r>
    <x v="17"/>
    <s v="06/30/2021"/>
    <n v="563"/>
    <n v="7"/>
    <s v="GEO1001"/>
    <s v="GEO1001"/>
    <x v="0"/>
    <x v="4"/>
    <x v="1"/>
  </r>
  <r>
    <x v="17"/>
    <s v="05/31/2021"/>
    <n v="789"/>
    <n v="7"/>
    <s v="GEO1001"/>
    <s v="GEO1001"/>
    <x v="0"/>
    <x v="4"/>
    <x v="1"/>
  </r>
  <r>
    <x v="17"/>
    <s v="04/30/2021"/>
    <n v="862"/>
    <n v="7"/>
    <s v="GEO1001"/>
    <s v="GEO1001"/>
    <x v="0"/>
    <x v="4"/>
    <x v="1"/>
  </r>
  <r>
    <x v="17"/>
    <s v="03/31/2021"/>
    <n v="702"/>
    <n v="7"/>
    <s v="GEO1001"/>
    <s v="GEO1001"/>
    <x v="0"/>
    <x v="5"/>
    <x v="1"/>
  </r>
  <r>
    <x v="17"/>
    <s v="02/28/2021"/>
    <n v="652"/>
    <n v="7"/>
    <s v="GEO1001"/>
    <s v="GEO1001"/>
    <x v="0"/>
    <x v="5"/>
    <x v="1"/>
  </r>
  <r>
    <x v="17"/>
    <s v="01/31/2021"/>
    <n v="557"/>
    <n v="7"/>
    <s v="GEO1001"/>
    <s v="GEO1001"/>
    <x v="0"/>
    <x v="5"/>
    <x v="1"/>
  </r>
  <r>
    <x v="18"/>
    <s v="01/31/2020"/>
    <n v="1362"/>
    <n v="7"/>
    <s v="GEO1001"/>
    <s v="GEO1001"/>
    <x v="0"/>
    <x v="0"/>
    <x v="0"/>
  </r>
  <r>
    <x v="18"/>
    <s v="02/29/2020"/>
    <n v="1719"/>
    <n v="7"/>
    <s v="GEO1001"/>
    <s v="GEO1001"/>
    <x v="0"/>
    <x v="0"/>
    <x v="0"/>
  </r>
  <r>
    <x v="18"/>
    <s v="03/31/2020"/>
    <n v="1717"/>
    <n v="7"/>
    <s v="GEO1001"/>
    <s v="GEO1001"/>
    <x v="0"/>
    <x v="0"/>
    <x v="0"/>
  </r>
  <r>
    <x v="18"/>
    <s v="04/30/2020"/>
    <n v="2259"/>
    <n v="7"/>
    <s v="GEO1001"/>
    <s v="GEO1001"/>
    <x v="0"/>
    <x v="1"/>
    <x v="0"/>
  </r>
  <r>
    <x v="18"/>
    <s v="05/31/2020"/>
    <n v="1898"/>
    <n v="7"/>
    <s v="GEO1001"/>
    <s v="GEO1001"/>
    <x v="0"/>
    <x v="1"/>
    <x v="0"/>
  </r>
  <r>
    <x v="18"/>
    <s v="06/30/2020"/>
    <n v="1539"/>
    <n v="7"/>
    <s v="GEO1001"/>
    <s v="GEO1001"/>
    <x v="0"/>
    <x v="1"/>
    <x v="0"/>
  </r>
  <r>
    <x v="18"/>
    <s v="07/31/2020"/>
    <n v="1180"/>
    <n v="7"/>
    <s v="GEO1001"/>
    <s v="GEO1001"/>
    <x v="0"/>
    <x v="2"/>
    <x v="0"/>
  </r>
  <r>
    <x v="18"/>
    <s v="08/31/2020"/>
    <n v="1175"/>
    <n v="7"/>
    <s v="GEO1001"/>
    <s v="GEO1001"/>
    <x v="0"/>
    <x v="2"/>
    <x v="0"/>
  </r>
  <r>
    <x v="18"/>
    <s v="09/30/2020"/>
    <n v="999"/>
    <n v="7"/>
    <s v="GEO1001"/>
    <s v="GEO1001"/>
    <x v="0"/>
    <x v="2"/>
    <x v="0"/>
  </r>
  <r>
    <x v="18"/>
    <s v="10/31/2020"/>
    <n v="1361"/>
    <n v="7"/>
    <s v="GEO1001"/>
    <s v="GEO1001"/>
    <x v="0"/>
    <x v="3"/>
    <x v="0"/>
  </r>
  <r>
    <x v="18"/>
    <s v="11/30/2020"/>
    <n v="1358"/>
    <n v="7"/>
    <s v="GEO1001"/>
    <s v="GEO1001"/>
    <x v="0"/>
    <x v="3"/>
    <x v="0"/>
  </r>
  <r>
    <x v="18"/>
    <s v="12/31/2020"/>
    <n v="1542"/>
    <n v="7"/>
    <s v="GEO1001"/>
    <s v="GEO1001"/>
    <x v="0"/>
    <x v="3"/>
    <x v="0"/>
  </r>
  <r>
    <x v="18"/>
    <s v="06/30/2021"/>
    <n v="1553"/>
    <n v="7"/>
    <s v="GEO1001"/>
    <s v="GEO1001"/>
    <x v="0"/>
    <x v="4"/>
    <x v="1"/>
  </r>
  <r>
    <x v="18"/>
    <s v="05/31/2021"/>
    <n v="1998"/>
    <n v="7"/>
    <s v="GEO1001"/>
    <s v="GEO1001"/>
    <x v="0"/>
    <x v="4"/>
    <x v="1"/>
  </r>
  <r>
    <x v="18"/>
    <s v="04/30/2021"/>
    <n v="2309"/>
    <n v="7"/>
    <s v="GEO1001"/>
    <s v="GEO1001"/>
    <x v="0"/>
    <x v="4"/>
    <x v="1"/>
  </r>
  <r>
    <x v="18"/>
    <s v="03/31/2021"/>
    <n v="1701"/>
    <n v="7"/>
    <s v="GEO1001"/>
    <s v="GEO1001"/>
    <x v="0"/>
    <x v="5"/>
    <x v="1"/>
  </r>
  <r>
    <x v="18"/>
    <s v="02/28/2021"/>
    <n v="1790"/>
    <n v="7"/>
    <s v="GEO1001"/>
    <s v="GEO1001"/>
    <x v="0"/>
    <x v="5"/>
    <x v="1"/>
  </r>
  <r>
    <x v="18"/>
    <s v="01/31/2021"/>
    <n v="1353"/>
    <n v="7"/>
    <s v="GEO1001"/>
    <s v="GEO1001"/>
    <x v="0"/>
    <x v="5"/>
    <x v="1"/>
  </r>
  <r>
    <x v="19"/>
    <s v="01/31/2020"/>
    <n v="28034"/>
    <n v="7"/>
    <s v="GEO1001"/>
    <s v="GEO1001"/>
    <x v="0"/>
    <x v="0"/>
    <x v="0"/>
  </r>
  <r>
    <x v="19"/>
    <s v="02/29/2020"/>
    <n v="24922"/>
    <n v="7"/>
    <s v="GEO1001"/>
    <s v="GEO1001"/>
    <x v="0"/>
    <x v="0"/>
    <x v="0"/>
  </r>
  <r>
    <x v="19"/>
    <s v="03/31/2020"/>
    <n v="34268"/>
    <n v="7"/>
    <s v="GEO1001"/>
    <s v="GEO1001"/>
    <x v="0"/>
    <x v="0"/>
    <x v="0"/>
  </r>
  <r>
    <x v="19"/>
    <s v="04/30/2020"/>
    <n v="34268"/>
    <n v="7"/>
    <s v="GEO1001"/>
    <s v="GEO1001"/>
    <x v="0"/>
    <x v="1"/>
    <x v="0"/>
  </r>
  <r>
    <x v="19"/>
    <s v="05/31/2020"/>
    <n v="37380"/>
    <n v="7"/>
    <s v="GEO1001"/>
    <s v="GEO1001"/>
    <x v="0"/>
    <x v="1"/>
    <x v="0"/>
  </r>
  <r>
    <x v="19"/>
    <s v="06/30/2020"/>
    <n v="21809"/>
    <n v="7"/>
    <s v="GEO1001"/>
    <s v="GEO1001"/>
    <x v="0"/>
    <x v="1"/>
    <x v="0"/>
  </r>
  <r>
    <x v="19"/>
    <s v="07/31/2020"/>
    <n v="24920"/>
    <n v="7"/>
    <s v="GEO1001"/>
    <s v="GEO1001"/>
    <x v="0"/>
    <x v="2"/>
    <x v="0"/>
  </r>
  <r>
    <x v="19"/>
    <s v="08/31/2020"/>
    <n v="15576"/>
    <n v="7"/>
    <s v="GEO1001"/>
    <s v="GEO1001"/>
    <x v="0"/>
    <x v="2"/>
    <x v="0"/>
  </r>
  <r>
    <x v="19"/>
    <s v="09/30/2020"/>
    <n v="21809"/>
    <n v="7"/>
    <s v="GEO1001"/>
    <s v="GEO1001"/>
    <x v="0"/>
    <x v="2"/>
    <x v="0"/>
  </r>
  <r>
    <x v="19"/>
    <s v="10/31/2020"/>
    <n v="18694"/>
    <n v="7"/>
    <s v="GEO1001"/>
    <s v="GEO1001"/>
    <x v="0"/>
    <x v="3"/>
    <x v="0"/>
  </r>
  <r>
    <x v="19"/>
    <s v="11/30/2020"/>
    <n v="28037"/>
    <n v="7"/>
    <s v="GEO1001"/>
    <s v="GEO1001"/>
    <x v="0"/>
    <x v="3"/>
    <x v="0"/>
  </r>
  <r>
    <x v="19"/>
    <s v="12/31/2020"/>
    <n v="21809"/>
    <n v="7"/>
    <s v="GEO1001"/>
    <s v="GEO1001"/>
    <x v="0"/>
    <x v="3"/>
    <x v="0"/>
  </r>
  <r>
    <x v="19"/>
    <s v="06/30/2021"/>
    <n v="22463"/>
    <n v="7"/>
    <s v="GEO1001"/>
    <s v="GEO1001"/>
    <x v="0"/>
    <x v="4"/>
    <x v="1"/>
  </r>
  <r>
    <x v="19"/>
    <s v="05/31/2021"/>
    <n v="38501"/>
    <n v="7"/>
    <s v="GEO1001"/>
    <s v="GEO1001"/>
    <x v="0"/>
    <x v="4"/>
    <x v="1"/>
  </r>
  <r>
    <x v="19"/>
    <s v="04/30/2021"/>
    <n v="33923"/>
    <n v="7"/>
    <s v="GEO1001"/>
    <s v="GEO1001"/>
    <x v="0"/>
    <x v="4"/>
    <x v="1"/>
  </r>
  <r>
    <x v="19"/>
    <s v="03/31/2021"/>
    <n v="35291"/>
    <n v="7"/>
    <s v="GEO1001"/>
    <s v="GEO1001"/>
    <x v="0"/>
    <x v="5"/>
    <x v="1"/>
  </r>
  <r>
    <x v="19"/>
    <s v="02/28/2021"/>
    <n v="24798"/>
    <n v="7"/>
    <s v="GEO1001"/>
    <s v="GEO1001"/>
    <x v="0"/>
    <x v="5"/>
    <x v="1"/>
  </r>
  <r>
    <x v="19"/>
    <s v="01/31/2021"/>
    <n v="29157"/>
    <n v="7"/>
    <s v="GEO1001"/>
    <s v="GEO1001"/>
    <x v="0"/>
    <x v="5"/>
    <x v="1"/>
  </r>
  <r>
    <x v="20"/>
    <s v="01/31/2020"/>
    <n v="945"/>
    <n v="7"/>
    <s v="GEO1002"/>
    <s v="GEO1002"/>
    <x v="1"/>
    <x v="0"/>
    <x v="0"/>
  </r>
  <r>
    <x v="20"/>
    <s v="02/29/2020"/>
    <n v="941"/>
    <n v="7"/>
    <s v="GEO1002"/>
    <s v="GEO1002"/>
    <x v="1"/>
    <x v="0"/>
    <x v="0"/>
  </r>
  <r>
    <x v="20"/>
    <s v="03/31/2020"/>
    <n v="1164"/>
    <n v="7"/>
    <s v="GEO1002"/>
    <s v="GEO1002"/>
    <x v="1"/>
    <x v="0"/>
    <x v="0"/>
  </r>
  <r>
    <x v="20"/>
    <s v="04/30/2020"/>
    <n v="1276"/>
    <n v="7"/>
    <s v="GEO1002"/>
    <s v="GEO1002"/>
    <x v="1"/>
    <x v="1"/>
    <x v="0"/>
  </r>
  <r>
    <x v="20"/>
    <s v="05/31/2020"/>
    <n v="1275"/>
    <n v="7"/>
    <s v="GEO1002"/>
    <s v="GEO1002"/>
    <x v="1"/>
    <x v="1"/>
    <x v="0"/>
  </r>
  <r>
    <x v="20"/>
    <s v="06/30/2020"/>
    <n v="834"/>
    <n v="7"/>
    <s v="GEO1002"/>
    <s v="GEO1002"/>
    <x v="1"/>
    <x v="1"/>
    <x v="0"/>
  </r>
  <r>
    <x v="20"/>
    <s v="07/31/2020"/>
    <n v="833"/>
    <n v="7"/>
    <s v="GEO1002"/>
    <s v="GEO1002"/>
    <x v="1"/>
    <x v="2"/>
    <x v="0"/>
  </r>
  <r>
    <x v="20"/>
    <s v="08/31/2020"/>
    <n v="610"/>
    <n v="7"/>
    <s v="GEO1002"/>
    <s v="GEO1002"/>
    <x v="1"/>
    <x v="2"/>
    <x v="0"/>
  </r>
  <r>
    <x v="20"/>
    <s v="09/30/2020"/>
    <n v="722"/>
    <n v="7"/>
    <s v="GEO1002"/>
    <s v="GEO1002"/>
    <x v="1"/>
    <x v="2"/>
    <x v="0"/>
  </r>
  <r>
    <x v="20"/>
    <s v="10/31/2020"/>
    <n v="722"/>
    <n v="7"/>
    <s v="GEO1002"/>
    <s v="GEO1002"/>
    <x v="1"/>
    <x v="3"/>
    <x v="0"/>
  </r>
  <r>
    <x v="20"/>
    <s v="11/30/2020"/>
    <n v="939"/>
    <n v="7"/>
    <s v="GEO1002"/>
    <s v="GEO1002"/>
    <x v="1"/>
    <x v="3"/>
    <x v="0"/>
  </r>
  <r>
    <x v="20"/>
    <s v="12/31/2020"/>
    <n v="829"/>
    <n v="7"/>
    <s v="GEO1002"/>
    <s v="GEO1002"/>
    <x v="1"/>
    <x v="3"/>
    <x v="0"/>
  </r>
  <r>
    <x v="20"/>
    <s v="06/30/2021"/>
    <n v="848"/>
    <n v="7"/>
    <s v="GEO1002"/>
    <s v="GEO1002"/>
    <x v="1"/>
    <x v="4"/>
    <x v="1"/>
  </r>
  <r>
    <x v="20"/>
    <s v="05/31/2021"/>
    <n v="1326"/>
    <n v="7"/>
    <s v="GEO1002"/>
    <s v="GEO1002"/>
    <x v="1"/>
    <x v="4"/>
    <x v="1"/>
  </r>
  <r>
    <x v="20"/>
    <s v="04/30/2021"/>
    <n v="1309"/>
    <n v="7"/>
    <s v="GEO1002"/>
    <s v="GEO1002"/>
    <x v="1"/>
    <x v="4"/>
    <x v="1"/>
  </r>
  <r>
    <x v="20"/>
    <s v="03/31/2021"/>
    <n v="1173"/>
    <n v="7"/>
    <s v="GEO1002"/>
    <s v="GEO1002"/>
    <x v="1"/>
    <x v="5"/>
    <x v="1"/>
  </r>
  <r>
    <x v="20"/>
    <s v="02/28/2021"/>
    <n v="935"/>
    <n v="7"/>
    <s v="GEO1002"/>
    <s v="GEO1002"/>
    <x v="1"/>
    <x v="5"/>
    <x v="1"/>
  </r>
  <r>
    <x v="20"/>
    <s v="01/31/2021"/>
    <n v="973"/>
    <n v="7"/>
    <s v="GEO1002"/>
    <s v="GEO1002"/>
    <x v="1"/>
    <x v="5"/>
    <x v="1"/>
  </r>
  <r>
    <x v="21"/>
    <s v="02/29/2020"/>
    <n v="815"/>
    <n v="7"/>
    <s v="GEO1002"/>
    <s v="GEO1002"/>
    <x v="1"/>
    <x v="0"/>
    <x v="0"/>
  </r>
  <r>
    <x v="21"/>
    <s v="03/31/2020"/>
    <n v="910"/>
    <n v="7"/>
    <s v="GEO1002"/>
    <s v="GEO1002"/>
    <x v="1"/>
    <x v="0"/>
    <x v="0"/>
  </r>
  <r>
    <x v="21"/>
    <s v="04/30/2020"/>
    <n v="1091"/>
    <n v="7"/>
    <s v="GEO1002"/>
    <s v="GEO1002"/>
    <x v="1"/>
    <x v="1"/>
    <x v="0"/>
  </r>
  <r>
    <x v="21"/>
    <s v="05/31/2020"/>
    <n v="995"/>
    <n v="7"/>
    <s v="GEO1002"/>
    <s v="GEO1002"/>
    <x v="1"/>
    <x v="1"/>
    <x v="0"/>
  </r>
  <r>
    <x v="21"/>
    <s v="06/30/2020"/>
    <n v="727"/>
    <n v="7"/>
    <s v="GEO1002"/>
    <s v="GEO1002"/>
    <x v="1"/>
    <x v="1"/>
    <x v="0"/>
  </r>
  <r>
    <x v="21"/>
    <s v="07/31/2020"/>
    <n v="635"/>
    <n v="7"/>
    <s v="GEO1002"/>
    <s v="GEO1002"/>
    <x v="1"/>
    <x v="2"/>
    <x v="0"/>
  </r>
  <r>
    <x v="21"/>
    <s v="08/31/2020"/>
    <n v="544"/>
    <n v="7"/>
    <s v="GEO1002"/>
    <s v="GEO1002"/>
    <x v="1"/>
    <x v="2"/>
    <x v="0"/>
  </r>
  <r>
    <x v="21"/>
    <s v="09/30/2020"/>
    <n v="545"/>
    <n v="7"/>
    <s v="GEO1002"/>
    <s v="GEO1002"/>
    <x v="1"/>
    <x v="2"/>
    <x v="0"/>
  </r>
  <r>
    <x v="21"/>
    <s v="10/31/2020"/>
    <n v="637"/>
    <n v="7"/>
    <s v="GEO1002"/>
    <s v="GEO1002"/>
    <x v="1"/>
    <x v="3"/>
    <x v="0"/>
  </r>
  <r>
    <x v="21"/>
    <s v="11/30/2020"/>
    <n v="723"/>
    <n v="7"/>
    <s v="GEO1002"/>
    <s v="GEO1002"/>
    <x v="1"/>
    <x v="3"/>
    <x v="0"/>
  </r>
  <r>
    <x v="21"/>
    <s v="12/31/2020"/>
    <n v="727"/>
    <n v="7"/>
    <s v="GEO1002"/>
    <s v="GEO1002"/>
    <x v="1"/>
    <x v="3"/>
    <x v="0"/>
  </r>
  <r>
    <x v="21"/>
    <s v="06/30/2021"/>
    <n v="722"/>
    <n v="7"/>
    <s v="GEO1002"/>
    <s v="GEO1002"/>
    <x v="1"/>
    <x v="4"/>
    <x v="1"/>
  </r>
  <r>
    <x v="21"/>
    <s v="05/31/2021"/>
    <n v="1039"/>
    <n v="7"/>
    <s v="GEO1002"/>
    <s v="GEO1002"/>
    <x v="1"/>
    <x v="4"/>
    <x v="1"/>
  </r>
  <r>
    <x v="21"/>
    <s v="04/30/2021"/>
    <n v="1124"/>
    <n v="7"/>
    <s v="GEO1002"/>
    <s v="GEO1002"/>
    <x v="1"/>
    <x v="4"/>
    <x v="1"/>
  </r>
  <r>
    <x v="21"/>
    <s v="03/31/2021"/>
    <n v="895"/>
    <n v="7"/>
    <s v="GEO1002"/>
    <s v="GEO1002"/>
    <x v="1"/>
    <x v="5"/>
    <x v="1"/>
  </r>
  <r>
    <x v="21"/>
    <s v="02/28/2021"/>
    <n v="851"/>
    <n v="7"/>
    <s v="GEO1002"/>
    <s v="GEO1002"/>
    <x v="1"/>
    <x v="5"/>
    <x v="1"/>
  </r>
  <r>
    <x v="21"/>
    <s v="01/31/2021"/>
    <n v="741"/>
    <n v="7"/>
    <s v="GEO1002"/>
    <s v="GEO1002"/>
    <x v="1"/>
    <x v="5"/>
    <x v="1"/>
  </r>
  <r>
    <x v="22"/>
    <s v="07/31/2020"/>
    <n v="326"/>
    <n v="7"/>
    <s v="GEO1002"/>
    <s v="GEO1002"/>
    <x v="1"/>
    <x v="2"/>
    <x v="0"/>
  </r>
  <r>
    <x v="22"/>
    <s v="08/31/2020"/>
    <n v="202"/>
    <n v="7"/>
    <s v="GEO1002"/>
    <s v="GEO1002"/>
    <x v="1"/>
    <x v="2"/>
    <x v="0"/>
  </r>
  <r>
    <x v="22"/>
    <s v="09/30/2020"/>
    <n v="283"/>
    <n v="7"/>
    <s v="GEO1002"/>
    <s v="GEO1002"/>
    <x v="1"/>
    <x v="2"/>
    <x v="0"/>
  </r>
  <r>
    <x v="22"/>
    <s v="10/31/2020"/>
    <n v="243"/>
    <n v="7"/>
    <s v="GEO1002"/>
    <s v="GEO1002"/>
    <x v="1"/>
    <x v="3"/>
    <x v="0"/>
  </r>
  <r>
    <x v="22"/>
    <s v="11/30/2020"/>
    <n v="368"/>
    <n v="7"/>
    <s v="GEO1002"/>
    <s v="GEO1002"/>
    <x v="1"/>
    <x v="3"/>
    <x v="0"/>
  </r>
  <r>
    <x v="22"/>
    <s v="12/31/2020"/>
    <n v="285"/>
    <n v="7"/>
    <s v="GEO1002"/>
    <s v="GEO1002"/>
    <x v="1"/>
    <x v="3"/>
    <x v="0"/>
  </r>
  <r>
    <x v="22"/>
    <s v="06/30/2021"/>
    <n v="292"/>
    <n v="7"/>
    <s v="GEO1002"/>
    <s v="GEO1002"/>
    <x v="1"/>
    <x v="4"/>
    <x v="1"/>
  </r>
  <r>
    <x v="22"/>
    <s v="05/31/2021"/>
    <n v="495"/>
    <n v="7"/>
    <s v="GEO1002"/>
    <s v="GEO1002"/>
    <x v="1"/>
    <x v="4"/>
    <x v="1"/>
  </r>
  <r>
    <x v="22"/>
    <s v="04/30/2021"/>
    <n v="467"/>
    <n v="7"/>
    <s v="GEO1002"/>
    <s v="GEO1002"/>
    <x v="1"/>
    <x v="4"/>
    <x v="1"/>
  </r>
  <r>
    <x v="22"/>
    <s v="03/31/2021"/>
    <n v="451"/>
    <n v="7"/>
    <s v="GEO1002"/>
    <s v="GEO1002"/>
    <x v="1"/>
    <x v="5"/>
    <x v="1"/>
  </r>
  <r>
    <x v="22"/>
    <s v="02/28/2021"/>
    <n v="320"/>
    <n v="7"/>
    <s v="GEO1002"/>
    <s v="GEO1002"/>
    <x v="1"/>
    <x v="5"/>
    <x v="1"/>
  </r>
  <r>
    <x v="22"/>
    <s v="01/31/2021"/>
    <n v="361"/>
    <n v="7"/>
    <s v="GEO1002"/>
    <s v="GEO1002"/>
    <x v="1"/>
    <x v="5"/>
    <x v="1"/>
  </r>
  <r>
    <x v="23"/>
    <s v="01/31/2020"/>
    <n v="13597"/>
    <n v="7"/>
    <s v="GEO1002"/>
    <s v="GEO1002"/>
    <x v="1"/>
    <x v="0"/>
    <x v="0"/>
  </r>
  <r>
    <x v="23"/>
    <s v="02/29/2020"/>
    <n v="15298"/>
    <n v="7"/>
    <s v="GEO1002"/>
    <s v="GEO1002"/>
    <x v="1"/>
    <x v="0"/>
    <x v="0"/>
  </r>
  <r>
    <x v="23"/>
    <s v="03/31/2020"/>
    <n v="16992"/>
    <n v="7"/>
    <s v="GEO1002"/>
    <s v="GEO1002"/>
    <x v="1"/>
    <x v="0"/>
    <x v="0"/>
  </r>
  <r>
    <x v="23"/>
    <s v="04/30/2020"/>
    <n v="20394"/>
    <n v="7"/>
    <s v="GEO1002"/>
    <s v="GEO1002"/>
    <x v="1"/>
    <x v="1"/>
    <x v="0"/>
  </r>
  <r>
    <x v="23"/>
    <s v="05/31/2020"/>
    <n v="18695"/>
    <n v="7"/>
    <s v="GEO1002"/>
    <s v="GEO1002"/>
    <x v="1"/>
    <x v="1"/>
    <x v="0"/>
  </r>
  <r>
    <x v="23"/>
    <s v="06/30/2020"/>
    <n v="13597"/>
    <n v="7"/>
    <s v="GEO1002"/>
    <s v="GEO1002"/>
    <x v="1"/>
    <x v="1"/>
    <x v="0"/>
  </r>
  <r>
    <x v="23"/>
    <s v="07/31/2020"/>
    <n v="11899"/>
    <n v="7"/>
    <s v="GEO1002"/>
    <s v="GEO1002"/>
    <x v="1"/>
    <x v="2"/>
    <x v="0"/>
  </r>
  <r>
    <x v="23"/>
    <s v="08/31/2020"/>
    <n v="10197"/>
    <n v="7"/>
    <s v="GEO1002"/>
    <s v="GEO1002"/>
    <x v="1"/>
    <x v="2"/>
    <x v="0"/>
  </r>
  <r>
    <x v="23"/>
    <s v="09/30/2020"/>
    <n v="10196"/>
    <n v="7"/>
    <s v="GEO1002"/>
    <s v="GEO1002"/>
    <x v="1"/>
    <x v="2"/>
    <x v="0"/>
  </r>
  <r>
    <x v="23"/>
    <s v="10/31/2020"/>
    <n v="11895"/>
    <n v="7"/>
    <s v="GEO1002"/>
    <s v="GEO1002"/>
    <x v="1"/>
    <x v="3"/>
    <x v="0"/>
  </r>
  <r>
    <x v="23"/>
    <s v="11/30/2020"/>
    <n v="13596"/>
    <n v="7"/>
    <s v="GEO1002"/>
    <s v="GEO1002"/>
    <x v="1"/>
    <x v="3"/>
    <x v="0"/>
  </r>
  <r>
    <x v="23"/>
    <s v="12/31/2020"/>
    <n v="13595"/>
    <n v="7"/>
    <s v="GEO1002"/>
    <s v="GEO1002"/>
    <x v="1"/>
    <x v="3"/>
    <x v="0"/>
  </r>
  <r>
    <x v="23"/>
    <s v="06/30/2021"/>
    <n v="13732"/>
    <n v="7"/>
    <s v="GEO1002"/>
    <s v="GEO1002"/>
    <x v="1"/>
    <x v="4"/>
    <x v="1"/>
  </r>
  <r>
    <x v="23"/>
    <s v="05/31/2021"/>
    <n v="19253"/>
    <n v="7"/>
    <s v="GEO1002"/>
    <s v="GEO1002"/>
    <x v="1"/>
    <x v="4"/>
    <x v="1"/>
  </r>
  <r>
    <x v="23"/>
    <s v="04/30/2021"/>
    <n v="20185"/>
    <n v="7"/>
    <s v="GEO1002"/>
    <s v="GEO1002"/>
    <x v="1"/>
    <x v="4"/>
    <x v="1"/>
  </r>
  <r>
    <x v="23"/>
    <s v="03/31/2021"/>
    <n v="17502"/>
    <n v="7"/>
    <s v="GEO1002"/>
    <s v="GEO1002"/>
    <x v="1"/>
    <x v="5"/>
    <x v="1"/>
  </r>
  <r>
    <x v="23"/>
    <s v="02/28/2021"/>
    <n v="16057"/>
    <n v="7"/>
    <s v="GEO1002"/>
    <s v="GEO1002"/>
    <x v="1"/>
    <x v="5"/>
    <x v="1"/>
  </r>
  <r>
    <x v="23"/>
    <s v="01/31/2021"/>
    <n v="14276"/>
    <n v="7"/>
    <s v="GEO1002"/>
    <s v="GEO1002"/>
    <x v="1"/>
    <x v="5"/>
    <x v="1"/>
  </r>
  <r>
    <x v="24"/>
    <s v="01/31/2020"/>
    <n v="318"/>
    <n v="7"/>
    <s v="GEO1002"/>
    <s v="GEO1002"/>
    <x v="1"/>
    <x v="0"/>
    <x v="0"/>
  </r>
  <r>
    <x v="24"/>
    <s v="02/29/2020"/>
    <n v="453"/>
    <n v="7"/>
    <s v="GEO1002"/>
    <s v="GEO1002"/>
    <x v="1"/>
    <x v="0"/>
    <x v="0"/>
  </r>
  <r>
    <x v="24"/>
    <s v="03/31/2020"/>
    <n v="411"/>
    <n v="7"/>
    <s v="GEO1002"/>
    <s v="GEO1002"/>
    <x v="1"/>
    <x v="0"/>
    <x v="0"/>
  </r>
  <r>
    <x v="24"/>
    <s v="04/30/2020"/>
    <n v="588"/>
    <n v="7"/>
    <s v="GEO1002"/>
    <s v="GEO1002"/>
    <x v="1"/>
    <x v="1"/>
    <x v="0"/>
  </r>
  <r>
    <x v="24"/>
    <s v="05/31/2020"/>
    <n v="457"/>
    <n v="7"/>
    <s v="GEO1002"/>
    <s v="GEO1002"/>
    <x v="1"/>
    <x v="1"/>
    <x v="0"/>
  </r>
  <r>
    <x v="24"/>
    <s v="06/30/2020"/>
    <n v="410"/>
    <n v="7"/>
    <s v="GEO1002"/>
    <s v="GEO1002"/>
    <x v="1"/>
    <x v="1"/>
    <x v="0"/>
  </r>
  <r>
    <x v="24"/>
    <s v="07/31/2020"/>
    <n v="273"/>
    <n v="7"/>
    <s v="GEO1002"/>
    <s v="GEO1002"/>
    <x v="1"/>
    <x v="2"/>
    <x v="0"/>
  </r>
  <r>
    <x v="24"/>
    <s v="08/31/2020"/>
    <n v="317"/>
    <n v="7"/>
    <s v="GEO1002"/>
    <s v="GEO1002"/>
    <x v="1"/>
    <x v="2"/>
    <x v="0"/>
  </r>
  <r>
    <x v="24"/>
    <s v="09/30/2020"/>
    <n v="233"/>
    <n v="7"/>
    <s v="GEO1002"/>
    <s v="GEO1002"/>
    <x v="1"/>
    <x v="2"/>
    <x v="0"/>
  </r>
  <r>
    <x v="24"/>
    <s v="10/31/2020"/>
    <n v="367"/>
    <n v="7"/>
    <s v="GEO1002"/>
    <s v="GEO1002"/>
    <x v="1"/>
    <x v="3"/>
    <x v="0"/>
  </r>
  <r>
    <x v="24"/>
    <s v="11/30/2020"/>
    <n v="322"/>
    <n v="7"/>
    <s v="GEO1002"/>
    <s v="GEO1002"/>
    <x v="1"/>
    <x v="3"/>
    <x v="0"/>
  </r>
  <r>
    <x v="24"/>
    <s v="12/31/2020"/>
    <n v="407"/>
    <n v="7"/>
    <s v="GEO1002"/>
    <s v="GEO1002"/>
    <x v="1"/>
    <x v="3"/>
    <x v="0"/>
  </r>
  <r>
    <x v="24"/>
    <s v="06/30/2021"/>
    <n v="409"/>
    <n v="7"/>
    <s v="GEO1002"/>
    <s v="GEO1002"/>
    <x v="1"/>
    <x v="4"/>
    <x v="1"/>
  </r>
  <r>
    <x v="24"/>
    <s v="05/31/2021"/>
    <n v="459"/>
    <n v="7"/>
    <s v="GEO1002"/>
    <s v="GEO1002"/>
    <x v="1"/>
    <x v="4"/>
    <x v="1"/>
  </r>
  <r>
    <x v="24"/>
    <s v="04/30/2021"/>
    <n v="591"/>
    <n v="7"/>
    <s v="GEO1002"/>
    <s v="GEO1002"/>
    <x v="1"/>
    <x v="4"/>
    <x v="1"/>
  </r>
  <r>
    <x v="24"/>
    <s v="03/31/2021"/>
    <n v="421"/>
    <n v="7"/>
    <s v="GEO1002"/>
    <s v="GEO1002"/>
    <x v="1"/>
    <x v="5"/>
    <x v="1"/>
  </r>
  <r>
    <x v="24"/>
    <s v="02/28/2021"/>
    <n v="456"/>
    <n v="7"/>
    <s v="GEO1002"/>
    <s v="GEO1002"/>
    <x v="1"/>
    <x v="5"/>
    <x v="1"/>
  </r>
  <r>
    <x v="24"/>
    <s v="01/31/2021"/>
    <n v="316"/>
    <n v="7"/>
    <s v="GEO1002"/>
    <s v="GEO1002"/>
    <x v="1"/>
    <x v="5"/>
    <x v="1"/>
  </r>
  <r>
    <x v="25"/>
    <s v="01/31/2020"/>
    <n v="644"/>
    <n v="7"/>
    <s v="GEO1002"/>
    <s v="GEO1002"/>
    <x v="1"/>
    <x v="0"/>
    <x v="0"/>
  </r>
  <r>
    <x v="25"/>
    <s v="02/29/2020"/>
    <n v="814"/>
    <n v="7"/>
    <s v="GEO1002"/>
    <s v="GEO1002"/>
    <x v="1"/>
    <x v="0"/>
    <x v="0"/>
  </r>
  <r>
    <x v="25"/>
    <s v="03/31/2020"/>
    <n v="814"/>
    <n v="7"/>
    <s v="GEO1002"/>
    <s v="GEO1002"/>
    <x v="1"/>
    <x v="0"/>
    <x v="0"/>
  </r>
  <r>
    <x v="25"/>
    <s v="04/30/2020"/>
    <n v="1068"/>
    <n v="7"/>
    <s v="GEO1002"/>
    <s v="GEO1002"/>
    <x v="1"/>
    <x v="1"/>
    <x v="0"/>
  </r>
  <r>
    <x v="25"/>
    <s v="05/31/2020"/>
    <n v="899"/>
    <n v="7"/>
    <s v="GEO1002"/>
    <s v="GEO1002"/>
    <x v="1"/>
    <x v="1"/>
    <x v="0"/>
  </r>
  <r>
    <x v="25"/>
    <s v="06/30/2020"/>
    <n v="732"/>
    <n v="7"/>
    <s v="GEO1002"/>
    <s v="GEO1002"/>
    <x v="1"/>
    <x v="1"/>
    <x v="0"/>
  </r>
  <r>
    <x v="25"/>
    <s v="07/31/2020"/>
    <n v="560"/>
    <n v="7"/>
    <s v="GEO1002"/>
    <s v="GEO1002"/>
    <x v="1"/>
    <x v="2"/>
    <x v="0"/>
  </r>
  <r>
    <x v="25"/>
    <s v="08/31/2020"/>
    <n v="557"/>
    <n v="7"/>
    <s v="GEO1002"/>
    <s v="GEO1002"/>
    <x v="1"/>
    <x v="2"/>
    <x v="0"/>
  </r>
  <r>
    <x v="25"/>
    <s v="09/30/2020"/>
    <n v="473"/>
    <n v="7"/>
    <s v="GEO1002"/>
    <s v="GEO1002"/>
    <x v="1"/>
    <x v="2"/>
    <x v="0"/>
  </r>
  <r>
    <x v="25"/>
    <s v="10/31/2020"/>
    <n v="645"/>
    <n v="7"/>
    <s v="GEO1002"/>
    <s v="GEO1002"/>
    <x v="1"/>
    <x v="3"/>
    <x v="0"/>
  </r>
  <r>
    <x v="25"/>
    <s v="11/30/2020"/>
    <n v="643"/>
    <n v="7"/>
    <s v="GEO1002"/>
    <s v="GEO1002"/>
    <x v="1"/>
    <x v="3"/>
    <x v="0"/>
  </r>
  <r>
    <x v="25"/>
    <s v="12/31/2020"/>
    <n v="726"/>
    <n v="7"/>
    <s v="GEO1002"/>
    <s v="GEO1002"/>
    <x v="1"/>
    <x v="3"/>
    <x v="0"/>
  </r>
  <r>
    <x v="25"/>
    <s v="06/30/2021"/>
    <n v="755"/>
    <n v="7"/>
    <s v="GEO1002"/>
    <s v="GEO1002"/>
    <x v="1"/>
    <x v="4"/>
    <x v="1"/>
  </r>
  <r>
    <x v="25"/>
    <s v="05/31/2021"/>
    <n v="892"/>
    <n v="7"/>
    <s v="GEO1002"/>
    <s v="GEO1002"/>
    <x v="1"/>
    <x v="4"/>
    <x v="1"/>
  </r>
  <r>
    <x v="25"/>
    <s v="04/30/2021"/>
    <n v="1125"/>
    <n v="7"/>
    <s v="GEO1002"/>
    <s v="GEO1002"/>
    <x v="1"/>
    <x v="4"/>
    <x v="1"/>
  </r>
  <r>
    <x v="25"/>
    <s v="03/31/2021"/>
    <n v="828"/>
    <n v="7"/>
    <s v="GEO1002"/>
    <s v="GEO1002"/>
    <x v="1"/>
    <x v="5"/>
    <x v="1"/>
  </r>
  <r>
    <x v="25"/>
    <s v="02/28/2021"/>
    <n v="855"/>
    <n v="7"/>
    <s v="GEO1002"/>
    <s v="GEO1002"/>
    <x v="1"/>
    <x v="5"/>
    <x v="1"/>
  </r>
  <r>
    <x v="25"/>
    <s v="01/31/2021"/>
    <n v="668"/>
    <n v="7"/>
    <s v="GEO1002"/>
    <s v="GEO1002"/>
    <x v="1"/>
    <x v="5"/>
    <x v="1"/>
  </r>
  <r>
    <x v="26"/>
    <s v="01/31/2020"/>
    <n v="9422"/>
    <n v="7"/>
    <s v="GEO1002"/>
    <s v="GEO1002"/>
    <x v="1"/>
    <x v="0"/>
    <x v="0"/>
  </r>
  <r>
    <x v="26"/>
    <s v="02/29/2020"/>
    <n v="7438"/>
    <n v="7"/>
    <s v="GEO1002"/>
    <s v="GEO1002"/>
    <x v="1"/>
    <x v="0"/>
    <x v="0"/>
  </r>
  <r>
    <x v="26"/>
    <s v="03/31/2020"/>
    <n v="11403"/>
    <n v="7"/>
    <s v="GEO1002"/>
    <s v="GEO1002"/>
    <x v="1"/>
    <x v="0"/>
    <x v="0"/>
  </r>
  <r>
    <x v="26"/>
    <s v="04/30/2020"/>
    <n v="10408"/>
    <n v="7"/>
    <s v="GEO1002"/>
    <s v="GEO1002"/>
    <x v="1"/>
    <x v="1"/>
    <x v="0"/>
  </r>
  <r>
    <x v="26"/>
    <s v="05/31/2020"/>
    <n v="12392"/>
    <n v="7"/>
    <s v="GEO1002"/>
    <s v="GEO1002"/>
    <x v="1"/>
    <x v="1"/>
    <x v="0"/>
  </r>
  <r>
    <x v="26"/>
    <s v="06/30/2020"/>
    <n v="6449"/>
    <n v="7"/>
    <s v="GEO1002"/>
    <s v="GEO1002"/>
    <x v="1"/>
    <x v="1"/>
    <x v="0"/>
  </r>
  <r>
    <x v="26"/>
    <s v="07/31/2020"/>
    <n v="8425"/>
    <n v="7"/>
    <s v="GEO1002"/>
    <s v="GEO1002"/>
    <x v="1"/>
    <x v="2"/>
    <x v="0"/>
  </r>
  <r>
    <x v="26"/>
    <s v="08/31/2020"/>
    <n v="4464"/>
    <n v="7"/>
    <s v="GEO1002"/>
    <s v="GEO1002"/>
    <x v="1"/>
    <x v="2"/>
    <x v="0"/>
  </r>
  <r>
    <x v="26"/>
    <s v="09/30/2020"/>
    <n v="7440"/>
    <n v="7"/>
    <s v="GEO1002"/>
    <s v="GEO1002"/>
    <x v="1"/>
    <x v="2"/>
    <x v="0"/>
  </r>
  <r>
    <x v="26"/>
    <s v="10/31/2020"/>
    <n v="5452"/>
    <n v="7"/>
    <s v="GEO1002"/>
    <s v="GEO1002"/>
    <x v="1"/>
    <x v="3"/>
    <x v="0"/>
  </r>
  <r>
    <x v="26"/>
    <s v="11/30/2020"/>
    <n v="9422"/>
    <n v="7"/>
    <s v="GEO1002"/>
    <s v="GEO1002"/>
    <x v="1"/>
    <x v="3"/>
    <x v="0"/>
  </r>
  <r>
    <x v="26"/>
    <s v="12/31/2020"/>
    <n v="6445"/>
    <n v="7"/>
    <s v="GEO1002"/>
    <s v="GEO1002"/>
    <x v="1"/>
    <x v="3"/>
    <x v="0"/>
  </r>
  <r>
    <x v="26"/>
    <s v="06/30/2021"/>
    <n v="6576"/>
    <n v="7"/>
    <s v="GEO1002"/>
    <s v="GEO1002"/>
    <x v="1"/>
    <x v="4"/>
    <x v="1"/>
  </r>
  <r>
    <x v="26"/>
    <s v="05/31/2021"/>
    <n v="13012"/>
    <n v="7"/>
    <s v="GEO1002"/>
    <s v="GEO1002"/>
    <x v="1"/>
    <x v="4"/>
    <x v="1"/>
  </r>
  <r>
    <x v="26"/>
    <s v="04/30/2021"/>
    <n v="10308"/>
    <n v="7"/>
    <s v="GEO1002"/>
    <s v="GEO1002"/>
    <x v="1"/>
    <x v="4"/>
    <x v="1"/>
  </r>
  <r>
    <x v="26"/>
    <s v="03/31/2021"/>
    <n v="11287"/>
    <n v="7"/>
    <s v="GEO1002"/>
    <s v="GEO1002"/>
    <x v="1"/>
    <x v="5"/>
    <x v="1"/>
  </r>
  <r>
    <x v="26"/>
    <s v="02/28/2021"/>
    <n v="7361"/>
    <n v="7"/>
    <s v="GEO1002"/>
    <s v="GEO1002"/>
    <x v="1"/>
    <x v="5"/>
    <x v="1"/>
  </r>
  <r>
    <x v="26"/>
    <s v="01/31/2021"/>
    <n v="9604"/>
    <n v="7"/>
    <s v="GEO1002"/>
    <s v="GEO1002"/>
    <x v="1"/>
    <x v="5"/>
    <x v="1"/>
  </r>
  <r>
    <x v="27"/>
    <s v="01/31/2020"/>
    <n v="277"/>
    <n v="7"/>
    <s v="GEO1002"/>
    <s v="GEO1002"/>
    <x v="1"/>
    <x v="0"/>
    <x v="0"/>
  </r>
  <r>
    <x v="27"/>
    <s v="02/29/2020"/>
    <n v="244"/>
    <n v="7"/>
    <s v="GEO1002"/>
    <s v="GEO1002"/>
    <x v="1"/>
    <x v="0"/>
    <x v="0"/>
  </r>
  <r>
    <x v="27"/>
    <s v="03/31/2020"/>
    <n v="337"/>
    <n v="7"/>
    <s v="GEO1002"/>
    <s v="GEO1002"/>
    <x v="1"/>
    <x v="0"/>
    <x v="0"/>
  </r>
  <r>
    <x v="27"/>
    <s v="04/30/2020"/>
    <n v="332"/>
    <n v="7"/>
    <s v="GEO1002"/>
    <s v="GEO1002"/>
    <x v="1"/>
    <x v="1"/>
    <x v="0"/>
  </r>
  <r>
    <x v="27"/>
    <s v="05/31/2020"/>
    <n v="362"/>
    <n v="7"/>
    <s v="GEO1002"/>
    <s v="GEO1002"/>
    <x v="1"/>
    <x v="1"/>
    <x v="0"/>
  </r>
  <r>
    <x v="27"/>
    <s v="06/30/2020"/>
    <n v="213"/>
    <n v="7"/>
    <s v="GEO1002"/>
    <s v="GEO1002"/>
    <x v="1"/>
    <x v="1"/>
    <x v="0"/>
  </r>
  <r>
    <x v="27"/>
    <s v="07/31/2020"/>
    <n v="248"/>
    <n v="7"/>
    <s v="GEO1002"/>
    <s v="GEO1002"/>
    <x v="1"/>
    <x v="2"/>
    <x v="0"/>
  </r>
  <r>
    <x v="27"/>
    <s v="08/31/2020"/>
    <n v="156"/>
    <n v="7"/>
    <s v="GEO1002"/>
    <s v="GEO1002"/>
    <x v="1"/>
    <x v="2"/>
    <x v="0"/>
  </r>
  <r>
    <x v="27"/>
    <s v="09/30/2020"/>
    <n v="218"/>
    <n v="7"/>
    <s v="GEO1002"/>
    <s v="GEO1002"/>
    <x v="1"/>
    <x v="2"/>
    <x v="0"/>
  </r>
  <r>
    <x v="27"/>
    <s v="10/31/2020"/>
    <n v="182"/>
    <n v="7"/>
    <s v="GEO1002"/>
    <s v="GEO1002"/>
    <x v="1"/>
    <x v="3"/>
    <x v="0"/>
  </r>
  <r>
    <x v="27"/>
    <s v="11/30/2020"/>
    <n v="276"/>
    <n v="7"/>
    <s v="GEO1002"/>
    <s v="GEO1002"/>
    <x v="1"/>
    <x v="3"/>
    <x v="0"/>
  </r>
  <r>
    <x v="27"/>
    <s v="12/31/2020"/>
    <n v="218"/>
    <n v="7"/>
    <s v="GEO1002"/>
    <s v="GEO1002"/>
    <x v="1"/>
    <x v="3"/>
    <x v="0"/>
  </r>
  <r>
    <x v="27"/>
    <s v="06/30/2021"/>
    <n v="220"/>
    <n v="7"/>
    <s v="GEO1002"/>
    <s v="GEO1002"/>
    <x v="1"/>
    <x v="4"/>
    <x v="1"/>
  </r>
  <r>
    <x v="27"/>
    <s v="05/31/2021"/>
    <n v="370"/>
    <n v="7"/>
    <s v="GEO1002"/>
    <s v="GEO1002"/>
    <x v="1"/>
    <x v="4"/>
    <x v="1"/>
  </r>
  <r>
    <x v="27"/>
    <s v="04/30/2021"/>
    <n v="331"/>
    <n v="7"/>
    <s v="GEO1002"/>
    <s v="GEO1002"/>
    <x v="1"/>
    <x v="4"/>
    <x v="1"/>
  </r>
  <r>
    <x v="27"/>
    <s v="03/31/2021"/>
    <n v="332"/>
    <n v="7"/>
    <s v="GEO1002"/>
    <s v="GEO1002"/>
    <x v="1"/>
    <x v="5"/>
    <x v="1"/>
  </r>
  <r>
    <x v="27"/>
    <s v="02/28/2021"/>
    <n v="250"/>
    <n v="7"/>
    <s v="GEO1002"/>
    <s v="GEO1002"/>
    <x v="1"/>
    <x v="5"/>
    <x v="1"/>
  </r>
  <r>
    <x v="27"/>
    <s v="01/31/2021"/>
    <n v="289"/>
    <n v="7"/>
    <s v="GEO1002"/>
    <s v="GEO1002"/>
    <x v="1"/>
    <x v="5"/>
    <x v="1"/>
  </r>
  <r>
    <x v="28"/>
    <s v="01/31/2020"/>
    <n v="53"/>
    <n v="7"/>
    <s v="GEO1002"/>
    <s v="GEO1002"/>
    <x v="1"/>
    <x v="0"/>
    <x v="0"/>
  </r>
  <r>
    <x v="28"/>
    <s v="02/29/2020"/>
    <n v="40"/>
    <n v="7"/>
    <s v="GEO1002"/>
    <s v="GEO1002"/>
    <x v="1"/>
    <x v="0"/>
    <x v="0"/>
  </r>
  <r>
    <x v="28"/>
    <s v="03/31/2020"/>
    <n v="65"/>
    <n v="7"/>
    <s v="GEO1002"/>
    <s v="GEO1002"/>
    <x v="1"/>
    <x v="0"/>
    <x v="0"/>
  </r>
  <r>
    <x v="28"/>
    <s v="04/30/2020"/>
    <n v="56"/>
    <n v="7"/>
    <s v="GEO1002"/>
    <s v="GEO1002"/>
    <x v="1"/>
    <x v="1"/>
    <x v="0"/>
  </r>
  <r>
    <x v="28"/>
    <s v="05/31/2020"/>
    <n v="65"/>
    <n v="7"/>
    <s v="GEO1002"/>
    <s v="GEO1002"/>
    <x v="1"/>
    <x v="1"/>
    <x v="0"/>
  </r>
  <r>
    <x v="28"/>
    <s v="06/30/2020"/>
    <n v="34"/>
    <n v="7"/>
    <s v="GEO1002"/>
    <s v="GEO1002"/>
    <x v="1"/>
    <x v="1"/>
    <x v="0"/>
  </r>
  <r>
    <x v="28"/>
    <s v="07/31/2020"/>
    <n v="50"/>
    <n v="7"/>
    <s v="GEO1002"/>
    <s v="GEO1002"/>
    <x v="1"/>
    <x v="2"/>
    <x v="0"/>
  </r>
  <r>
    <x v="28"/>
    <s v="08/31/2020"/>
    <n v="26"/>
    <n v="7"/>
    <s v="GEO1002"/>
    <s v="GEO1002"/>
    <x v="1"/>
    <x v="2"/>
    <x v="0"/>
  </r>
  <r>
    <x v="28"/>
    <s v="09/30/2020"/>
    <n v="43"/>
    <n v="7"/>
    <s v="GEO1002"/>
    <s v="GEO1002"/>
    <x v="1"/>
    <x v="2"/>
    <x v="0"/>
  </r>
  <r>
    <x v="28"/>
    <s v="10/31/2020"/>
    <n v="32"/>
    <n v="7"/>
    <s v="GEO1002"/>
    <s v="GEO1002"/>
    <x v="1"/>
    <x v="3"/>
    <x v="0"/>
  </r>
  <r>
    <x v="28"/>
    <s v="11/30/2020"/>
    <n v="54"/>
    <n v="7"/>
    <s v="GEO1002"/>
    <s v="GEO1002"/>
    <x v="1"/>
    <x v="3"/>
    <x v="0"/>
  </r>
  <r>
    <x v="28"/>
    <s v="12/31/2020"/>
    <n v="38"/>
    <n v="7"/>
    <s v="GEO1002"/>
    <s v="GEO1002"/>
    <x v="1"/>
    <x v="3"/>
    <x v="0"/>
  </r>
  <r>
    <x v="28"/>
    <s v="06/30/2021"/>
    <n v="38"/>
    <n v="7"/>
    <s v="GEO1002"/>
    <s v="GEO1002"/>
    <x v="1"/>
    <x v="4"/>
    <x v="1"/>
  </r>
  <r>
    <x v="28"/>
    <s v="05/31/2021"/>
    <n v="71"/>
    <n v="7"/>
    <s v="GEO1002"/>
    <s v="GEO1002"/>
    <x v="1"/>
    <x v="4"/>
    <x v="1"/>
  </r>
  <r>
    <x v="28"/>
    <s v="04/30/2021"/>
    <n v="60"/>
    <n v="7"/>
    <s v="GEO1002"/>
    <s v="GEO1002"/>
    <x v="1"/>
    <x v="4"/>
    <x v="1"/>
  </r>
  <r>
    <x v="28"/>
    <s v="03/31/2021"/>
    <n v="65"/>
    <n v="7"/>
    <s v="GEO1002"/>
    <s v="GEO1002"/>
    <x v="1"/>
    <x v="5"/>
    <x v="1"/>
  </r>
  <r>
    <x v="28"/>
    <s v="02/28/2021"/>
    <n v="45"/>
    <n v="7"/>
    <s v="GEO1002"/>
    <s v="GEO1002"/>
    <x v="1"/>
    <x v="5"/>
    <x v="1"/>
  </r>
  <r>
    <x v="28"/>
    <s v="01/31/2021"/>
    <n v="56"/>
    <n v="7"/>
    <s v="GEO1002"/>
    <s v="GEO1002"/>
    <x v="1"/>
    <x v="5"/>
    <x v="1"/>
  </r>
  <r>
    <x v="29"/>
    <s v="01/31/2020"/>
    <n v="1207"/>
    <n v="7"/>
    <s v="GEO1002"/>
    <s v="GEO1002"/>
    <x v="1"/>
    <x v="0"/>
    <x v="0"/>
  </r>
  <r>
    <x v="29"/>
    <s v="02/29/2020"/>
    <n v="1530"/>
    <n v="7"/>
    <s v="GEO1002"/>
    <s v="GEO1002"/>
    <x v="1"/>
    <x v="0"/>
    <x v="0"/>
  </r>
  <r>
    <x v="29"/>
    <s v="03/31/2020"/>
    <n v="1532"/>
    <n v="7"/>
    <s v="GEO1002"/>
    <s v="GEO1002"/>
    <x v="1"/>
    <x v="0"/>
    <x v="0"/>
  </r>
  <r>
    <x v="29"/>
    <s v="04/30/2020"/>
    <n v="2014"/>
    <n v="7"/>
    <s v="GEO1002"/>
    <s v="GEO1002"/>
    <x v="1"/>
    <x v="1"/>
    <x v="0"/>
  </r>
  <r>
    <x v="29"/>
    <s v="05/31/2020"/>
    <n v="1688"/>
    <n v="7"/>
    <s v="GEO1002"/>
    <s v="GEO1002"/>
    <x v="1"/>
    <x v="1"/>
    <x v="0"/>
  </r>
  <r>
    <x v="29"/>
    <s v="06/30/2020"/>
    <n v="1368"/>
    <n v="7"/>
    <s v="GEO1002"/>
    <s v="GEO1002"/>
    <x v="1"/>
    <x v="1"/>
    <x v="0"/>
  </r>
  <r>
    <x v="29"/>
    <s v="07/31/2020"/>
    <n v="1047"/>
    <n v="7"/>
    <s v="GEO1002"/>
    <s v="GEO1002"/>
    <x v="1"/>
    <x v="2"/>
    <x v="0"/>
  </r>
  <r>
    <x v="29"/>
    <s v="08/31/2020"/>
    <n v="1050"/>
    <n v="7"/>
    <s v="GEO1002"/>
    <s v="GEO1002"/>
    <x v="1"/>
    <x v="2"/>
    <x v="0"/>
  </r>
  <r>
    <x v="29"/>
    <s v="09/30/2020"/>
    <n v="890"/>
    <n v="7"/>
    <s v="GEO1002"/>
    <s v="GEO1002"/>
    <x v="1"/>
    <x v="2"/>
    <x v="0"/>
  </r>
  <r>
    <x v="29"/>
    <s v="10/31/2020"/>
    <n v="1208"/>
    <n v="7"/>
    <s v="GEO1002"/>
    <s v="GEO1002"/>
    <x v="1"/>
    <x v="3"/>
    <x v="0"/>
  </r>
  <r>
    <x v="29"/>
    <s v="11/30/2020"/>
    <n v="1205"/>
    <n v="7"/>
    <s v="GEO1002"/>
    <s v="GEO1002"/>
    <x v="1"/>
    <x v="3"/>
    <x v="0"/>
  </r>
  <r>
    <x v="29"/>
    <s v="12/31/2020"/>
    <n v="1366"/>
    <n v="7"/>
    <s v="GEO1002"/>
    <s v="GEO1002"/>
    <x v="1"/>
    <x v="3"/>
    <x v="0"/>
  </r>
  <r>
    <x v="29"/>
    <s v="06/30/2021"/>
    <n v="1397"/>
    <n v="7"/>
    <s v="GEO1002"/>
    <s v="GEO1002"/>
    <x v="1"/>
    <x v="4"/>
    <x v="1"/>
  </r>
  <r>
    <x v="29"/>
    <s v="05/31/2021"/>
    <n v="1757"/>
    <n v="7"/>
    <s v="GEO1002"/>
    <s v="GEO1002"/>
    <x v="1"/>
    <x v="4"/>
    <x v="1"/>
  </r>
  <r>
    <x v="29"/>
    <s v="04/30/2021"/>
    <n v="2092"/>
    <n v="7"/>
    <s v="GEO1002"/>
    <s v="GEO1002"/>
    <x v="1"/>
    <x v="4"/>
    <x v="1"/>
  </r>
  <r>
    <x v="29"/>
    <s v="03/31/2021"/>
    <n v="1544"/>
    <n v="7"/>
    <s v="GEO1002"/>
    <s v="GEO1002"/>
    <x v="1"/>
    <x v="5"/>
    <x v="1"/>
  </r>
  <r>
    <x v="29"/>
    <s v="02/28/2021"/>
    <n v="1547"/>
    <n v="7"/>
    <s v="GEO1002"/>
    <s v="GEO1002"/>
    <x v="1"/>
    <x v="5"/>
    <x v="1"/>
  </r>
  <r>
    <x v="29"/>
    <s v="01/31/2021"/>
    <n v="1265"/>
    <n v="7"/>
    <s v="GEO1002"/>
    <s v="GEO1002"/>
    <x v="1"/>
    <x v="5"/>
    <x v="1"/>
  </r>
  <r>
    <x v="30"/>
    <s v="01/31/2020"/>
    <n v="902"/>
    <n v="7"/>
    <s v="GEO1002"/>
    <s v="GEO1002"/>
    <x v="1"/>
    <x v="0"/>
    <x v="0"/>
  </r>
  <r>
    <x v="30"/>
    <s v="02/29/2020"/>
    <n v="897"/>
    <n v="7"/>
    <s v="GEO1002"/>
    <s v="GEO1002"/>
    <x v="1"/>
    <x v="0"/>
    <x v="0"/>
  </r>
  <r>
    <x v="30"/>
    <s v="03/31/2020"/>
    <n v="1112"/>
    <n v="7"/>
    <s v="GEO1002"/>
    <s v="GEO1002"/>
    <x v="1"/>
    <x v="0"/>
    <x v="0"/>
  </r>
  <r>
    <x v="30"/>
    <s v="04/30/2020"/>
    <n v="1214"/>
    <n v="7"/>
    <s v="GEO1002"/>
    <s v="GEO1002"/>
    <x v="1"/>
    <x v="1"/>
    <x v="0"/>
  </r>
  <r>
    <x v="30"/>
    <s v="05/31/2020"/>
    <n v="1219"/>
    <n v="7"/>
    <s v="GEO1002"/>
    <s v="GEO1002"/>
    <x v="1"/>
    <x v="1"/>
    <x v="0"/>
  </r>
  <r>
    <x v="30"/>
    <s v="06/30/2020"/>
    <n v="795"/>
    <n v="7"/>
    <s v="GEO1002"/>
    <s v="GEO1002"/>
    <x v="1"/>
    <x v="1"/>
    <x v="0"/>
  </r>
  <r>
    <x v="30"/>
    <s v="07/31/2020"/>
    <n v="794"/>
    <n v="7"/>
    <s v="GEO1002"/>
    <s v="GEO1002"/>
    <x v="1"/>
    <x v="2"/>
    <x v="0"/>
  </r>
  <r>
    <x v="30"/>
    <s v="08/31/2020"/>
    <n v="581"/>
    <n v="7"/>
    <s v="GEO1002"/>
    <s v="GEO1002"/>
    <x v="1"/>
    <x v="2"/>
    <x v="0"/>
  </r>
  <r>
    <x v="30"/>
    <s v="09/30/2020"/>
    <n v="690"/>
    <n v="7"/>
    <s v="GEO1002"/>
    <s v="GEO1002"/>
    <x v="1"/>
    <x v="2"/>
    <x v="0"/>
  </r>
  <r>
    <x v="30"/>
    <s v="10/31/2020"/>
    <n v="690"/>
    <n v="7"/>
    <s v="GEO1002"/>
    <s v="GEO1002"/>
    <x v="1"/>
    <x v="3"/>
    <x v="0"/>
  </r>
  <r>
    <x v="30"/>
    <s v="11/30/2020"/>
    <n v="899"/>
    <n v="7"/>
    <s v="GEO1002"/>
    <s v="GEO1002"/>
    <x v="1"/>
    <x v="3"/>
    <x v="0"/>
  </r>
  <r>
    <x v="30"/>
    <s v="12/31/2020"/>
    <n v="793"/>
    <n v="7"/>
    <s v="GEO1002"/>
    <s v="GEO1002"/>
    <x v="1"/>
    <x v="3"/>
    <x v="0"/>
  </r>
  <r>
    <x v="30"/>
    <s v="06/30/2021"/>
    <n v="820"/>
    <n v="7"/>
    <s v="GEO1002"/>
    <s v="GEO1002"/>
    <x v="1"/>
    <x v="4"/>
    <x v="1"/>
  </r>
  <r>
    <x v="30"/>
    <s v="05/31/2021"/>
    <n v="1231"/>
    <n v="7"/>
    <s v="GEO1002"/>
    <s v="GEO1002"/>
    <x v="1"/>
    <x v="4"/>
    <x v="1"/>
  </r>
  <r>
    <x v="30"/>
    <s v="04/30/2021"/>
    <n v="1204"/>
    <n v="7"/>
    <s v="GEO1002"/>
    <s v="GEO1002"/>
    <x v="1"/>
    <x v="4"/>
    <x v="1"/>
  </r>
  <r>
    <x v="30"/>
    <s v="03/31/2021"/>
    <n v="1120"/>
    <n v="7"/>
    <s v="GEO1002"/>
    <s v="GEO1002"/>
    <x v="1"/>
    <x v="5"/>
    <x v="1"/>
  </r>
  <r>
    <x v="30"/>
    <s v="02/28/2021"/>
    <n v="945"/>
    <n v="7"/>
    <s v="GEO1002"/>
    <s v="GEO1002"/>
    <x v="1"/>
    <x v="5"/>
    <x v="1"/>
  </r>
  <r>
    <x v="30"/>
    <s v="01/31/2021"/>
    <n v="936"/>
    <n v="7"/>
    <s v="GEO1002"/>
    <s v="GEO1002"/>
    <x v="1"/>
    <x v="5"/>
    <x v="1"/>
  </r>
  <r>
    <x v="31"/>
    <s v="01/31/2020"/>
    <n v="1244"/>
    <n v="7"/>
    <s v="GEO1002"/>
    <s v="GEO1002"/>
    <x v="1"/>
    <x v="0"/>
    <x v="0"/>
  </r>
  <r>
    <x v="31"/>
    <s v="02/29/2020"/>
    <n v="1240"/>
    <n v="7"/>
    <s v="GEO1002"/>
    <s v="GEO1002"/>
    <x v="1"/>
    <x v="0"/>
    <x v="0"/>
  </r>
  <r>
    <x v="31"/>
    <s v="03/31/2020"/>
    <n v="1534"/>
    <n v="7"/>
    <s v="GEO1002"/>
    <s v="GEO1002"/>
    <x v="1"/>
    <x v="0"/>
    <x v="0"/>
  </r>
  <r>
    <x v="31"/>
    <s v="04/30/2020"/>
    <n v="1675"/>
    <n v="7"/>
    <s v="GEO1002"/>
    <s v="GEO1002"/>
    <x v="1"/>
    <x v="1"/>
    <x v="0"/>
  </r>
  <r>
    <x v="31"/>
    <s v="05/31/2020"/>
    <n v="1680"/>
    <n v="7"/>
    <s v="GEO1002"/>
    <s v="GEO1002"/>
    <x v="1"/>
    <x v="1"/>
    <x v="0"/>
  </r>
  <r>
    <x v="31"/>
    <s v="06/30/2020"/>
    <n v="1094"/>
    <n v="7"/>
    <s v="GEO1002"/>
    <s v="GEO1002"/>
    <x v="1"/>
    <x v="1"/>
    <x v="0"/>
  </r>
  <r>
    <x v="31"/>
    <s v="07/31/2020"/>
    <n v="1095"/>
    <n v="7"/>
    <s v="GEO1002"/>
    <s v="GEO1002"/>
    <x v="1"/>
    <x v="2"/>
    <x v="0"/>
  </r>
  <r>
    <x v="31"/>
    <s v="08/31/2020"/>
    <n v="807"/>
    <n v="7"/>
    <s v="GEO1002"/>
    <s v="GEO1002"/>
    <x v="1"/>
    <x v="2"/>
    <x v="0"/>
  </r>
  <r>
    <x v="31"/>
    <s v="09/30/2020"/>
    <n v="950"/>
    <n v="7"/>
    <s v="GEO1002"/>
    <s v="GEO1002"/>
    <x v="1"/>
    <x v="2"/>
    <x v="0"/>
  </r>
  <r>
    <x v="31"/>
    <s v="10/31/2020"/>
    <n v="947"/>
    <n v="7"/>
    <s v="GEO1002"/>
    <s v="GEO1002"/>
    <x v="1"/>
    <x v="3"/>
    <x v="0"/>
  </r>
  <r>
    <x v="31"/>
    <s v="11/30/2020"/>
    <n v="1239"/>
    <n v="7"/>
    <s v="GEO1002"/>
    <s v="GEO1002"/>
    <x v="1"/>
    <x v="3"/>
    <x v="0"/>
  </r>
  <r>
    <x v="31"/>
    <s v="12/31/2020"/>
    <n v="1092"/>
    <n v="7"/>
    <s v="GEO1002"/>
    <s v="GEO1002"/>
    <x v="1"/>
    <x v="3"/>
    <x v="0"/>
  </r>
  <r>
    <x v="31"/>
    <s v="06/30/2021"/>
    <n v="1153"/>
    <n v="7"/>
    <s v="GEO1002"/>
    <s v="GEO1002"/>
    <x v="1"/>
    <x v="4"/>
    <x v="1"/>
  </r>
  <r>
    <x v="31"/>
    <s v="05/31/2021"/>
    <n v="1659"/>
    <n v="7"/>
    <s v="GEO1002"/>
    <s v="GEO1002"/>
    <x v="1"/>
    <x v="4"/>
    <x v="1"/>
  </r>
  <r>
    <x v="31"/>
    <s v="04/30/2021"/>
    <n v="1710"/>
    <n v="7"/>
    <s v="GEO1002"/>
    <s v="GEO1002"/>
    <x v="1"/>
    <x v="4"/>
    <x v="1"/>
  </r>
  <r>
    <x v="31"/>
    <s v="03/31/2021"/>
    <n v="1546"/>
    <n v="7"/>
    <s v="GEO1002"/>
    <s v="GEO1002"/>
    <x v="1"/>
    <x v="5"/>
    <x v="1"/>
  </r>
  <r>
    <x v="31"/>
    <s v="02/28/2021"/>
    <n v="1289"/>
    <n v="7"/>
    <s v="GEO1002"/>
    <s v="GEO1002"/>
    <x v="1"/>
    <x v="5"/>
    <x v="1"/>
  </r>
  <r>
    <x v="31"/>
    <s v="01/31/2021"/>
    <n v="1236"/>
    <n v="7"/>
    <s v="GEO1002"/>
    <s v="GEO1002"/>
    <x v="1"/>
    <x v="5"/>
    <x v="1"/>
  </r>
  <r>
    <x v="32"/>
    <s v="01/31/2020"/>
    <n v="142"/>
    <n v="7"/>
    <s v="GEO1002"/>
    <s v="GEO1002"/>
    <x v="1"/>
    <x v="0"/>
    <x v="0"/>
  </r>
  <r>
    <x v="32"/>
    <s v="02/29/2020"/>
    <n v="125"/>
    <n v="7"/>
    <s v="GEO1002"/>
    <s v="GEO1002"/>
    <x v="1"/>
    <x v="0"/>
    <x v="0"/>
  </r>
  <r>
    <x v="32"/>
    <s v="03/31/2020"/>
    <n v="171"/>
    <n v="7"/>
    <s v="GEO1002"/>
    <s v="GEO1002"/>
    <x v="1"/>
    <x v="0"/>
    <x v="0"/>
  </r>
  <r>
    <x v="32"/>
    <s v="04/30/2020"/>
    <n v="168"/>
    <n v="7"/>
    <s v="GEO1002"/>
    <s v="GEO1002"/>
    <x v="1"/>
    <x v="1"/>
    <x v="0"/>
  </r>
  <r>
    <x v="32"/>
    <s v="05/31/2020"/>
    <n v="183"/>
    <n v="7"/>
    <s v="GEO1002"/>
    <s v="GEO1002"/>
    <x v="1"/>
    <x v="1"/>
    <x v="0"/>
  </r>
  <r>
    <x v="32"/>
    <s v="06/30/2020"/>
    <n v="109"/>
    <n v="7"/>
    <s v="GEO1002"/>
    <s v="GEO1002"/>
    <x v="1"/>
    <x v="1"/>
    <x v="0"/>
  </r>
  <r>
    <x v="32"/>
    <s v="07/31/2020"/>
    <n v="125"/>
    <n v="7"/>
    <s v="GEO1002"/>
    <s v="GEO1002"/>
    <x v="1"/>
    <x v="2"/>
    <x v="0"/>
  </r>
  <r>
    <x v="32"/>
    <s v="08/31/2020"/>
    <n v="80"/>
    <n v="7"/>
    <s v="GEO1002"/>
    <s v="GEO1002"/>
    <x v="1"/>
    <x v="2"/>
    <x v="0"/>
  </r>
  <r>
    <x v="32"/>
    <s v="09/30/2020"/>
    <n v="111"/>
    <n v="7"/>
    <s v="GEO1002"/>
    <s v="GEO1002"/>
    <x v="1"/>
    <x v="2"/>
    <x v="0"/>
  </r>
  <r>
    <x v="32"/>
    <s v="10/31/2020"/>
    <n v="96"/>
    <n v="7"/>
    <s v="GEO1002"/>
    <s v="GEO1002"/>
    <x v="1"/>
    <x v="3"/>
    <x v="0"/>
  </r>
  <r>
    <x v="32"/>
    <s v="11/30/2020"/>
    <n v="136"/>
    <n v="7"/>
    <s v="GEO1002"/>
    <s v="GEO1002"/>
    <x v="1"/>
    <x v="3"/>
    <x v="0"/>
  </r>
  <r>
    <x v="32"/>
    <s v="12/31/2020"/>
    <n v="107"/>
    <n v="7"/>
    <s v="GEO1002"/>
    <s v="GEO1002"/>
    <x v="1"/>
    <x v="3"/>
    <x v="0"/>
  </r>
  <r>
    <x v="32"/>
    <s v="02/28/2021"/>
    <n v="126"/>
    <n v="7"/>
    <s v="GEO1002"/>
    <s v="GEO1002"/>
    <x v="1"/>
    <x v="5"/>
    <x v="1"/>
  </r>
  <r>
    <x v="32"/>
    <s v="01/31/2021"/>
    <n v="140"/>
    <n v="7"/>
    <s v="GEO1002"/>
    <s v="GEO1002"/>
    <x v="1"/>
    <x v="5"/>
    <x v="1"/>
  </r>
  <r>
    <x v="33"/>
    <s v="01/31/2020"/>
    <n v="220"/>
    <n v="7"/>
    <s v="GEO1002"/>
    <s v="GEO1002"/>
    <x v="1"/>
    <x v="0"/>
    <x v="0"/>
  </r>
  <r>
    <x v="33"/>
    <s v="02/29/2020"/>
    <n v="219"/>
    <n v="7"/>
    <s v="GEO1002"/>
    <s v="GEO1002"/>
    <x v="1"/>
    <x v="0"/>
    <x v="0"/>
  </r>
  <r>
    <x v="33"/>
    <s v="03/31/2020"/>
    <n v="266"/>
    <n v="7"/>
    <s v="GEO1002"/>
    <s v="GEO1002"/>
    <x v="1"/>
    <x v="0"/>
    <x v="0"/>
  </r>
  <r>
    <x v="33"/>
    <s v="04/30/2020"/>
    <n v="294"/>
    <n v="7"/>
    <s v="GEO1002"/>
    <s v="GEO1002"/>
    <x v="1"/>
    <x v="1"/>
    <x v="0"/>
  </r>
  <r>
    <x v="33"/>
    <s v="05/31/2020"/>
    <n v="295"/>
    <n v="7"/>
    <s v="GEO1002"/>
    <s v="GEO1002"/>
    <x v="1"/>
    <x v="1"/>
    <x v="0"/>
  </r>
  <r>
    <x v="33"/>
    <s v="06/30/2020"/>
    <n v="193"/>
    <n v="7"/>
    <s v="GEO1002"/>
    <s v="GEO1002"/>
    <x v="1"/>
    <x v="1"/>
    <x v="0"/>
  </r>
  <r>
    <x v="33"/>
    <s v="07/31/2020"/>
    <n v="190"/>
    <n v="7"/>
    <s v="GEO1002"/>
    <s v="GEO1002"/>
    <x v="1"/>
    <x v="2"/>
    <x v="0"/>
  </r>
  <r>
    <x v="33"/>
    <s v="08/31/2020"/>
    <n v="143"/>
    <n v="7"/>
    <s v="GEO1002"/>
    <s v="GEO1002"/>
    <x v="1"/>
    <x v="2"/>
    <x v="0"/>
  </r>
  <r>
    <x v="33"/>
    <s v="09/30/2020"/>
    <n v="170"/>
    <n v="7"/>
    <s v="GEO1002"/>
    <s v="GEO1002"/>
    <x v="1"/>
    <x v="2"/>
    <x v="0"/>
  </r>
  <r>
    <x v="33"/>
    <s v="10/31/2020"/>
    <n v="170"/>
    <n v="7"/>
    <s v="GEO1002"/>
    <s v="GEO1002"/>
    <x v="1"/>
    <x v="3"/>
    <x v="0"/>
  </r>
  <r>
    <x v="33"/>
    <s v="11/30/2020"/>
    <n v="214"/>
    <n v="7"/>
    <s v="GEO1002"/>
    <s v="GEO1002"/>
    <x v="1"/>
    <x v="3"/>
    <x v="0"/>
  </r>
  <r>
    <x v="33"/>
    <s v="12/31/2020"/>
    <n v="194"/>
    <n v="7"/>
    <s v="GEO1002"/>
    <s v="GEO1002"/>
    <x v="1"/>
    <x v="3"/>
    <x v="0"/>
  </r>
  <r>
    <x v="33"/>
    <s v="06/30/2021"/>
    <n v="195"/>
    <m/>
    <s v="GEO1002"/>
    <s v="GEO1002"/>
    <x v="1"/>
    <x v="4"/>
    <x v="1"/>
  </r>
  <r>
    <x v="33"/>
    <s v="05/31/2021"/>
    <n v="290"/>
    <e v="#NAME?"/>
    <s v="GEO1002"/>
    <s v="GEO1002"/>
    <x v="1"/>
    <x v="4"/>
    <x v="1"/>
  </r>
  <r>
    <x v="33"/>
    <s v="04/30/2021"/>
    <n v="294"/>
    <e v="#NAME?"/>
    <s v="GEO1002"/>
    <s v="GEO1002"/>
    <x v="1"/>
    <x v="4"/>
    <x v="1"/>
  </r>
  <r>
    <x v="33"/>
    <s v="03/31/2021"/>
    <n v="270"/>
    <e v="#NAME?"/>
    <s v="GEO1002"/>
    <s v="GEO1002"/>
    <x v="1"/>
    <x v="5"/>
    <x v="1"/>
  </r>
  <r>
    <x v="33"/>
    <s v="02/28/2021"/>
    <n v="224"/>
    <e v="#NAME?"/>
    <s v="GEO1002"/>
    <s v="GEO1002"/>
    <x v="1"/>
    <x v="5"/>
    <x v="1"/>
  </r>
  <r>
    <x v="33"/>
    <s v="01/31/2021"/>
    <n v="222"/>
    <e v="#NAME?"/>
    <s v="GEO1002"/>
    <s v="GEO1002"/>
    <x v="1"/>
    <x v="5"/>
    <x v="1"/>
  </r>
  <r>
    <x v="34"/>
    <s v="01/31/2020"/>
    <n v="532"/>
    <n v="7"/>
    <s v="GEO1003"/>
    <s v="GEO1003"/>
    <x v="2"/>
    <x v="0"/>
    <x v="0"/>
  </r>
  <r>
    <x v="34"/>
    <s v="02/29/2020"/>
    <n v="760"/>
    <n v="7"/>
    <s v="GEO1003"/>
    <s v="GEO1003"/>
    <x v="2"/>
    <x v="0"/>
    <x v="0"/>
  </r>
  <r>
    <x v="34"/>
    <s v="03/31/2020"/>
    <n v="682"/>
    <n v="7"/>
    <s v="GEO1003"/>
    <s v="GEO1003"/>
    <x v="2"/>
    <x v="0"/>
    <x v="0"/>
  </r>
  <r>
    <x v="34"/>
    <s v="04/30/2020"/>
    <n v="984"/>
    <n v="7"/>
    <s v="GEO1003"/>
    <s v="GEO1003"/>
    <x v="2"/>
    <x v="1"/>
    <x v="0"/>
  </r>
  <r>
    <x v="34"/>
    <s v="05/31/2020"/>
    <n v="760"/>
    <n v="7"/>
    <s v="GEO1003"/>
    <s v="GEO1003"/>
    <x v="2"/>
    <x v="1"/>
    <x v="0"/>
  </r>
  <r>
    <x v="34"/>
    <s v="06/30/2020"/>
    <n v="681"/>
    <n v="7"/>
    <s v="GEO1003"/>
    <s v="GEO1003"/>
    <x v="2"/>
    <x v="1"/>
    <x v="0"/>
  </r>
  <r>
    <x v="34"/>
    <s v="07/31/2020"/>
    <n v="457"/>
    <n v="7"/>
    <s v="GEO1003"/>
    <s v="GEO1003"/>
    <x v="2"/>
    <x v="2"/>
    <x v="0"/>
  </r>
  <r>
    <x v="34"/>
    <s v="08/31/2020"/>
    <n v="528"/>
    <n v="7"/>
    <s v="GEO1003"/>
    <s v="GEO1003"/>
    <x v="2"/>
    <x v="2"/>
    <x v="0"/>
  </r>
  <r>
    <x v="34"/>
    <s v="09/30/2020"/>
    <n v="377"/>
    <n v="7"/>
    <s v="GEO1003"/>
    <s v="GEO1003"/>
    <x v="2"/>
    <x v="2"/>
    <x v="0"/>
  </r>
  <r>
    <x v="34"/>
    <s v="10/31/2020"/>
    <n v="606"/>
    <n v="7"/>
    <s v="GEO1003"/>
    <s v="GEO1003"/>
    <x v="2"/>
    <x v="3"/>
    <x v="0"/>
  </r>
  <r>
    <x v="34"/>
    <s v="11/30/2020"/>
    <n v="534"/>
    <n v="7"/>
    <s v="GEO1003"/>
    <s v="GEO1003"/>
    <x v="2"/>
    <x v="3"/>
    <x v="0"/>
  </r>
  <r>
    <x v="34"/>
    <s v="12/31/2020"/>
    <n v="681"/>
    <n v="7"/>
    <s v="GEO1003"/>
    <s v="GEO1003"/>
    <x v="2"/>
    <x v="3"/>
    <x v="0"/>
  </r>
  <r>
    <x v="34"/>
    <s v="05/31/2021"/>
    <n v="764"/>
    <n v="7"/>
    <s v="GEO1003"/>
    <s v="GEO1003"/>
    <x v="2"/>
    <x v="4"/>
    <x v="1"/>
  </r>
  <r>
    <x v="34"/>
    <s v="04/30/2021"/>
    <n v="973"/>
    <n v="7"/>
    <s v="GEO1003"/>
    <s v="GEO1003"/>
    <x v="2"/>
    <x v="4"/>
    <x v="1"/>
  </r>
  <r>
    <x v="34"/>
    <s v="03/31/2021"/>
    <n v="688"/>
    <n v="7"/>
    <s v="GEO1003"/>
    <s v="GEO1003"/>
    <x v="2"/>
    <x v="5"/>
    <x v="1"/>
  </r>
  <r>
    <x v="34"/>
    <s v="02/28/2021"/>
    <n v="750"/>
    <n v="7"/>
    <s v="GEO1003"/>
    <s v="GEO1003"/>
    <x v="2"/>
    <x v="5"/>
    <x v="1"/>
  </r>
  <r>
    <x v="34"/>
    <s v="01/31/2021"/>
    <n v="554"/>
    <n v="7"/>
    <s v="GEO1003"/>
    <s v="GEO1003"/>
    <x v="2"/>
    <x v="5"/>
    <x v="1"/>
  </r>
  <r>
    <x v="35"/>
    <s v="01/31/2020"/>
    <n v="391"/>
    <n v="7"/>
    <s v="GEO1003"/>
    <s v="GEO1003"/>
    <x v="2"/>
    <x v="0"/>
    <x v="0"/>
  </r>
  <r>
    <x v="35"/>
    <s v="02/29/2020"/>
    <n v="553"/>
    <n v="7"/>
    <s v="GEO1003"/>
    <s v="GEO1003"/>
    <x v="2"/>
    <x v="0"/>
    <x v="0"/>
  </r>
  <r>
    <x v="35"/>
    <s v="03/31/2020"/>
    <n v="498"/>
    <n v="7"/>
    <s v="GEO1003"/>
    <s v="GEO1003"/>
    <x v="2"/>
    <x v="0"/>
    <x v="0"/>
  </r>
  <r>
    <x v="35"/>
    <s v="04/30/2020"/>
    <n v="719"/>
    <n v="7"/>
    <s v="GEO1003"/>
    <s v="GEO1003"/>
    <x v="2"/>
    <x v="1"/>
    <x v="0"/>
  </r>
  <r>
    <x v="35"/>
    <s v="05/31/2020"/>
    <n v="555"/>
    <n v="7"/>
    <s v="GEO1003"/>
    <s v="GEO1003"/>
    <x v="2"/>
    <x v="1"/>
    <x v="0"/>
  </r>
  <r>
    <x v="35"/>
    <s v="06/30/2020"/>
    <n v="499"/>
    <n v="7"/>
    <s v="GEO1003"/>
    <s v="GEO1003"/>
    <x v="2"/>
    <x v="1"/>
    <x v="0"/>
  </r>
  <r>
    <x v="35"/>
    <s v="07/31/2020"/>
    <n v="338"/>
    <n v="7"/>
    <s v="GEO1003"/>
    <s v="GEO1003"/>
    <x v="2"/>
    <x v="2"/>
    <x v="0"/>
  </r>
  <r>
    <x v="35"/>
    <s v="08/31/2020"/>
    <n v="391"/>
    <n v="7"/>
    <s v="GEO1003"/>
    <s v="GEO1003"/>
    <x v="2"/>
    <x v="2"/>
    <x v="0"/>
  </r>
  <r>
    <x v="35"/>
    <s v="09/30/2020"/>
    <n v="279"/>
    <n v="7"/>
    <s v="GEO1003"/>
    <s v="GEO1003"/>
    <x v="2"/>
    <x v="2"/>
    <x v="0"/>
  </r>
  <r>
    <x v="35"/>
    <s v="10/31/2020"/>
    <n v="447"/>
    <n v="7"/>
    <s v="GEO1003"/>
    <s v="GEO1003"/>
    <x v="2"/>
    <x v="3"/>
    <x v="0"/>
  </r>
  <r>
    <x v="35"/>
    <s v="11/30/2020"/>
    <n v="390"/>
    <n v="7"/>
    <s v="GEO1003"/>
    <s v="GEO1003"/>
    <x v="2"/>
    <x v="3"/>
    <x v="0"/>
  </r>
  <r>
    <x v="35"/>
    <s v="12/31/2020"/>
    <n v="500"/>
    <n v="7"/>
    <s v="GEO1003"/>
    <s v="GEO1003"/>
    <x v="2"/>
    <x v="3"/>
    <x v="0"/>
  </r>
  <r>
    <x v="35"/>
    <s v="06/30/2021"/>
    <n v="505"/>
    <n v="7"/>
    <s v="GEO1003"/>
    <s v="GEO1003"/>
    <x v="2"/>
    <x v="4"/>
    <x v="1"/>
  </r>
  <r>
    <x v="35"/>
    <s v="05/31/2021"/>
    <n v="574"/>
    <n v="7"/>
    <s v="GEO1003"/>
    <s v="GEO1003"/>
    <x v="2"/>
    <x v="4"/>
    <x v="1"/>
  </r>
  <r>
    <x v="35"/>
    <s v="04/30/2021"/>
    <n v="747"/>
    <n v="7"/>
    <s v="GEO1003"/>
    <s v="GEO1003"/>
    <x v="2"/>
    <x v="4"/>
    <x v="1"/>
  </r>
  <r>
    <x v="35"/>
    <s v="03/31/2021"/>
    <n v="515"/>
    <n v="7"/>
    <s v="GEO1003"/>
    <s v="GEO1003"/>
    <x v="2"/>
    <x v="5"/>
    <x v="1"/>
  </r>
  <r>
    <x v="35"/>
    <s v="02/28/2021"/>
    <n v="564"/>
    <n v="7"/>
    <s v="GEO1003"/>
    <s v="GEO1003"/>
    <x v="2"/>
    <x v="5"/>
    <x v="1"/>
  </r>
  <r>
    <x v="35"/>
    <s v="01/31/2021"/>
    <n v="404"/>
    <n v="7"/>
    <s v="GEO1003"/>
    <s v="GEO1003"/>
    <x v="2"/>
    <x v="5"/>
    <x v="1"/>
  </r>
  <r>
    <x v="36"/>
    <s v="01/31/2020"/>
    <n v="866"/>
    <n v="7"/>
    <s v="GEO1003"/>
    <s v="GEO1003"/>
    <x v="2"/>
    <x v="0"/>
    <x v="0"/>
  </r>
  <r>
    <x v="36"/>
    <s v="02/29/2020"/>
    <n v="1101"/>
    <n v="7"/>
    <s v="GEO1003"/>
    <s v="GEO1003"/>
    <x v="2"/>
    <x v="0"/>
    <x v="0"/>
  </r>
  <r>
    <x v="36"/>
    <s v="03/31/2020"/>
    <n v="1103"/>
    <n v="7"/>
    <s v="GEO1003"/>
    <s v="GEO1003"/>
    <x v="2"/>
    <x v="0"/>
    <x v="0"/>
  </r>
  <r>
    <x v="36"/>
    <s v="04/30/2020"/>
    <n v="1447"/>
    <n v="7"/>
    <s v="GEO1003"/>
    <s v="GEO1003"/>
    <x v="2"/>
    <x v="1"/>
    <x v="0"/>
  </r>
  <r>
    <x v="36"/>
    <s v="05/31/2020"/>
    <n v="1213"/>
    <n v="7"/>
    <s v="GEO1003"/>
    <s v="GEO1003"/>
    <x v="2"/>
    <x v="1"/>
    <x v="0"/>
  </r>
  <r>
    <x v="36"/>
    <s v="06/30/2020"/>
    <n v="988"/>
    <n v="7"/>
    <s v="GEO1003"/>
    <s v="GEO1003"/>
    <x v="2"/>
    <x v="1"/>
    <x v="0"/>
  </r>
  <r>
    <x v="36"/>
    <s v="07/31/2020"/>
    <n v="752"/>
    <n v="7"/>
    <s v="GEO1003"/>
    <s v="GEO1003"/>
    <x v="2"/>
    <x v="2"/>
    <x v="0"/>
  </r>
  <r>
    <x v="36"/>
    <s v="08/31/2020"/>
    <n v="756"/>
    <n v="7"/>
    <s v="GEO1003"/>
    <s v="GEO1003"/>
    <x v="2"/>
    <x v="2"/>
    <x v="0"/>
  </r>
  <r>
    <x v="36"/>
    <s v="09/30/2020"/>
    <n v="641"/>
    <n v="7"/>
    <s v="GEO1003"/>
    <s v="GEO1003"/>
    <x v="2"/>
    <x v="2"/>
    <x v="0"/>
  </r>
  <r>
    <x v="36"/>
    <s v="10/31/2020"/>
    <n v="867"/>
    <n v="7"/>
    <s v="GEO1003"/>
    <s v="GEO1003"/>
    <x v="2"/>
    <x v="3"/>
    <x v="0"/>
  </r>
  <r>
    <x v="36"/>
    <s v="11/30/2020"/>
    <n v="866"/>
    <n v="7"/>
    <s v="GEO1003"/>
    <s v="GEO1003"/>
    <x v="2"/>
    <x v="3"/>
    <x v="0"/>
  </r>
  <r>
    <x v="36"/>
    <s v="12/31/2020"/>
    <n v="986"/>
    <n v="7"/>
    <s v="GEO1003"/>
    <s v="GEO1003"/>
    <x v="2"/>
    <x v="3"/>
    <x v="0"/>
  </r>
  <r>
    <x v="36"/>
    <s v="06/30/2021"/>
    <n v="997"/>
    <n v="7"/>
    <s v="GEO1003"/>
    <s v="GEO1003"/>
    <x v="2"/>
    <x v="4"/>
    <x v="1"/>
  </r>
  <r>
    <x v="36"/>
    <s v="05/31/2021"/>
    <n v="1206"/>
    <n v="7"/>
    <s v="GEO1003"/>
    <s v="GEO1003"/>
    <x v="2"/>
    <x v="4"/>
    <x v="1"/>
  </r>
  <r>
    <x v="36"/>
    <s v="04/30/2021"/>
    <n v="1519"/>
    <n v="7"/>
    <s v="GEO1003"/>
    <s v="GEO1003"/>
    <x v="2"/>
    <x v="4"/>
    <x v="1"/>
  </r>
  <r>
    <x v="36"/>
    <s v="03/31/2021"/>
    <n v="1096"/>
    <n v="7"/>
    <s v="GEO1003"/>
    <s v="GEO1003"/>
    <x v="2"/>
    <x v="5"/>
    <x v="1"/>
  </r>
  <r>
    <x v="36"/>
    <s v="02/28/2021"/>
    <n v="1110"/>
    <n v="7"/>
    <s v="GEO1003"/>
    <s v="GEO1003"/>
    <x v="2"/>
    <x v="5"/>
    <x v="1"/>
  </r>
  <r>
    <x v="36"/>
    <s v="01/31/2021"/>
    <n v="880"/>
    <n v="7"/>
    <s v="GEO1003"/>
    <s v="GEO1003"/>
    <x v="2"/>
    <x v="5"/>
    <x v="1"/>
  </r>
  <r>
    <x v="37"/>
    <s v="01/31/2020"/>
    <n v="19257"/>
    <n v="7"/>
    <s v="GEO1003"/>
    <s v="GEO1003"/>
    <x v="2"/>
    <x v="0"/>
    <x v="0"/>
  </r>
  <r>
    <x v="37"/>
    <s v="02/29/2020"/>
    <n v="19258"/>
    <n v="7"/>
    <s v="GEO1003"/>
    <s v="GEO1003"/>
    <x v="2"/>
    <x v="0"/>
    <x v="0"/>
  </r>
  <r>
    <x v="37"/>
    <s v="03/31/2020"/>
    <n v="23787"/>
    <n v="7"/>
    <s v="GEO1003"/>
    <s v="GEO1003"/>
    <x v="2"/>
    <x v="0"/>
    <x v="0"/>
  </r>
  <r>
    <x v="37"/>
    <s v="04/30/2020"/>
    <n v="26053"/>
    <n v="7"/>
    <s v="GEO1003"/>
    <s v="GEO1003"/>
    <x v="2"/>
    <x v="1"/>
    <x v="0"/>
  </r>
  <r>
    <x v="37"/>
    <s v="05/31/2020"/>
    <n v="26056"/>
    <n v="7"/>
    <s v="GEO1003"/>
    <s v="GEO1003"/>
    <x v="2"/>
    <x v="1"/>
    <x v="0"/>
  </r>
  <r>
    <x v="37"/>
    <s v="06/30/2020"/>
    <n v="16993"/>
    <n v="7"/>
    <s v="GEO1003"/>
    <s v="GEO1003"/>
    <x v="2"/>
    <x v="1"/>
    <x v="0"/>
  </r>
  <r>
    <x v="37"/>
    <s v="07/31/2020"/>
    <n v="16994"/>
    <n v="7"/>
    <s v="GEO1003"/>
    <s v="GEO1003"/>
    <x v="2"/>
    <x v="2"/>
    <x v="0"/>
  </r>
  <r>
    <x v="37"/>
    <s v="08/31/2020"/>
    <n v="12464"/>
    <n v="7"/>
    <s v="GEO1003"/>
    <s v="GEO1003"/>
    <x v="2"/>
    <x v="2"/>
    <x v="0"/>
  </r>
  <r>
    <x v="37"/>
    <s v="09/30/2020"/>
    <n v="14726"/>
    <n v="7"/>
    <s v="GEO1003"/>
    <s v="GEO1003"/>
    <x v="2"/>
    <x v="2"/>
    <x v="0"/>
  </r>
  <r>
    <x v="37"/>
    <s v="10/31/2020"/>
    <n v="14726"/>
    <n v="7"/>
    <s v="GEO1003"/>
    <s v="GEO1003"/>
    <x v="2"/>
    <x v="3"/>
    <x v="0"/>
  </r>
  <r>
    <x v="37"/>
    <s v="11/30/2020"/>
    <n v="19258"/>
    <n v="7"/>
    <s v="GEO1003"/>
    <s v="GEO1003"/>
    <x v="2"/>
    <x v="3"/>
    <x v="0"/>
  </r>
  <r>
    <x v="37"/>
    <s v="12/31/2020"/>
    <n v="16992"/>
    <n v="7"/>
    <s v="GEO1003"/>
    <s v="GEO1003"/>
    <x v="2"/>
    <x v="3"/>
    <x v="0"/>
  </r>
  <r>
    <x v="37"/>
    <s v="06/30/2021"/>
    <n v="17501"/>
    <n v="7"/>
    <s v="GEO1003"/>
    <s v="GEO1003"/>
    <x v="2"/>
    <x v="4"/>
    <x v="1"/>
  </r>
  <r>
    <x v="37"/>
    <s v="05/31/2021"/>
    <n v="26834"/>
    <n v="7"/>
    <s v="GEO1003"/>
    <s v="GEO1003"/>
    <x v="2"/>
    <x v="4"/>
    <x v="1"/>
  </r>
  <r>
    <x v="37"/>
    <s v="04/30/2021"/>
    <n v="26840"/>
    <n v="7"/>
    <s v="GEO1003"/>
    <s v="GEO1003"/>
    <x v="2"/>
    <x v="4"/>
    <x v="1"/>
  </r>
  <r>
    <x v="37"/>
    <s v="03/31/2021"/>
    <n v="23553"/>
    <n v="7"/>
    <s v="GEO1003"/>
    <s v="GEO1003"/>
    <x v="2"/>
    <x v="5"/>
    <x v="1"/>
  </r>
  <r>
    <x v="37"/>
    <s v="02/28/2021"/>
    <n v="19839"/>
    <n v="7"/>
    <s v="GEO1003"/>
    <s v="GEO1003"/>
    <x v="2"/>
    <x v="5"/>
    <x v="1"/>
  </r>
  <r>
    <x v="37"/>
    <s v="01/31/2021"/>
    <n v="20221"/>
    <n v="7"/>
    <s v="GEO1003"/>
    <s v="GEO1003"/>
    <x v="2"/>
    <x v="5"/>
    <x v="1"/>
  </r>
  <r>
    <x v="38"/>
    <s v="01/31/2020"/>
    <n v="627"/>
    <n v="7"/>
    <s v="GEO1003"/>
    <s v="GEO1003"/>
    <x v="2"/>
    <x v="0"/>
    <x v="0"/>
  </r>
  <r>
    <x v="38"/>
    <s v="02/29/2020"/>
    <n v="495"/>
    <n v="7"/>
    <s v="GEO1003"/>
    <s v="GEO1003"/>
    <x v="2"/>
    <x v="0"/>
    <x v="0"/>
  </r>
  <r>
    <x v="38"/>
    <s v="03/31/2020"/>
    <n v="755"/>
    <n v="7"/>
    <s v="GEO1003"/>
    <s v="GEO1003"/>
    <x v="2"/>
    <x v="0"/>
    <x v="0"/>
  </r>
  <r>
    <x v="38"/>
    <s v="04/30/2020"/>
    <n v="689"/>
    <n v="7"/>
    <s v="GEO1003"/>
    <s v="GEO1003"/>
    <x v="2"/>
    <x v="1"/>
    <x v="0"/>
  </r>
  <r>
    <x v="38"/>
    <s v="05/31/2020"/>
    <n v="817"/>
    <n v="7"/>
    <s v="GEO1003"/>
    <s v="GEO1003"/>
    <x v="2"/>
    <x v="1"/>
    <x v="0"/>
  </r>
  <r>
    <x v="38"/>
    <s v="06/30/2020"/>
    <n v="426"/>
    <n v="7"/>
    <s v="GEO1003"/>
    <s v="GEO1003"/>
    <x v="2"/>
    <x v="1"/>
    <x v="0"/>
  </r>
  <r>
    <x v="38"/>
    <s v="07/31/2020"/>
    <n v="559"/>
    <n v="7"/>
    <s v="GEO1003"/>
    <s v="GEO1003"/>
    <x v="2"/>
    <x v="2"/>
    <x v="0"/>
  </r>
  <r>
    <x v="38"/>
    <s v="08/31/2020"/>
    <n v="300"/>
    <n v="7"/>
    <s v="GEO1003"/>
    <s v="GEO1003"/>
    <x v="2"/>
    <x v="2"/>
    <x v="0"/>
  </r>
  <r>
    <x v="38"/>
    <s v="09/30/2020"/>
    <n v="493"/>
    <n v="7"/>
    <s v="GEO1003"/>
    <s v="GEO1003"/>
    <x v="2"/>
    <x v="2"/>
    <x v="0"/>
  </r>
  <r>
    <x v="38"/>
    <s v="10/31/2020"/>
    <n v="364"/>
    <n v="7"/>
    <s v="GEO1003"/>
    <s v="GEO1003"/>
    <x v="2"/>
    <x v="3"/>
    <x v="0"/>
  </r>
  <r>
    <x v="38"/>
    <s v="11/30/2020"/>
    <n v="627"/>
    <n v="7"/>
    <s v="GEO1003"/>
    <s v="GEO1003"/>
    <x v="2"/>
    <x v="3"/>
    <x v="0"/>
  </r>
  <r>
    <x v="38"/>
    <s v="12/31/2020"/>
    <n v="429"/>
    <n v="7"/>
    <s v="GEO1003"/>
    <s v="GEO1003"/>
    <x v="2"/>
    <x v="3"/>
    <x v="0"/>
  </r>
  <r>
    <x v="38"/>
    <s v="06/30/2021"/>
    <n v="441"/>
    <n v="7"/>
    <s v="GEO1003"/>
    <s v="GEO1003"/>
    <x v="2"/>
    <x v="4"/>
    <x v="1"/>
  </r>
  <r>
    <x v="38"/>
    <s v="05/31/2021"/>
    <n v="813"/>
    <n v="7"/>
    <s v="GEO1003"/>
    <s v="GEO1003"/>
    <x v="2"/>
    <x v="4"/>
    <x v="1"/>
  </r>
  <r>
    <x v="38"/>
    <s v="04/30/2021"/>
    <n v="689"/>
    <n v="7"/>
    <s v="GEO1003"/>
    <s v="GEO1003"/>
    <x v="2"/>
    <x v="4"/>
    <x v="1"/>
  </r>
  <r>
    <x v="38"/>
    <s v="03/31/2021"/>
    <n v="769"/>
    <n v="7"/>
    <s v="GEO1003"/>
    <s v="GEO1003"/>
    <x v="2"/>
    <x v="5"/>
    <x v="1"/>
  </r>
  <r>
    <x v="38"/>
    <s v="02/28/2021"/>
    <n v="504"/>
    <n v="7"/>
    <s v="GEO1003"/>
    <s v="GEO1003"/>
    <x v="2"/>
    <x v="5"/>
    <x v="1"/>
  </r>
  <r>
    <x v="38"/>
    <s v="01/31/2021"/>
    <n v="618"/>
    <n v="7"/>
    <s v="GEO1003"/>
    <s v="GEO1003"/>
    <x v="2"/>
    <x v="5"/>
    <x v="1"/>
  </r>
  <r>
    <x v="39"/>
    <s v="01/31/2020"/>
    <n v="19825"/>
    <n v="7"/>
    <s v="GEO1003"/>
    <s v="GEO1003"/>
    <x v="2"/>
    <x v="0"/>
    <x v="0"/>
  </r>
  <r>
    <x v="39"/>
    <s v="02/29/2020"/>
    <n v="28323"/>
    <n v="7"/>
    <s v="GEO1003"/>
    <s v="GEO1003"/>
    <x v="2"/>
    <x v="0"/>
    <x v="0"/>
  </r>
  <r>
    <x v="39"/>
    <s v="03/31/2020"/>
    <n v="25490"/>
    <n v="7"/>
    <s v="GEO1003"/>
    <s v="GEO1003"/>
    <x v="2"/>
    <x v="0"/>
    <x v="0"/>
  </r>
  <r>
    <x v="39"/>
    <s v="04/30/2020"/>
    <n v="36816"/>
    <n v="7"/>
    <s v="GEO1003"/>
    <s v="GEO1003"/>
    <x v="2"/>
    <x v="1"/>
    <x v="0"/>
  </r>
  <r>
    <x v="39"/>
    <s v="05/31/2020"/>
    <n v="28322"/>
    <n v="7"/>
    <s v="GEO1003"/>
    <s v="GEO1003"/>
    <x v="2"/>
    <x v="1"/>
    <x v="0"/>
  </r>
  <r>
    <x v="39"/>
    <s v="06/30/2020"/>
    <n v="25486"/>
    <n v="7"/>
    <s v="GEO1003"/>
    <s v="GEO1003"/>
    <x v="2"/>
    <x v="1"/>
    <x v="0"/>
  </r>
  <r>
    <x v="39"/>
    <s v="07/31/2020"/>
    <n v="16995"/>
    <n v="7"/>
    <s v="GEO1003"/>
    <s v="GEO1003"/>
    <x v="2"/>
    <x v="2"/>
    <x v="0"/>
  </r>
  <r>
    <x v="39"/>
    <s v="08/31/2020"/>
    <n v="19826"/>
    <n v="7"/>
    <s v="GEO1003"/>
    <s v="GEO1003"/>
    <x v="2"/>
    <x v="2"/>
    <x v="0"/>
  </r>
  <r>
    <x v="39"/>
    <s v="09/30/2020"/>
    <n v="14163"/>
    <n v="7"/>
    <s v="GEO1003"/>
    <s v="GEO1003"/>
    <x v="2"/>
    <x v="2"/>
    <x v="0"/>
  </r>
  <r>
    <x v="39"/>
    <s v="10/31/2020"/>
    <n v="22655"/>
    <n v="7"/>
    <s v="GEO1003"/>
    <s v="GEO1003"/>
    <x v="2"/>
    <x v="3"/>
    <x v="0"/>
  </r>
  <r>
    <x v="39"/>
    <s v="11/30/2020"/>
    <n v="19822"/>
    <n v="7"/>
    <s v="GEO1003"/>
    <s v="GEO1003"/>
    <x v="2"/>
    <x v="3"/>
    <x v="0"/>
  </r>
  <r>
    <x v="39"/>
    <s v="12/31/2020"/>
    <n v="25485"/>
    <n v="7"/>
    <s v="GEO1003"/>
    <s v="GEO1003"/>
    <x v="2"/>
    <x v="3"/>
    <x v="0"/>
  </r>
  <r>
    <x v="39"/>
    <s v="06/30/2021"/>
    <n v="26509"/>
    <n v="7"/>
    <s v="GEO1003"/>
    <s v="GEO1003"/>
    <x v="2"/>
    <x v="4"/>
    <x v="1"/>
  </r>
  <r>
    <x v="39"/>
    <s v="05/31/2021"/>
    <n v="28176"/>
    <n v="7"/>
    <s v="GEO1003"/>
    <s v="GEO1003"/>
    <x v="2"/>
    <x v="4"/>
    <x v="1"/>
  </r>
  <r>
    <x v="39"/>
    <s v="04/30/2021"/>
    <n v="37182"/>
    <n v="7"/>
    <s v="GEO1003"/>
    <s v="GEO1003"/>
    <x v="2"/>
    <x v="4"/>
    <x v="1"/>
  </r>
  <r>
    <x v="39"/>
    <s v="03/31/2021"/>
    <n v="25741"/>
    <n v="7"/>
    <s v="GEO1003"/>
    <s v="GEO1003"/>
    <x v="2"/>
    <x v="5"/>
    <x v="1"/>
  </r>
  <r>
    <x v="39"/>
    <s v="02/28/2021"/>
    <n v="28605"/>
    <n v="7"/>
    <s v="GEO1003"/>
    <s v="GEO1003"/>
    <x v="2"/>
    <x v="5"/>
    <x v="1"/>
  </r>
  <r>
    <x v="39"/>
    <s v="01/31/2021"/>
    <n v="20218"/>
    <n v="7"/>
    <s v="GEO1003"/>
    <s v="GEO1003"/>
    <x v="2"/>
    <x v="5"/>
    <x v="1"/>
  </r>
  <r>
    <x v="40"/>
    <s v="01/31/2020"/>
    <n v="967"/>
    <n v="7"/>
    <s v="GEO1003"/>
    <s v="GEO1003"/>
    <x v="2"/>
    <x v="0"/>
    <x v="0"/>
  </r>
  <r>
    <x v="40"/>
    <s v="02/29/2020"/>
    <n v="1088"/>
    <n v="7"/>
    <s v="GEO1003"/>
    <s v="GEO1003"/>
    <x v="2"/>
    <x v="0"/>
    <x v="0"/>
  </r>
  <r>
    <x v="40"/>
    <s v="03/31/2020"/>
    <n v="1209"/>
    <n v="7"/>
    <s v="GEO1003"/>
    <s v="GEO1003"/>
    <x v="2"/>
    <x v="0"/>
    <x v="0"/>
  </r>
  <r>
    <x v="40"/>
    <s v="04/30/2020"/>
    <n v="1449"/>
    <n v="7"/>
    <s v="GEO1003"/>
    <s v="GEO1003"/>
    <x v="2"/>
    <x v="1"/>
    <x v="0"/>
  </r>
  <r>
    <x v="40"/>
    <s v="05/31/2020"/>
    <n v="1327"/>
    <n v="7"/>
    <s v="GEO1003"/>
    <s v="GEO1003"/>
    <x v="2"/>
    <x v="1"/>
    <x v="0"/>
  </r>
  <r>
    <x v="40"/>
    <s v="06/30/2020"/>
    <n v="964"/>
    <n v="7"/>
    <s v="GEO1003"/>
    <s v="GEO1003"/>
    <x v="2"/>
    <x v="1"/>
    <x v="0"/>
  </r>
  <r>
    <x v="40"/>
    <s v="07/31/2020"/>
    <n v="844"/>
    <n v="7"/>
    <s v="GEO1003"/>
    <s v="GEO1003"/>
    <x v="2"/>
    <x v="2"/>
    <x v="0"/>
  </r>
  <r>
    <x v="40"/>
    <s v="08/31/2020"/>
    <n v="728"/>
    <n v="7"/>
    <s v="GEO1003"/>
    <s v="GEO1003"/>
    <x v="2"/>
    <x v="2"/>
    <x v="0"/>
  </r>
  <r>
    <x v="40"/>
    <s v="09/30/2020"/>
    <n v="729"/>
    <n v="7"/>
    <s v="GEO1003"/>
    <s v="GEO1003"/>
    <x v="2"/>
    <x v="2"/>
    <x v="0"/>
  </r>
  <r>
    <x v="40"/>
    <s v="10/31/2020"/>
    <n v="849"/>
    <n v="7"/>
    <s v="GEO1003"/>
    <s v="GEO1003"/>
    <x v="2"/>
    <x v="3"/>
    <x v="0"/>
  </r>
  <r>
    <x v="40"/>
    <s v="11/30/2020"/>
    <n v="970"/>
    <n v="7"/>
    <s v="GEO1003"/>
    <s v="GEO1003"/>
    <x v="2"/>
    <x v="3"/>
    <x v="0"/>
  </r>
  <r>
    <x v="40"/>
    <s v="12/31/2020"/>
    <n v="965"/>
    <n v="7"/>
    <s v="GEO1003"/>
    <s v="GEO1003"/>
    <x v="2"/>
    <x v="3"/>
    <x v="0"/>
  </r>
  <r>
    <x v="40"/>
    <s v="06/30/2021"/>
    <n v="985"/>
    <n v="7"/>
    <s v="GEO1003"/>
    <s v="GEO1003"/>
    <x v="2"/>
    <x v="4"/>
    <x v="1"/>
  </r>
  <r>
    <x v="40"/>
    <s v="05/31/2021"/>
    <n v="1318"/>
    <n v="7"/>
    <s v="GEO1003"/>
    <s v="GEO1003"/>
    <x v="2"/>
    <x v="4"/>
    <x v="1"/>
  </r>
  <r>
    <x v="40"/>
    <s v="04/30/2021"/>
    <n v="1435"/>
    <n v="7"/>
    <s v="GEO1003"/>
    <s v="GEO1003"/>
    <x v="2"/>
    <x v="4"/>
    <x v="1"/>
  </r>
  <r>
    <x v="40"/>
    <s v="03/31/2021"/>
    <n v="1221"/>
    <n v="7"/>
    <s v="GEO1003"/>
    <s v="GEO1003"/>
    <x v="2"/>
    <x v="5"/>
    <x v="1"/>
  </r>
  <r>
    <x v="40"/>
    <s v="02/28/2021"/>
    <n v="1076"/>
    <n v="7"/>
    <s v="GEO1003"/>
    <s v="GEO1003"/>
    <x v="2"/>
    <x v="5"/>
    <x v="1"/>
  </r>
  <r>
    <x v="40"/>
    <s v="01/31/2021"/>
    <n v="998"/>
    <n v="7"/>
    <s v="GEO1003"/>
    <s v="GEO1003"/>
    <x v="2"/>
    <x v="5"/>
    <x v="1"/>
  </r>
  <r>
    <x v="41"/>
    <s v="01/31/2020"/>
    <n v="82"/>
    <n v="7"/>
    <s v="GEO1003"/>
    <s v="GEO1003"/>
    <x v="2"/>
    <x v="0"/>
    <x v="0"/>
  </r>
  <r>
    <x v="41"/>
    <s v="02/29/2020"/>
    <n v="101"/>
    <n v="7"/>
    <s v="GEO1003"/>
    <s v="GEO1003"/>
    <x v="2"/>
    <x v="0"/>
    <x v="0"/>
  </r>
  <r>
    <x v="41"/>
    <s v="03/31/2020"/>
    <n v="102"/>
    <n v="7"/>
    <s v="GEO1003"/>
    <s v="GEO1003"/>
    <x v="2"/>
    <x v="0"/>
    <x v="0"/>
  </r>
  <r>
    <x v="41"/>
    <s v="04/30/2020"/>
    <n v="126"/>
    <n v="7"/>
    <s v="GEO1003"/>
    <s v="GEO1003"/>
    <x v="2"/>
    <x v="1"/>
    <x v="0"/>
  </r>
  <r>
    <x v="41"/>
    <s v="05/31/2020"/>
    <n v="108"/>
    <n v="7"/>
    <s v="GEO1003"/>
    <s v="GEO1003"/>
    <x v="2"/>
    <x v="1"/>
    <x v="0"/>
  </r>
  <r>
    <x v="41"/>
    <s v="06/30/2020"/>
    <n v="88"/>
    <n v="7"/>
    <s v="GEO1003"/>
    <s v="GEO1003"/>
    <x v="2"/>
    <x v="1"/>
    <x v="0"/>
  </r>
  <r>
    <x v="41"/>
    <s v="07/31/2020"/>
    <n v="68"/>
    <n v="7"/>
    <s v="GEO1003"/>
    <s v="GEO1003"/>
    <x v="2"/>
    <x v="2"/>
    <x v="0"/>
  </r>
  <r>
    <x v="41"/>
    <s v="08/31/2020"/>
    <n v="70"/>
    <n v="7"/>
    <s v="GEO1003"/>
    <s v="GEO1003"/>
    <x v="2"/>
    <x v="2"/>
    <x v="0"/>
  </r>
  <r>
    <x v="41"/>
    <s v="09/30/2020"/>
    <n v="58"/>
    <n v="7"/>
    <s v="GEO1003"/>
    <s v="GEO1003"/>
    <x v="2"/>
    <x v="2"/>
    <x v="0"/>
  </r>
  <r>
    <x v="41"/>
    <s v="10/31/2020"/>
    <n v="76"/>
    <n v="7"/>
    <s v="GEO1003"/>
    <s v="GEO1003"/>
    <x v="2"/>
    <x v="3"/>
    <x v="0"/>
  </r>
  <r>
    <x v="41"/>
    <s v="11/30/2020"/>
    <n v="81"/>
    <n v="7"/>
    <s v="GEO1003"/>
    <s v="GEO1003"/>
    <x v="2"/>
    <x v="3"/>
    <x v="0"/>
  </r>
  <r>
    <x v="41"/>
    <s v="12/31/2020"/>
    <n v="88"/>
    <n v="7"/>
    <s v="GEO1003"/>
    <s v="GEO1003"/>
    <x v="2"/>
    <x v="3"/>
    <x v="0"/>
  </r>
  <r>
    <x v="41"/>
    <s v="06/30/2021"/>
    <n v="91"/>
    <n v="7"/>
    <s v="GEO1003"/>
    <s v="GEO1003"/>
    <x v="2"/>
    <x v="4"/>
    <x v="1"/>
  </r>
  <r>
    <x v="41"/>
    <s v="05/31/2021"/>
    <n v="109"/>
    <n v="7"/>
    <s v="GEO1003"/>
    <s v="GEO1003"/>
    <x v="2"/>
    <x v="4"/>
    <x v="1"/>
  </r>
  <r>
    <x v="41"/>
    <s v="04/30/2021"/>
    <n v="130"/>
    <n v="7"/>
    <s v="GEO1003"/>
    <s v="GEO1003"/>
    <x v="2"/>
    <x v="4"/>
    <x v="1"/>
  </r>
  <r>
    <x v="41"/>
    <s v="03/31/2021"/>
    <n v="105"/>
    <n v="7"/>
    <s v="GEO1003"/>
    <s v="GEO1003"/>
    <x v="2"/>
    <x v="5"/>
    <x v="1"/>
  </r>
  <r>
    <x v="41"/>
    <s v="02/28/2021"/>
    <n v="98"/>
    <n v="7"/>
    <s v="GEO1003"/>
    <s v="GEO1003"/>
    <x v="2"/>
    <x v="5"/>
    <x v="1"/>
  </r>
  <r>
    <x v="41"/>
    <s v="01/31/2021"/>
    <n v="77"/>
    <n v="7"/>
    <s v="GEO1003"/>
    <s v="GEO1003"/>
    <x v="2"/>
    <x v="5"/>
    <x v="1"/>
  </r>
  <r>
    <x v="42"/>
    <s v="09/30/2020"/>
    <n v="1249"/>
    <n v="7"/>
    <s v="GEO1004"/>
    <s v="GEO1004"/>
    <x v="3"/>
    <x v="2"/>
    <x v="0"/>
  </r>
  <r>
    <x v="42"/>
    <s v="10/31/2020"/>
    <n v="913"/>
    <n v="7"/>
    <s v="GEO1004"/>
    <s v="GEO1004"/>
    <x v="3"/>
    <x v="3"/>
    <x v="0"/>
  </r>
  <r>
    <x v="42"/>
    <s v="11/30/2020"/>
    <n v="1574"/>
    <n v="7"/>
    <s v="GEO1004"/>
    <s v="GEO1004"/>
    <x v="3"/>
    <x v="3"/>
    <x v="0"/>
  </r>
  <r>
    <x v="42"/>
    <s v="12/31/2020"/>
    <n v="1082"/>
    <n v="7"/>
    <s v="GEO1004"/>
    <s v="GEO1004"/>
    <x v="3"/>
    <x v="3"/>
    <x v="0"/>
  </r>
  <r>
    <x v="42"/>
    <s v="03/31/2021"/>
    <n v="1945"/>
    <n v="7"/>
    <s v="GEO1004"/>
    <s v="GEO1004"/>
    <x v="3"/>
    <x v="5"/>
    <x v="1"/>
  </r>
  <r>
    <x v="42"/>
    <s v="02/28/2021"/>
    <n v="1296"/>
    <n v="7"/>
    <s v="GEO1004"/>
    <s v="GEO1004"/>
    <x v="3"/>
    <x v="5"/>
    <x v="1"/>
  </r>
  <r>
    <x v="42"/>
    <s v="01/31/2021"/>
    <n v="1568"/>
    <n v="7"/>
    <s v="GEO1004"/>
    <s v="GEO1004"/>
    <x v="3"/>
    <x v="5"/>
    <x v="1"/>
  </r>
  <r>
    <x v="43"/>
    <s v="01/31/2020"/>
    <n v="756"/>
    <n v="7"/>
    <s v="GEO1004"/>
    <s v="GEO1004"/>
    <x v="3"/>
    <x v="0"/>
    <x v="0"/>
  </r>
  <r>
    <x v="43"/>
    <s v="02/29/2020"/>
    <n v="954"/>
    <n v="7"/>
    <s v="GEO1004"/>
    <s v="GEO1004"/>
    <x v="3"/>
    <x v="0"/>
    <x v="0"/>
  </r>
  <r>
    <x v="43"/>
    <s v="03/31/2020"/>
    <n v="955"/>
    <n v="7"/>
    <s v="GEO1004"/>
    <s v="GEO1004"/>
    <x v="3"/>
    <x v="0"/>
    <x v="0"/>
  </r>
  <r>
    <x v="43"/>
    <s v="04/30/2020"/>
    <n v="1261"/>
    <n v="7"/>
    <s v="GEO1004"/>
    <s v="GEO1004"/>
    <x v="3"/>
    <x v="1"/>
    <x v="0"/>
  </r>
  <r>
    <x v="43"/>
    <s v="05/31/2020"/>
    <n v="1058"/>
    <n v="7"/>
    <s v="GEO1004"/>
    <s v="GEO1004"/>
    <x v="3"/>
    <x v="1"/>
    <x v="0"/>
  </r>
  <r>
    <x v="43"/>
    <s v="06/30/2020"/>
    <n v="855"/>
    <n v="7"/>
    <s v="GEO1004"/>
    <s v="GEO1004"/>
    <x v="3"/>
    <x v="1"/>
    <x v="0"/>
  </r>
  <r>
    <x v="43"/>
    <s v="07/31/2020"/>
    <n v="654"/>
    <n v="7"/>
    <s v="GEO1004"/>
    <s v="GEO1004"/>
    <x v="3"/>
    <x v="2"/>
    <x v="0"/>
  </r>
  <r>
    <x v="43"/>
    <s v="08/31/2020"/>
    <n v="656"/>
    <n v="7"/>
    <s v="GEO1004"/>
    <s v="GEO1004"/>
    <x v="3"/>
    <x v="2"/>
    <x v="0"/>
  </r>
  <r>
    <x v="43"/>
    <s v="09/30/2020"/>
    <n v="554"/>
    <n v="7"/>
    <s v="GEO1004"/>
    <s v="GEO1004"/>
    <x v="3"/>
    <x v="2"/>
    <x v="0"/>
  </r>
  <r>
    <x v="43"/>
    <s v="10/31/2020"/>
    <n v="760"/>
    <n v="7"/>
    <s v="GEO1004"/>
    <s v="GEO1004"/>
    <x v="3"/>
    <x v="3"/>
    <x v="0"/>
  </r>
  <r>
    <x v="43"/>
    <s v="11/30/2020"/>
    <n v="759"/>
    <n v="7"/>
    <s v="GEO1004"/>
    <s v="GEO1004"/>
    <x v="3"/>
    <x v="3"/>
    <x v="0"/>
  </r>
  <r>
    <x v="43"/>
    <s v="12/31/2020"/>
    <n v="857"/>
    <n v="7"/>
    <s v="GEO1004"/>
    <s v="GEO1004"/>
    <x v="3"/>
    <x v="3"/>
    <x v="0"/>
  </r>
  <r>
    <x v="43"/>
    <s v="06/30/2021"/>
    <n v="865"/>
    <n v="7"/>
    <s v="GEO1004"/>
    <s v="GEO1004"/>
    <x v="3"/>
    <x v="4"/>
    <x v="1"/>
  </r>
  <r>
    <x v="43"/>
    <s v="05/31/2021"/>
    <n v="1078"/>
    <n v="7"/>
    <s v="GEO1004"/>
    <s v="GEO1004"/>
    <x v="3"/>
    <x v="4"/>
    <x v="1"/>
  </r>
  <r>
    <x v="43"/>
    <s v="04/30/2021"/>
    <n v="1305"/>
    <n v="7"/>
    <s v="GEO1004"/>
    <s v="GEO1004"/>
    <x v="3"/>
    <x v="4"/>
    <x v="1"/>
  </r>
  <r>
    <x v="43"/>
    <s v="03/31/2021"/>
    <n v="950"/>
    <n v="7"/>
    <s v="GEO1004"/>
    <s v="GEO1004"/>
    <x v="3"/>
    <x v="5"/>
    <x v="1"/>
  </r>
  <r>
    <x v="43"/>
    <s v="02/28/2021"/>
    <n v="968"/>
    <n v="7"/>
    <s v="GEO1004"/>
    <s v="GEO1004"/>
    <x v="3"/>
    <x v="5"/>
    <x v="1"/>
  </r>
  <r>
    <x v="43"/>
    <s v="01/31/2021"/>
    <n v="749"/>
    <n v="7"/>
    <s v="GEO1004"/>
    <s v="GEO1004"/>
    <x v="3"/>
    <x v="5"/>
    <x v="1"/>
  </r>
  <r>
    <x v="44"/>
    <s v="01/31/2020"/>
    <n v="188"/>
    <n v="7"/>
    <s v="GEO1004"/>
    <s v="GEO1004"/>
    <x v="3"/>
    <x v="0"/>
    <x v="0"/>
  </r>
  <r>
    <x v="44"/>
    <s v="02/29/2020"/>
    <n v="168"/>
    <n v="7"/>
    <s v="GEO1004"/>
    <s v="GEO1004"/>
    <x v="3"/>
    <x v="0"/>
    <x v="0"/>
  </r>
  <r>
    <x v="44"/>
    <s v="03/31/2020"/>
    <n v="226"/>
    <n v="7"/>
    <s v="GEO1004"/>
    <s v="GEO1004"/>
    <x v="3"/>
    <x v="0"/>
    <x v="0"/>
  </r>
  <r>
    <x v="44"/>
    <s v="04/30/2020"/>
    <n v="223"/>
    <n v="7"/>
    <s v="GEO1004"/>
    <s v="GEO1004"/>
    <x v="3"/>
    <x v="1"/>
    <x v="0"/>
  </r>
  <r>
    <x v="44"/>
    <s v="05/31/2020"/>
    <n v="247"/>
    <n v="7"/>
    <s v="GEO1004"/>
    <s v="GEO1004"/>
    <x v="3"/>
    <x v="1"/>
    <x v="0"/>
  </r>
  <r>
    <x v="44"/>
    <s v="06/30/2020"/>
    <n v="142"/>
    <n v="7"/>
    <s v="GEO1004"/>
    <s v="GEO1004"/>
    <x v="3"/>
    <x v="1"/>
    <x v="0"/>
  </r>
  <r>
    <x v="44"/>
    <s v="07/31/2020"/>
    <n v="163"/>
    <n v="7"/>
    <s v="GEO1004"/>
    <s v="GEO1004"/>
    <x v="3"/>
    <x v="2"/>
    <x v="0"/>
  </r>
  <r>
    <x v="44"/>
    <s v="08/31/2020"/>
    <n v="101"/>
    <n v="7"/>
    <s v="GEO1004"/>
    <s v="GEO1004"/>
    <x v="3"/>
    <x v="2"/>
    <x v="0"/>
  </r>
  <r>
    <x v="44"/>
    <s v="09/30/2020"/>
    <n v="142"/>
    <n v="7"/>
    <s v="GEO1004"/>
    <s v="GEO1004"/>
    <x v="3"/>
    <x v="2"/>
    <x v="0"/>
  </r>
  <r>
    <x v="44"/>
    <s v="10/31/2020"/>
    <n v="123"/>
    <n v="7"/>
    <s v="GEO1004"/>
    <s v="GEO1004"/>
    <x v="3"/>
    <x v="3"/>
    <x v="0"/>
  </r>
  <r>
    <x v="44"/>
    <s v="11/30/2020"/>
    <n v="183"/>
    <n v="7"/>
    <s v="GEO1004"/>
    <s v="GEO1004"/>
    <x v="3"/>
    <x v="3"/>
    <x v="0"/>
  </r>
  <r>
    <x v="44"/>
    <s v="12/31/2020"/>
    <n v="144"/>
    <n v="7"/>
    <s v="GEO1004"/>
    <s v="GEO1004"/>
    <x v="3"/>
    <x v="3"/>
    <x v="0"/>
  </r>
  <r>
    <x v="44"/>
    <s v="06/30/2021"/>
    <n v="145"/>
    <n v="7"/>
    <s v="GEO1004"/>
    <s v="GEO1004"/>
    <x v="3"/>
    <x v="4"/>
    <x v="1"/>
  </r>
  <r>
    <x v="44"/>
    <s v="05/31/2021"/>
    <n v="244"/>
    <n v="7"/>
    <s v="GEO1004"/>
    <s v="GEO1004"/>
    <x v="3"/>
    <x v="4"/>
    <x v="1"/>
  </r>
  <r>
    <x v="44"/>
    <s v="04/30/2021"/>
    <n v="226"/>
    <n v="7"/>
    <s v="GEO1004"/>
    <s v="GEO1004"/>
    <x v="3"/>
    <x v="4"/>
    <x v="1"/>
  </r>
  <r>
    <x v="44"/>
    <s v="03/31/2021"/>
    <n v="227"/>
    <n v="7"/>
    <s v="GEO1004"/>
    <s v="GEO1004"/>
    <x v="3"/>
    <x v="5"/>
    <x v="1"/>
  </r>
  <r>
    <x v="44"/>
    <s v="02/28/2021"/>
    <n v="172"/>
    <n v="7"/>
    <s v="GEO1004"/>
    <s v="GEO1004"/>
    <x v="3"/>
    <x v="5"/>
    <x v="1"/>
  </r>
  <r>
    <x v="44"/>
    <s v="01/31/2021"/>
    <n v="190"/>
    <n v="7"/>
    <s v="GEO1004"/>
    <s v="GEO1004"/>
    <x v="3"/>
    <x v="5"/>
    <x v="1"/>
  </r>
  <r>
    <x v="45"/>
    <s v="01/31/2020"/>
    <n v="1172"/>
    <n v="7"/>
    <s v="GEO1004"/>
    <s v="GEO1004"/>
    <x v="3"/>
    <x v="0"/>
    <x v="0"/>
  </r>
  <r>
    <x v="45"/>
    <s v="02/29/2020"/>
    <n v="1483"/>
    <n v="7"/>
    <s v="GEO1004"/>
    <s v="GEO1004"/>
    <x v="3"/>
    <x v="0"/>
    <x v="0"/>
  </r>
  <r>
    <x v="45"/>
    <s v="03/31/2020"/>
    <n v="1484"/>
    <n v="7"/>
    <s v="GEO1004"/>
    <s v="GEO1004"/>
    <x v="3"/>
    <x v="0"/>
    <x v="0"/>
  </r>
  <r>
    <x v="45"/>
    <s v="04/30/2020"/>
    <n v="1949"/>
    <n v="7"/>
    <s v="GEO1004"/>
    <s v="GEO1004"/>
    <x v="3"/>
    <x v="1"/>
    <x v="0"/>
  </r>
  <r>
    <x v="45"/>
    <s v="05/31/2020"/>
    <n v="1635"/>
    <n v="7"/>
    <s v="GEO1004"/>
    <s v="GEO1004"/>
    <x v="3"/>
    <x v="1"/>
    <x v="0"/>
  </r>
  <r>
    <x v="45"/>
    <s v="06/30/2020"/>
    <n v="1326"/>
    <n v="7"/>
    <s v="GEO1004"/>
    <s v="GEO1004"/>
    <x v="3"/>
    <x v="1"/>
    <x v="0"/>
  </r>
  <r>
    <x v="45"/>
    <s v="07/31/2020"/>
    <n v="1012"/>
    <n v="7"/>
    <s v="GEO1004"/>
    <s v="GEO1004"/>
    <x v="3"/>
    <x v="2"/>
    <x v="0"/>
  </r>
  <r>
    <x v="45"/>
    <s v="08/31/2020"/>
    <n v="1018"/>
    <n v="7"/>
    <s v="GEO1004"/>
    <s v="GEO1004"/>
    <x v="3"/>
    <x v="2"/>
    <x v="0"/>
  </r>
  <r>
    <x v="45"/>
    <s v="09/30/2020"/>
    <n v="861"/>
    <n v="7"/>
    <s v="GEO1004"/>
    <s v="GEO1004"/>
    <x v="3"/>
    <x v="2"/>
    <x v="0"/>
  </r>
  <r>
    <x v="45"/>
    <s v="10/31/2020"/>
    <n v="1173"/>
    <n v="7"/>
    <s v="GEO1004"/>
    <s v="GEO1004"/>
    <x v="3"/>
    <x v="3"/>
    <x v="0"/>
  </r>
  <r>
    <x v="45"/>
    <s v="11/30/2020"/>
    <n v="1169"/>
    <n v="7"/>
    <s v="GEO1004"/>
    <s v="GEO1004"/>
    <x v="3"/>
    <x v="3"/>
    <x v="0"/>
  </r>
  <r>
    <x v="45"/>
    <s v="12/31/2020"/>
    <n v="1323"/>
    <n v="7"/>
    <s v="GEO1004"/>
    <s v="GEO1004"/>
    <x v="3"/>
    <x v="3"/>
    <x v="0"/>
  </r>
  <r>
    <x v="45"/>
    <s v="06/30/2021"/>
    <n v="1318"/>
    <n v="7"/>
    <s v="GEO1004"/>
    <s v="GEO1004"/>
    <x v="3"/>
    <x v="4"/>
    <x v="1"/>
  </r>
  <r>
    <x v="45"/>
    <s v="05/31/2021"/>
    <n v="1656"/>
    <n v="7"/>
    <s v="GEO1004"/>
    <s v="GEO1004"/>
    <x v="3"/>
    <x v="4"/>
    <x v="1"/>
  </r>
  <r>
    <x v="45"/>
    <s v="04/30/2021"/>
    <n v="1987"/>
    <n v="7"/>
    <s v="GEO1004"/>
    <s v="GEO1004"/>
    <x v="3"/>
    <x v="4"/>
    <x v="1"/>
  </r>
  <r>
    <x v="45"/>
    <s v="03/31/2021"/>
    <n v="1528"/>
    <n v="7"/>
    <s v="GEO1004"/>
    <s v="GEO1004"/>
    <x v="3"/>
    <x v="5"/>
    <x v="1"/>
  </r>
  <r>
    <x v="45"/>
    <s v="02/28/2021"/>
    <n v="1557"/>
    <n v="7"/>
    <s v="GEO1004"/>
    <s v="GEO1004"/>
    <x v="3"/>
    <x v="5"/>
    <x v="1"/>
  </r>
  <r>
    <x v="45"/>
    <s v="01/31/2021"/>
    <n v="1183"/>
    <n v="7"/>
    <s v="GEO1004"/>
    <s v="GEO1004"/>
    <x v="3"/>
    <x v="5"/>
    <x v="1"/>
  </r>
  <r>
    <x v="46"/>
    <s v="01/31/2020"/>
    <n v="358"/>
    <n v="7"/>
    <s v="GEO1004"/>
    <s v="GEO1004"/>
    <x v="3"/>
    <x v="0"/>
    <x v="0"/>
  </r>
  <r>
    <x v="46"/>
    <s v="02/29/2020"/>
    <n v="508"/>
    <n v="7"/>
    <s v="GEO1004"/>
    <s v="GEO1004"/>
    <x v="3"/>
    <x v="0"/>
    <x v="0"/>
  </r>
  <r>
    <x v="46"/>
    <s v="03/31/2020"/>
    <n v="458"/>
    <n v="7"/>
    <s v="GEO1004"/>
    <s v="GEO1004"/>
    <x v="3"/>
    <x v="0"/>
    <x v="0"/>
  </r>
  <r>
    <x v="46"/>
    <s v="04/30/2020"/>
    <n v="655"/>
    <n v="7"/>
    <s v="GEO1004"/>
    <s v="GEO1004"/>
    <x v="3"/>
    <x v="1"/>
    <x v="0"/>
  </r>
  <r>
    <x v="46"/>
    <s v="05/31/2020"/>
    <n v="506"/>
    <n v="7"/>
    <s v="GEO1004"/>
    <s v="GEO1004"/>
    <x v="3"/>
    <x v="1"/>
    <x v="0"/>
  </r>
  <r>
    <x v="46"/>
    <s v="06/30/2020"/>
    <n v="458"/>
    <n v="7"/>
    <s v="GEO1004"/>
    <s v="GEO1004"/>
    <x v="3"/>
    <x v="1"/>
    <x v="0"/>
  </r>
  <r>
    <x v="46"/>
    <s v="07/31/2020"/>
    <n v="308"/>
    <n v="7"/>
    <s v="GEO1004"/>
    <s v="GEO1004"/>
    <x v="3"/>
    <x v="2"/>
    <x v="0"/>
  </r>
  <r>
    <x v="46"/>
    <s v="08/31/2020"/>
    <n v="353"/>
    <n v="7"/>
    <s v="GEO1004"/>
    <s v="GEO1004"/>
    <x v="3"/>
    <x v="2"/>
    <x v="0"/>
  </r>
  <r>
    <x v="46"/>
    <s v="09/30/2020"/>
    <n v="252"/>
    <n v="7"/>
    <s v="GEO1004"/>
    <s v="GEO1004"/>
    <x v="3"/>
    <x v="2"/>
    <x v="0"/>
  </r>
  <r>
    <x v="46"/>
    <s v="10/31/2020"/>
    <n v="402"/>
    <n v="7"/>
    <s v="GEO1004"/>
    <s v="GEO1004"/>
    <x v="3"/>
    <x v="3"/>
    <x v="0"/>
  </r>
  <r>
    <x v="46"/>
    <s v="11/30/2020"/>
    <n v="352"/>
    <n v="7"/>
    <s v="GEO1004"/>
    <s v="GEO1004"/>
    <x v="3"/>
    <x v="3"/>
    <x v="0"/>
  </r>
  <r>
    <x v="46"/>
    <s v="12/31/2020"/>
    <n v="457"/>
    <n v="7"/>
    <s v="GEO1004"/>
    <s v="GEO1004"/>
    <x v="3"/>
    <x v="3"/>
    <x v="0"/>
  </r>
  <r>
    <x v="46"/>
    <s v="06/30/2021"/>
    <n v="472"/>
    <n v="7"/>
    <s v="GEO1004"/>
    <s v="GEO1004"/>
    <x v="3"/>
    <x v="4"/>
    <x v="1"/>
  </r>
  <r>
    <x v="46"/>
    <s v="05/31/2021"/>
    <n v="499"/>
    <n v="7"/>
    <s v="GEO1004"/>
    <s v="GEO1004"/>
    <x v="3"/>
    <x v="4"/>
    <x v="1"/>
  </r>
  <r>
    <x v="46"/>
    <s v="04/30/2021"/>
    <n v="665"/>
    <n v="7"/>
    <s v="GEO1004"/>
    <s v="GEO1004"/>
    <x v="3"/>
    <x v="4"/>
    <x v="1"/>
  </r>
  <r>
    <x v="46"/>
    <s v="03/31/2021"/>
    <n v="459"/>
    <n v="7"/>
    <s v="GEO1004"/>
    <s v="GEO1004"/>
    <x v="3"/>
    <x v="5"/>
    <x v="1"/>
  </r>
  <r>
    <x v="46"/>
    <s v="02/28/2021"/>
    <n v="519"/>
    <n v="7"/>
    <s v="GEO1004"/>
    <s v="GEO1004"/>
    <x v="3"/>
    <x v="5"/>
    <x v="1"/>
  </r>
  <r>
    <x v="46"/>
    <s v="01/31/2021"/>
    <n v="358"/>
    <n v="7"/>
    <s v="GEO1004"/>
    <s v="GEO1004"/>
    <x v="3"/>
    <x v="5"/>
    <x v="1"/>
  </r>
  <r>
    <x v="47"/>
    <s v="01/31/2020"/>
    <n v="11682"/>
    <n v="7"/>
    <s v="GEO1004"/>
    <s v="GEO1004"/>
    <x v="3"/>
    <x v="0"/>
    <x v="0"/>
  </r>
  <r>
    <x v="47"/>
    <s v="02/29/2020"/>
    <n v="14802"/>
    <n v="7"/>
    <s v="GEO1004"/>
    <s v="GEO1004"/>
    <x v="3"/>
    <x v="0"/>
    <x v="0"/>
  </r>
  <r>
    <x v="47"/>
    <s v="03/31/2020"/>
    <n v="14798"/>
    <n v="7"/>
    <s v="GEO1004"/>
    <s v="GEO1004"/>
    <x v="3"/>
    <x v="0"/>
    <x v="0"/>
  </r>
  <r>
    <x v="47"/>
    <s v="04/30/2020"/>
    <n v="19470"/>
    <n v="7"/>
    <s v="GEO1004"/>
    <s v="GEO1004"/>
    <x v="3"/>
    <x v="1"/>
    <x v="0"/>
  </r>
  <r>
    <x v="47"/>
    <s v="05/31/2020"/>
    <n v="16356"/>
    <n v="7"/>
    <s v="GEO1004"/>
    <s v="GEO1004"/>
    <x v="3"/>
    <x v="1"/>
    <x v="0"/>
  </r>
  <r>
    <x v="47"/>
    <s v="06/30/2020"/>
    <n v="13245"/>
    <n v="7"/>
    <s v="GEO1004"/>
    <s v="GEO1004"/>
    <x v="3"/>
    <x v="1"/>
    <x v="0"/>
  </r>
  <r>
    <x v="47"/>
    <s v="07/31/2020"/>
    <n v="10130"/>
    <n v="7"/>
    <s v="GEO1004"/>
    <s v="GEO1004"/>
    <x v="3"/>
    <x v="2"/>
    <x v="0"/>
  </r>
  <r>
    <x v="47"/>
    <s v="08/31/2020"/>
    <n v="10124"/>
    <n v="7"/>
    <s v="GEO1004"/>
    <s v="GEO1004"/>
    <x v="3"/>
    <x v="2"/>
    <x v="0"/>
  </r>
  <r>
    <x v="47"/>
    <s v="09/30/2020"/>
    <n v="8573"/>
    <n v="7"/>
    <s v="GEO1004"/>
    <s v="GEO1004"/>
    <x v="3"/>
    <x v="2"/>
    <x v="0"/>
  </r>
  <r>
    <x v="47"/>
    <s v="10/31/2020"/>
    <n v="11682"/>
    <n v="7"/>
    <s v="GEO1004"/>
    <s v="GEO1004"/>
    <x v="3"/>
    <x v="3"/>
    <x v="0"/>
  </r>
  <r>
    <x v="47"/>
    <s v="11/30/2020"/>
    <n v="11686"/>
    <n v="7"/>
    <s v="GEO1004"/>
    <s v="GEO1004"/>
    <x v="3"/>
    <x v="3"/>
    <x v="0"/>
  </r>
  <r>
    <x v="47"/>
    <s v="12/31/2020"/>
    <n v="13239"/>
    <n v="7"/>
    <s v="GEO1004"/>
    <s v="GEO1004"/>
    <x v="3"/>
    <x v="3"/>
    <x v="0"/>
  </r>
  <r>
    <x v="47"/>
    <s v="06/30/2021"/>
    <n v="13905"/>
    <n v="7"/>
    <s v="GEO1004"/>
    <s v="GEO1004"/>
    <x v="3"/>
    <x v="4"/>
    <x v="1"/>
  </r>
  <r>
    <x v="47"/>
    <s v="05/31/2021"/>
    <n v="16273"/>
    <n v="7"/>
    <s v="GEO1004"/>
    <s v="GEO1004"/>
    <x v="3"/>
    <x v="4"/>
    <x v="1"/>
  </r>
  <r>
    <x v="47"/>
    <s v="04/30/2021"/>
    <n v="20251"/>
    <n v="7"/>
    <s v="GEO1004"/>
    <s v="GEO1004"/>
    <x v="3"/>
    <x v="4"/>
    <x v="1"/>
  </r>
  <r>
    <x v="47"/>
    <s v="03/31/2021"/>
    <n v="15092"/>
    <n v="7"/>
    <s v="GEO1004"/>
    <s v="GEO1004"/>
    <x v="3"/>
    <x v="5"/>
    <x v="1"/>
  </r>
  <r>
    <x v="47"/>
    <s v="02/28/2021"/>
    <n v="15094"/>
    <n v="7"/>
    <s v="GEO1004"/>
    <s v="GEO1004"/>
    <x v="3"/>
    <x v="5"/>
    <x v="1"/>
  </r>
  <r>
    <x v="47"/>
    <s v="01/31/2021"/>
    <n v="11799"/>
    <n v="7"/>
    <s v="GEO1004"/>
    <s v="GEO1004"/>
    <x v="3"/>
    <x v="5"/>
    <x v="1"/>
  </r>
  <r>
    <x v="48"/>
    <s v="01/31/2020"/>
    <n v="484"/>
    <n v="7"/>
    <s v="GEO1004"/>
    <s v="GEO1004"/>
    <x v="3"/>
    <x v="0"/>
    <x v="0"/>
  </r>
  <r>
    <x v="48"/>
    <s v="02/29/2020"/>
    <n v="546"/>
    <n v="7"/>
    <s v="GEO1004"/>
    <s v="GEO1004"/>
    <x v="3"/>
    <x v="0"/>
    <x v="0"/>
  </r>
  <r>
    <x v="48"/>
    <s v="03/31/2020"/>
    <n v="609"/>
    <n v="7"/>
    <s v="GEO1004"/>
    <s v="GEO1004"/>
    <x v="3"/>
    <x v="0"/>
    <x v="0"/>
  </r>
  <r>
    <x v="48"/>
    <s v="04/30/2020"/>
    <n v="727"/>
    <n v="7"/>
    <s v="GEO1004"/>
    <s v="GEO1004"/>
    <x v="3"/>
    <x v="1"/>
    <x v="0"/>
  </r>
  <r>
    <x v="48"/>
    <s v="05/31/2020"/>
    <n v="663"/>
    <n v="7"/>
    <s v="GEO1004"/>
    <s v="GEO1004"/>
    <x v="3"/>
    <x v="1"/>
    <x v="0"/>
  </r>
  <r>
    <x v="48"/>
    <s v="06/30/2020"/>
    <n v="489"/>
    <n v="7"/>
    <s v="GEO1004"/>
    <s v="GEO1004"/>
    <x v="3"/>
    <x v="1"/>
    <x v="0"/>
  </r>
  <r>
    <x v="48"/>
    <s v="07/31/2020"/>
    <n v="422"/>
    <n v="7"/>
    <s v="GEO1004"/>
    <s v="GEO1004"/>
    <x v="3"/>
    <x v="2"/>
    <x v="0"/>
  </r>
  <r>
    <x v="48"/>
    <s v="08/31/2020"/>
    <n v="366"/>
    <n v="7"/>
    <s v="GEO1004"/>
    <s v="GEO1004"/>
    <x v="3"/>
    <x v="2"/>
    <x v="0"/>
  </r>
  <r>
    <x v="48"/>
    <s v="09/30/2020"/>
    <n v="365"/>
    <n v="7"/>
    <s v="GEO1004"/>
    <s v="GEO1004"/>
    <x v="3"/>
    <x v="2"/>
    <x v="0"/>
  </r>
  <r>
    <x v="48"/>
    <s v="10/31/2020"/>
    <n v="428"/>
    <n v="7"/>
    <s v="GEO1004"/>
    <s v="GEO1004"/>
    <x v="3"/>
    <x v="3"/>
    <x v="0"/>
  </r>
  <r>
    <x v="48"/>
    <s v="11/30/2020"/>
    <n v="486"/>
    <n v="7"/>
    <s v="GEO1004"/>
    <s v="GEO1004"/>
    <x v="3"/>
    <x v="3"/>
    <x v="0"/>
  </r>
  <r>
    <x v="48"/>
    <s v="12/31/2020"/>
    <n v="488"/>
    <n v="7"/>
    <s v="GEO1004"/>
    <s v="GEO1004"/>
    <x v="3"/>
    <x v="3"/>
    <x v="0"/>
  </r>
  <r>
    <x v="48"/>
    <s v="01/31/2021"/>
    <n v="483"/>
    <n v="7"/>
    <s v="GEO1004"/>
    <s v="GEO1004"/>
    <x v="3"/>
    <x v="5"/>
    <x v="1"/>
  </r>
  <r>
    <x v="49"/>
    <s v="01/31/2020"/>
    <n v="303"/>
    <n v="7"/>
    <s v="GEO1004"/>
    <s v="GEO1004"/>
    <x v="3"/>
    <x v="0"/>
    <x v="0"/>
  </r>
  <r>
    <x v="49"/>
    <s v="02/29/2020"/>
    <n v="304"/>
    <n v="7"/>
    <s v="GEO1004"/>
    <s v="GEO1004"/>
    <x v="3"/>
    <x v="0"/>
    <x v="0"/>
  </r>
  <r>
    <x v="49"/>
    <s v="03/31/2020"/>
    <n v="375"/>
    <n v="7"/>
    <s v="GEO1004"/>
    <s v="GEO1004"/>
    <x v="3"/>
    <x v="0"/>
    <x v="0"/>
  </r>
  <r>
    <x v="49"/>
    <s v="04/30/2020"/>
    <n v="407"/>
    <n v="7"/>
    <s v="GEO1004"/>
    <s v="GEO1004"/>
    <x v="3"/>
    <x v="1"/>
    <x v="0"/>
  </r>
  <r>
    <x v="49"/>
    <s v="05/31/2020"/>
    <n v="405"/>
    <n v="7"/>
    <s v="GEO1004"/>
    <s v="GEO1004"/>
    <x v="3"/>
    <x v="1"/>
    <x v="0"/>
  </r>
  <r>
    <x v="49"/>
    <s v="06/30/2020"/>
    <n v="267"/>
    <n v="7"/>
    <s v="GEO1004"/>
    <s v="GEO1004"/>
    <x v="3"/>
    <x v="1"/>
    <x v="0"/>
  </r>
  <r>
    <x v="49"/>
    <s v="07/31/2020"/>
    <n v="264"/>
    <n v="7"/>
    <s v="GEO1004"/>
    <s v="GEO1004"/>
    <x v="3"/>
    <x v="2"/>
    <x v="0"/>
  </r>
  <r>
    <x v="49"/>
    <s v="08/31/2020"/>
    <n v="195"/>
    <n v="7"/>
    <s v="GEO1004"/>
    <s v="GEO1004"/>
    <x v="3"/>
    <x v="2"/>
    <x v="0"/>
  </r>
  <r>
    <x v="49"/>
    <s v="09/30/2020"/>
    <n v="232"/>
    <n v="7"/>
    <s v="GEO1004"/>
    <s v="GEO1004"/>
    <x v="3"/>
    <x v="2"/>
    <x v="0"/>
  </r>
  <r>
    <x v="49"/>
    <s v="10/31/2020"/>
    <n v="233"/>
    <n v="7"/>
    <s v="GEO1004"/>
    <s v="GEO1004"/>
    <x v="3"/>
    <x v="3"/>
    <x v="0"/>
  </r>
  <r>
    <x v="49"/>
    <s v="11/30/2020"/>
    <n v="306"/>
    <n v="7"/>
    <s v="GEO1004"/>
    <s v="GEO1004"/>
    <x v="3"/>
    <x v="3"/>
    <x v="0"/>
  </r>
  <r>
    <x v="49"/>
    <s v="12/31/2020"/>
    <n v="267"/>
    <n v="7"/>
    <s v="GEO1004"/>
    <s v="GEO1004"/>
    <x v="3"/>
    <x v="3"/>
    <x v="0"/>
  </r>
  <r>
    <x v="49"/>
    <s v="06/30/2021"/>
    <n v="261"/>
    <n v="7"/>
    <s v="GEO1004"/>
    <s v="GEO1004"/>
    <x v="3"/>
    <x v="4"/>
    <x v="1"/>
  </r>
  <r>
    <x v="49"/>
    <s v="05/31/2021"/>
    <n v="405"/>
    <n v="7"/>
    <s v="GEO1004"/>
    <s v="GEO1004"/>
    <x v="3"/>
    <x v="4"/>
    <x v="1"/>
  </r>
  <r>
    <x v="49"/>
    <s v="04/30/2021"/>
    <n v="422"/>
    <n v="7"/>
    <s v="GEO1004"/>
    <s v="GEO1004"/>
    <x v="3"/>
    <x v="4"/>
    <x v="1"/>
  </r>
  <r>
    <x v="49"/>
    <s v="03/31/2021"/>
    <n v="390"/>
    <n v="7"/>
    <s v="GEO1004"/>
    <s v="GEO1004"/>
    <x v="3"/>
    <x v="5"/>
    <x v="1"/>
  </r>
  <r>
    <x v="49"/>
    <s v="02/28/2021"/>
    <n v="304"/>
    <n v="7"/>
    <s v="GEO1004"/>
    <s v="GEO1004"/>
    <x v="3"/>
    <x v="5"/>
    <x v="1"/>
  </r>
  <r>
    <x v="49"/>
    <s v="01/31/2021"/>
    <n v="302"/>
    <n v="7"/>
    <s v="GEO1004"/>
    <s v="GEO1004"/>
    <x v="3"/>
    <x v="5"/>
    <x v="1"/>
  </r>
  <r>
    <x v="50"/>
    <s v="01/31/2020"/>
    <n v="1211"/>
    <n v="7"/>
    <s v="GEO1004"/>
    <s v="GEO1004"/>
    <x v="3"/>
    <x v="0"/>
    <x v="0"/>
  </r>
  <r>
    <x v="50"/>
    <s v="02/29/2020"/>
    <n v="1358"/>
    <n v="7"/>
    <s v="GEO1004"/>
    <s v="GEO1004"/>
    <x v="3"/>
    <x v="0"/>
    <x v="0"/>
  </r>
  <r>
    <x v="50"/>
    <s v="03/31/2020"/>
    <n v="1507"/>
    <n v="7"/>
    <s v="GEO1004"/>
    <s v="GEO1004"/>
    <x v="3"/>
    <x v="0"/>
    <x v="0"/>
  </r>
  <r>
    <x v="50"/>
    <s v="04/30/2020"/>
    <n v="1812"/>
    <n v="7"/>
    <s v="GEO1004"/>
    <s v="GEO1004"/>
    <x v="3"/>
    <x v="1"/>
    <x v="0"/>
  </r>
  <r>
    <x v="50"/>
    <s v="05/31/2020"/>
    <n v="1663"/>
    <n v="7"/>
    <s v="GEO1004"/>
    <s v="GEO1004"/>
    <x v="3"/>
    <x v="1"/>
    <x v="0"/>
  </r>
  <r>
    <x v="50"/>
    <s v="06/30/2020"/>
    <n v="1205"/>
    <n v="7"/>
    <s v="GEO1004"/>
    <s v="GEO1004"/>
    <x v="3"/>
    <x v="1"/>
    <x v="0"/>
  </r>
  <r>
    <x v="50"/>
    <s v="07/31/2020"/>
    <n v="1059"/>
    <n v="7"/>
    <s v="GEO1004"/>
    <s v="GEO1004"/>
    <x v="3"/>
    <x v="2"/>
    <x v="0"/>
  </r>
  <r>
    <x v="50"/>
    <s v="08/31/2020"/>
    <n v="910"/>
    <n v="7"/>
    <s v="GEO1004"/>
    <s v="GEO1004"/>
    <x v="3"/>
    <x v="2"/>
    <x v="0"/>
  </r>
  <r>
    <x v="50"/>
    <s v="09/30/2020"/>
    <n v="910"/>
    <n v="7"/>
    <s v="GEO1004"/>
    <s v="GEO1004"/>
    <x v="3"/>
    <x v="2"/>
    <x v="0"/>
  </r>
  <r>
    <x v="50"/>
    <s v="10/31/2020"/>
    <n v="1060"/>
    <n v="7"/>
    <s v="GEO1004"/>
    <s v="GEO1004"/>
    <x v="3"/>
    <x v="3"/>
    <x v="0"/>
  </r>
  <r>
    <x v="50"/>
    <s v="11/30/2020"/>
    <n v="1205"/>
    <n v="7"/>
    <s v="GEO1004"/>
    <s v="GEO1004"/>
    <x v="3"/>
    <x v="3"/>
    <x v="0"/>
  </r>
  <r>
    <x v="50"/>
    <s v="12/31/2020"/>
    <n v="1211"/>
    <n v="7"/>
    <s v="GEO1004"/>
    <s v="GEO1004"/>
    <x v="3"/>
    <x v="3"/>
    <x v="0"/>
  </r>
  <r>
    <x v="50"/>
    <s v="06/30/2021"/>
    <n v="1193"/>
    <n v="7"/>
    <s v="GEO1004"/>
    <s v="GEO1004"/>
    <x v="3"/>
    <x v="4"/>
    <x v="1"/>
  </r>
  <r>
    <x v="50"/>
    <s v="05/31/2021"/>
    <n v="1694"/>
    <n v="7"/>
    <s v="GEO1004"/>
    <s v="GEO1004"/>
    <x v="3"/>
    <x v="4"/>
    <x v="1"/>
  </r>
  <r>
    <x v="50"/>
    <s v="04/30/2021"/>
    <n v="1791"/>
    <n v="7"/>
    <s v="GEO1004"/>
    <s v="GEO1004"/>
    <x v="3"/>
    <x v="4"/>
    <x v="1"/>
  </r>
  <r>
    <x v="50"/>
    <s v="03/31/2021"/>
    <n v="1568"/>
    <n v="7"/>
    <s v="GEO1004"/>
    <s v="GEO1004"/>
    <x v="3"/>
    <x v="5"/>
    <x v="1"/>
  </r>
  <r>
    <x v="50"/>
    <s v="02/28/2021"/>
    <n v="1399"/>
    <n v="7"/>
    <s v="GEO1004"/>
    <s v="GEO1004"/>
    <x v="3"/>
    <x v="5"/>
    <x v="1"/>
  </r>
  <r>
    <x v="50"/>
    <s v="01/31/2021"/>
    <n v="1255"/>
    <n v="7"/>
    <s v="GEO1004"/>
    <s v="GEO1004"/>
    <x v="3"/>
    <x v="5"/>
    <x v="1"/>
  </r>
  <r>
    <x v="51"/>
    <s v="01/31/2020"/>
    <n v="3405"/>
    <n v="7"/>
    <s v="GEO1004"/>
    <s v="GEO1004"/>
    <x v="3"/>
    <x v="0"/>
    <x v="0"/>
  </r>
  <r>
    <x v="51"/>
    <s v="02/29/2020"/>
    <n v="3827"/>
    <n v="7"/>
    <s v="GEO1004"/>
    <s v="GEO1004"/>
    <x v="3"/>
    <x v="0"/>
    <x v="0"/>
  </r>
  <r>
    <x v="51"/>
    <s v="03/31/2020"/>
    <n v="4248"/>
    <n v="7"/>
    <s v="GEO1004"/>
    <s v="GEO1004"/>
    <x v="3"/>
    <x v="0"/>
    <x v="0"/>
  </r>
  <r>
    <x v="51"/>
    <s v="04/30/2020"/>
    <n v="5101"/>
    <n v="7"/>
    <s v="GEO1004"/>
    <s v="GEO1004"/>
    <x v="3"/>
    <x v="1"/>
    <x v="0"/>
  </r>
  <r>
    <x v="51"/>
    <s v="05/31/2020"/>
    <n v="4675"/>
    <n v="7"/>
    <s v="GEO1004"/>
    <s v="GEO1004"/>
    <x v="3"/>
    <x v="1"/>
    <x v="0"/>
  </r>
  <r>
    <x v="51"/>
    <s v="06/30/2020"/>
    <n v="3400"/>
    <n v="7"/>
    <s v="GEO1004"/>
    <s v="GEO1004"/>
    <x v="3"/>
    <x v="1"/>
    <x v="0"/>
  </r>
  <r>
    <x v="51"/>
    <s v="07/31/2020"/>
    <n v="2976"/>
    <n v="7"/>
    <s v="GEO1004"/>
    <s v="GEO1004"/>
    <x v="3"/>
    <x v="2"/>
    <x v="0"/>
  </r>
  <r>
    <x v="51"/>
    <s v="08/31/2020"/>
    <n v="2552"/>
    <n v="7"/>
    <s v="GEO1004"/>
    <s v="GEO1004"/>
    <x v="3"/>
    <x v="2"/>
    <x v="0"/>
  </r>
  <r>
    <x v="51"/>
    <s v="09/30/2020"/>
    <n v="2550"/>
    <n v="7"/>
    <s v="GEO1004"/>
    <s v="GEO1004"/>
    <x v="3"/>
    <x v="2"/>
    <x v="0"/>
  </r>
  <r>
    <x v="51"/>
    <s v="10/31/2020"/>
    <n v="2975"/>
    <n v="7"/>
    <s v="GEO1004"/>
    <s v="GEO1004"/>
    <x v="3"/>
    <x v="3"/>
    <x v="0"/>
  </r>
  <r>
    <x v="51"/>
    <s v="11/30/2020"/>
    <n v="3399"/>
    <n v="7"/>
    <s v="GEO1004"/>
    <s v="GEO1004"/>
    <x v="3"/>
    <x v="3"/>
    <x v="0"/>
  </r>
  <r>
    <x v="51"/>
    <s v="12/31/2020"/>
    <n v="3404"/>
    <n v="7"/>
    <s v="GEO1004"/>
    <s v="GEO1004"/>
    <x v="3"/>
    <x v="3"/>
    <x v="0"/>
  </r>
  <r>
    <x v="51"/>
    <s v="06/30/2021"/>
    <n v="3501"/>
    <n v="7"/>
    <s v="GEO1004"/>
    <s v="GEO1004"/>
    <x v="3"/>
    <x v="4"/>
    <x v="1"/>
  </r>
  <r>
    <x v="51"/>
    <s v="05/31/2021"/>
    <n v="4768"/>
    <n v="7"/>
    <s v="GEO1004"/>
    <s v="GEO1004"/>
    <x v="3"/>
    <x v="4"/>
    <x v="1"/>
  </r>
  <r>
    <x v="51"/>
    <s v="04/30/2021"/>
    <n v="5254"/>
    <n v="7"/>
    <s v="GEO1004"/>
    <s v="GEO1004"/>
    <x v="3"/>
    <x v="4"/>
    <x v="1"/>
  </r>
  <r>
    <x v="51"/>
    <s v="03/31/2021"/>
    <n v="4212"/>
    <n v="7"/>
    <s v="GEO1004"/>
    <s v="GEO1004"/>
    <x v="3"/>
    <x v="5"/>
    <x v="1"/>
  </r>
  <r>
    <x v="51"/>
    <s v="02/28/2021"/>
    <n v="3808"/>
    <n v="7"/>
    <s v="GEO1004"/>
    <s v="GEO1004"/>
    <x v="3"/>
    <x v="5"/>
    <x v="1"/>
  </r>
  <r>
    <x v="51"/>
    <s v="01/31/2021"/>
    <n v="3575"/>
    <n v="7"/>
    <s v="GEO1004"/>
    <s v="GEO1004"/>
    <x v="3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F4961-A794-4405-BBCC-483BC0E07619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4">
  <location ref="A32:J91" firstHeaderRow="1" firstDataRow="3" firstDataCol="2"/>
  <pivotFields count="9">
    <pivotField axis="axisRow" compact="0" outline="0" subtotalTop="0" showAll="0">
      <items count="53">
        <item x="1"/>
        <item x="34"/>
        <item x="0"/>
        <item x="2"/>
        <item x="42"/>
        <item x="43"/>
        <item x="20"/>
        <item x="44"/>
        <item x="35"/>
        <item x="3"/>
        <item x="4"/>
        <item x="21"/>
        <item x="45"/>
        <item x="5"/>
        <item x="46"/>
        <item x="6"/>
        <item x="47"/>
        <item x="22"/>
        <item x="7"/>
        <item x="48"/>
        <item x="23"/>
        <item x="8"/>
        <item x="9"/>
        <item x="10"/>
        <item x="24"/>
        <item x="11"/>
        <item x="25"/>
        <item x="12"/>
        <item x="13"/>
        <item x="49"/>
        <item x="14"/>
        <item x="36"/>
        <item x="26"/>
        <item x="37"/>
        <item x="27"/>
        <item x="15"/>
        <item x="50"/>
        <item x="28"/>
        <item x="16"/>
        <item x="29"/>
        <item x="51"/>
        <item x="38"/>
        <item x="39"/>
        <item x="40"/>
        <item x="41"/>
        <item x="17"/>
        <item x="30"/>
        <item x="31"/>
        <item x="18"/>
        <item x="19"/>
        <item x="32"/>
        <item x="3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5">
        <item x="1"/>
        <item x="2"/>
        <item x="3"/>
        <item x="0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7">
    <i>
      <x/>
      <x v="6"/>
    </i>
    <i r="1">
      <x v="11"/>
    </i>
    <i r="1">
      <x v="17"/>
    </i>
    <i r="1">
      <x v="20"/>
    </i>
    <i r="1">
      <x v="24"/>
    </i>
    <i r="1">
      <x v="26"/>
    </i>
    <i r="1">
      <x v="32"/>
    </i>
    <i r="1">
      <x v="34"/>
    </i>
    <i r="1">
      <x v="37"/>
    </i>
    <i r="1">
      <x v="39"/>
    </i>
    <i r="1">
      <x v="46"/>
    </i>
    <i r="1">
      <x v="47"/>
    </i>
    <i r="1">
      <x v="50"/>
    </i>
    <i r="1">
      <x v="51"/>
    </i>
    <i t="default">
      <x/>
    </i>
    <i>
      <x v="1"/>
      <x v="1"/>
    </i>
    <i r="1">
      <x v="8"/>
    </i>
    <i r="1">
      <x v="31"/>
    </i>
    <i r="1">
      <x v="33"/>
    </i>
    <i r="1">
      <x v="41"/>
    </i>
    <i r="1">
      <x v="42"/>
    </i>
    <i r="1">
      <x v="43"/>
    </i>
    <i r="1">
      <x v="44"/>
    </i>
    <i t="default">
      <x v="1"/>
    </i>
    <i>
      <x v="2"/>
      <x v="4"/>
    </i>
    <i r="1">
      <x v="5"/>
    </i>
    <i r="1">
      <x v="7"/>
    </i>
    <i r="1">
      <x v="12"/>
    </i>
    <i r="1">
      <x v="14"/>
    </i>
    <i r="1">
      <x v="16"/>
    </i>
    <i r="1">
      <x v="19"/>
    </i>
    <i r="1">
      <x v="29"/>
    </i>
    <i r="1">
      <x v="36"/>
    </i>
    <i r="1">
      <x v="40"/>
    </i>
    <i t="default">
      <x v="2"/>
    </i>
    <i>
      <x v="3"/>
      <x/>
    </i>
    <i r="1">
      <x v="2"/>
    </i>
    <i r="1">
      <x v="3"/>
    </i>
    <i r="1">
      <x v="9"/>
    </i>
    <i r="1">
      <x v="10"/>
    </i>
    <i r="1">
      <x v="13"/>
    </i>
    <i r="1">
      <x v="15"/>
    </i>
    <i r="1">
      <x v="18"/>
    </i>
    <i r="1">
      <x v="21"/>
    </i>
    <i r="1">
      <x v="22"/>
    </i>
    <i r="1">
      <x v="23"/>
    </i>
    <i r="1">
      <x v="25"/>
    </i>
    <i r="1">
      <x v="27"/>
    </i>
    <i r="1">
      <x v="28"/>
    </i>
    <i r="1">
      <x v="30"/>
    </i>
    <i r="1">
      <x v="35"/>
    </i>
    <i r="1">
      <x v="38"/>
    </i>
    <i r="1">
      <x v="45"/>
    </i>
    <i r="1">
      <x v="48"/>
    </i>
    <i r="1">
      <x v="49"/>
    </i>
    <i t="default">
      <x v="3"/>
    </i>
    <i t="grand">
      <x/>
    </i>
  </rowItems>
  <colFields count="2">
    <field x="8"/>
    <field x="7"/>
  </colFields>
  <colItems count="8">
    <i>
      <x/>
      <x/>
    </i>
    <i r="1"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</colItems>
  <dataFields count="1">
    <dataField name="Sum of Vol" fld="2" baseField="0" baseItem="0"/>
  </dataField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682C3-5142-4FCA-8E2D-91E4C42B9B3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2:J29" firstHeaderRow="1" firstDataRow="3" firstDataCol="1"/>
  <pivotFields count="9"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1"/>
        <item sd="0" x="2"/>
        <item sd="0" x="3"/>
        <item sd="0" x="0"/>
        <item t="default" sd="0"/>
      </items>
    </pivotField>
    <pivotField axis="axisCol" showAll="0">
      <items count="7">
        <item x="0"/>
        <item x="5"/>
        <item x="1"/>
        <item x="4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8"/>
    <field x="7"/>
  </colFields>
  <colItems count="9">
    <i>
      <x/>
      <x/>
    </i>
    <i r="1"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 t="grand">
      <x/>
    </i>
  </colItems>
  <dataFields count="1">
    <dataField name="Sum of Vol" fld="2" baseField="0" baseItem="0"/>
  </dataField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D63A2-6264-4B89-AE7D-FD094E4C8C5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3" firstHeaderRow="1" firstDataRow="2" firstDataCol="1"/>
  <pivotFields count="9">
    <pivotField showAll="0"/>
    <pivotField showAll="0"/>
    <pivotField dataField="1" showAll="0"/>
    <pivotField showAll="0"/>
    <pivotField showAll="0"/>
    <pivotField showAll="0"/>
    <pivotField axis="axisCol" showAll="0">
      <items count="5">
        <item x="1"/>
        <item sd="0" x="2"/>
        <item sd="0" x="3"/>
        <item sd="0" x="0"/>
        <item t="default" sd="0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8"/>
    <field x="7"/>
  </rowFields>
  <rowItems count="9">
    <i>
      <x/>
    </i>
    <i r="1">
      <x/>
    </i>
    <i r="1">
      <x v="2"/>
    </i>
    <i r="1">
      <x v="4"/>
    </i>
    <i r="1">
      <x v="5"/>
    </i>
    <i>
      <x v="1"/>
    </i>
    <i r="1">
      <x v="1"/>
    </i>
    <i r="1"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Vol" fld="2" baseField="0" baseItem="0"/>
  </dataField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olumebyClient" displayName="VolumebyClient" ref="A1:I908">
  <autoFilter ref="A1:I908" xr:uid="{00000000-0009-0000-0100-000001000000}"/>
  <tableColumns count="9">
    <tableColumn id="1" xr3:uid="{00000000-0010-0000-0000-000001000000}" name="CLID" totalsRowLabel="Total" dataDxfId="11"/>
    <tableColumn id="2" xr3:uid="{00000000-0010-0000-0000-000002000000}" name="Date" dataDxfId="10"/>
    <tableColumn id="3" xr3:uid="{00000000-0010-0000-0000-000003000000}" name="Vol" totalsRowFunction="count"/>
    <tableColumn id="4" xr3:uid="{00000000-0010-0000-0000-000004000000}" name="LEN" dataDxfId="9">
      <calculatedColumnFormula>LEN(VolumebyClient[[#This Row],[CLID]])</calculatedColumnFormula>
    </tableColumn>
    <tableColumn id="5" xr3:uid="{00000000-0010-0000-0000-000005000000}" name="XLOOKUPREGION ID" dataDxfId="8">
      <calculatedColumnFormula>_xlfn.XLOOKUP(VolumebyClient[[#This Row],[CLID]],geobyclient[MID],geobyclient[GEOID])</calculatedColumnFormula>
    </tableColumn>
    <tableColumn id="6" xr3:uid="{00000000-0010-0000-0000-000006000000}" name="INDEX ATCH REGION ID" dataDxfId="7">
      <calculatedColumnFormula>INDEX(geobyclient[GEOID],MATCH(VolumebyClient[[#This Row],[CLID]],geobyclient[RIGHT],0))</calculatedColumnFormula>
    </tableColumn>
    <tableColumn id="7" xr3:uid="{00000000-0010-0000-0000-000007000000}" name="REGION NAME" dataDxfId="6">
      <calculatedColumnFormula>VLOOKUP(VolumebyClient[[#This Row],[INDEX ATCH REGION ID]],GEONAMES[[GEOID]:[GEO Name]],2,)</calculatedColumnFormula>
    </tableColumn>
    <tableColumn id="8" xr3:uid="{00000000-0010-0000-0000-000008000000}" name="QURTER" dataDxfId="5">
      <calculatedColumnFormula>"Q"&amp;ROUNDUP(LEFT(VolumebyClient[[#This Row],[Date]],2)/3,0)&amp;" "&amp;RIGHT(VolumebyClient[[#This Row],[Date]],4)</calculatedColumnFormula>
    </tableColumn>
    <tableColumn id="9" xr3:uid="{114C0173-099B-4BF7-8348-3CD0A91EE593}" name="YEAR" dataDxfId="4">
      <calculatedColumnFormula>RIGHT(VolumebyClient[[#This Row],[Date]],4)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obyclient" displayName="geobyclient" ref="A1:F55" totalsRowCount="1">
  <autoFilter ref="A1:F54" xr:uid="{00000000-0009-0000-0100-000002000000}"/>
  <tableColumns count="6">
    <tableColumn id="1" xr3:uid="{00000000-0010-0000-0100-000001000000}" name="CLID" totalsRowLabel="Total"/>
    <tableColumn id="2" xr3:uid="{00000000-0010-0000-0100-000002000000}" name="GEOID" totalsRowFunction="count"/>
    <tableColumn id="3" xr3:uid="{00000000-0010-0000-0100-000003000000}" name="LEN">
      <calculatedColumnFormula>LEN(geobyclient[[#This Row],[CLID]])</calculatedColumnFormula>
    </tableColumn>
    <tableColumn id="4" xr3:uid="{00000000-0010-0000-0100-000004000000}" name="MID" dataDxfId="3">
      <calculatedColumnFormula>MID(geobyclient[[#This Row],[CLID]],3,7)</calculatedColumnFormula>
    </tableColumn>
    <tableColumn id="5" xr3:uid="{00000000-0010-0000-0100-000005000000}" name="RIGHT" dataDxfId="2">
      <calculatedColumnFormula>RIGHT(geobyclient[[#This Row],[CLID]],7)</calculatedColumnFormula>
    </tableColumn>
    <tableColumn id="6" xr3:uid="{00000000-0010-0000-0100-000006000000}" name="TEST" dataDxfId="1">
      <calculatedColumnFormula>geobyclient[[#This Row],[MID]]=geobyclient[[#This Row],[RIGHT]]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EONAMES" displayName="GEONAMES" ref="I2:K7" totalsRowCount="1">
  <autoFilter ref="I2:K6" xr:uid="{00000000-0009-0000-0100-000003000000}"/>
  <tableColumns count="3">
    <tableColumn id="1" xr3:uid="{00000000-0010-0000-0200-000001000000}" name="GEOID"/>
    <tableColumn id="2" xr3:uid="{00000000-0010-0000-0200-000002000000}" name="GEO Name"/>
    <tableColumn id="3" xr3:uid="{00000000-0010-0000-0200-000003000000}" name="VOLUME" totalsRowFunction="sum" dataDxfId="0">
      <calculatedColumnFormula>SUMIFS(VolumebyClient[Vol],VolumebyClient[XLOOKUPREGION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showGridLines="0" topLeftCell="A1048559" zoomScale="160" zoomScaleNormal="160" workbookViewId="0">
      <selection activeCell="A1048576" sqref="A1048576"/>
    </sheetView>
  </sheetViews>
  <sheetFormatPr defaultColWidth="9" defaultRowHeight="13.2" customHeight="1"/>
  <sheetData>
    <row r="1" spans="1:7" ht="13.2" customHeight="1">
      <c r="A1" s="20" t="s">
        <v>0</v>
      </c>
      <c r="B1" s="20"/>
      <c r="C1" s="20"/>
      <c r="D1" s="20"/>
      <c r="E1" s="20"/>
      <c r="F1" s="20"/>
      <c r="G1" s="20"/>
    </row>
    <row r="2" spans="1:7" ht="13.2" customHeight="1">
      <c r="A2" s="20"/>
      <c r="B2" s="20"/>
      <c r="C2" s="20"/>
      <c r="D2" s="20"/>
      <c r="E2" s="20"/>
      <c r="F2" s="20"/>
      <c r="G2" s="20"/>
    </row>
    <row r="3" spans="1:7" ht="13.2" customHeight="1">
      <c r="A3" s="20"/>
      <c r="B3" s="20"/>
      <c r="C3" s="20"/>
      <c r="D3" s="20"/>
      <c r="E3" s="20"/>
      <c r="F3" s="20"/>
      <c r="G3" s="20"/>
    </row>
    <row r="4" spans="1:7" ht="13.2" customHeight="1">
      <c r="A4" s="20"/>
      <c r="B4" s="20"/>
      <c r="C4" s="20"/>
      <c r="D4" s="20"/>
      <c r="E4" s="20"/>
      <c r="F4" s="20"/>
      <c r="G4" s="20"/>
    </row>
    <row r="5" spans="1:7" ht="13.2" customHeight="1">
      <c r="A5" s="20"/>
      <c r="B5" s="20"/>
      <c r="C5" s="20"/>
      <c r="D5" s="20"/>
      <c r="E5" s="20"/>
      <c r="F5" s="20"/>
      <c r="G5" s="20"/>
    </row>
    <row r="6" spans="1:7" ht="13.2" customHeight="1">
      <c r="A6" s="20"/>
      <c r="B6" s="20"/>
      <c r="C6" s="20"/>
      <c r="D6" s="20"/>
      <c r="E6" s="20"/>
      <c r="F6" s="20"/>
      <c r="G6" s="20"/>
    </row>
    <row r="7" spans="1:7" ht="13.2" customHeight="1">
      <c r="A7" s="20"/>
      <c r="B7" s="20"/>
      <c r="C7" s="20"/>
      <c r="D7" s="20"/>
      <c r="E7" s="20"/>
      <c r="F7" s="20"/>
      <c r="G7" s="20"/>
    </row>
    <row r="8" spans="1:7" ht="13.2" customHeight="1">
      <c r="A8" s="20"/>
      <c r="B8" s="20"/>
      <c r="C8" s="20"/>
      <c r="D8" s="20"/>
      <c r="E8" s="20"/>
      <c r="F8" s="20"/>
      <c r="G8" s="20"/>
    </row>
    <row r="9" spans="1:7" ht="13.2" customHeight="1">
      <c r="A9" s="20"/>
      <c r="B9" s="20"/>
      <c r="C9" s="20"/>
      <c r="D9" s="20"/>
      <c r="E9" s="20"/>
      <c r="F9" s="20"/>
      <c r="G9" s="20"/>
    </row>
    <row r="10" spans="1:7" ht="13.2" customHeight="1">
      <c r="A10" s="20"/>
      <c r="B10" s="20"/>
      <c r="C10" s="20"/>
      <c r="D10" s="20"/>
      <c r="E10" s="20"/>
      <c r="F10" s="20"/>
      <c r="G10" s="20"/>
    </row>
    <row r="11" spans="1:7" ht="13.2" customHeight="1">
      <c r="A11" s="20"/>
      <c r="B11" s="20"/>
      <c r="C11" s="20"/>
      <c r="D11" s="20"/>
      <c r="E11" s="20"/>
      <c r="F11" s="20"/>
      <c r="G11" s="20"/>
    </row>
    <row r="12" spans="1:7" ht="13.2" customHeight="1">
      <c r="A12" s="20"/>
      <c r="B12" s="20"/>
      <c r="C12" s="20"/>
      <c r="D12" s="20"/>
      <c r="E12" s="20"/>
      <c r="F12" s="20"/>
      <c r="G12" s="20"/>
    </row>
    <row r="13" spans="1:7" ht="13.2" customHeight="1">
      <c r="A13" s="20"/>
      <c r="B13" s="20"/>
      <c r="C13" s="20"/>
      <c r="D13" s="20"/>
      <c r="E13" s="20"/>
      <c r="F13" s="20"/>
      <c r="G13" s="20"/>
    </row>
    <row r="14" spans="1:7" ht="13.2" customHeight="1">
      <c r="A14" s="20"/>
      <c r="B14" s="20"/>
      <c r="C14" s="20"/>
      <c r="D14" s="20"/>
      <c r="E14" s="20"/>
      <c r="F14" s="20"/>
      <c r="G14" s="20"/>
    </row>
    <row r="15" spans="1:7" ht="13.2" customHeight="1">
      <c r="A15" s="20"/>
      <c r="B15" s="20"/>
      <c r="C15" s="20"/>
      <c r="D15" s="20"/>
      <c r="E15" s="20"/>
      <c r="F15" s="20"/>
      <c r="G15" s="20"/>
    </row>
    <row r="16" spans="1:7" ht="13.2" customHeight="1">
      <c r="A16" s="20"/>
      <c r="B16" s="20"/>
      <c r="C16" s="20"/>
      <c r="D16" s="20"/>
      <c r="E16" s="20"/>
      <c r="F16" s="20"/>
      <c r="G16" s="20"/>
    </row>
  </sheetData>
  <mergeCells count="1">
    <mergeCell ref="A1:G1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F9B8-1ABD-440C-8D44-A34A3E3B6FD3}">
  <dimension ref="A3:Z113"/>
  <sheetViews>
    <sheetView zoomScale="85" zoomScaleNormal="85" workbookViewId="0">
      <selection activeCell="L29" sqref="L29:P29"/>
    </sheetView>
  </sheetViews>
  <sheetFormatPr defaultRowHeight="13.2"/>
  <cols>
    <col min="1" max="1" width="13.33203125" bestFit="1" customWidth="1"/>
    <col min="2" max="2" width="8.6640625" bestFit="1" customWidth="1"/>
    <col min="3" max="3" width="12" bestFit="1" customWidth="1"/>
    <col min="4" max="6" width="9.6640625" bestFit="1" customWidth="1"/>
    <col min="7" max="7" width="8.33203125" bestFit="1" customWidth="1"/>
    <col min="8" max="9" width="8.109375" bestFit="1" customWidth="1"/>
    <col min="10" max="10" width="12" bestFit="1" customWidth="1"/>
    <col min="11" max="11" width="8.33203125" customWidth="1"/>
    <col min="12" max="13" width="12" bestFit="1" customWidth="1"/>
    <col min="14" max="14" width="7.21875" bestFit="1" customWidth="1"/>
    <col min="15" max="15" width="10.21875" bestFit="1" customWidth="1"/>
    <col min="16" max="16" width="12" bestFit="1" customWidth="1"/>
    <col min="17" max="17" width="7.109375" bestFit="1" customWidth="1"/>
    <col min="18" max="18" width="12" bestFit="1" customWidth="1"/>
    <col min="19" max="19" width="10.88671875" bestFit="1" customWidth="1"/>
    <col min="20" max="21" width="12" bestFit="1" customWidth="1"/>
    <col min="22" max="22" width="7.33203125" bestFit="1" customWidth="1"/>
    <col min="23" max="23" width="8.109375" bestFit="1" customWidth="1"/>
    <col min="24" max="25" width="8.33203125" bestFit="1" customWidth="1"/>
    <col min="26" max="27" width="8" bestFit="1" customWidth="1"/>
    <col min="28" max="28" width="8.109375" bestFit="1" customWidth="1"/>
    <col min="29" max="29" width="8.21875" bestFit="1" customWidth="1"/>
    <col min="30" max="30" width="8.109375" bestFit="1" customWidth="1"/>
    <col min="31" max="31" width="8.21875" bestFit="1" customWidth="1"/>
    <col min="32" max="32" width="8.109375" bestFit="1" customWidth="1"/>
    <col min="33" max="33" width="8.21875" bestFit="1" customWidth="1"/>
    <col min="34" max="34" width="8.109375" bestFit="1" customWidth="1"/>
    <col min="35" max="35" width="8.21875" bestFit="1" customWidth="1"/>
    <col min="36" max="36" width="8.109375" bestFit="1" customWidth="1"/>
    <col min="37" max="37" width="8.21875" bestFit="1" customWidth="1"/>
    <col min="38" max="38" width="8.109375" bestFit="1" customWidth="1"/>
    <col min="39" max="39" width="8" bestFit="1" customWidth="1"/>
  </cols>
  <sheetData>
    <row r="3" spans="1:6" ht="26.4">
      <c r="A3" s="15" t="s">
        <v>156</v>
      </c>
      <c r="B3" s="15" t="s">
        <v>150</v>
      </c>
    </row>
    <row r="4" spans="1:6" ht="26.4">
      <c r="A4" s="15" t="s">
        <v>148</v>
      </c>
      <c r="B4" t="s">
        <v>94</v>
      </c>
      <c r="C4" t="s">
        <v>91</v>
      </c>
      <c r="D4" t="s">
        <v>97</v>
      </c>
      <c r="E4" t="s">
        <v>88</v>
      </c>
      <c r="F4" t="s">
        <v>149</v>
      </c>
    </row>
    <row r="5" spans="1:6">
      <c r="A5" s="16" t="s">
        <v>158</v>
      </c>
      <c r="B5">
        <v>352416</v>
      </c>
      <c r="C5">
        <v>554218</v>
      </c>
      <c r="D5">
        <v>260660</v>
      </c>
      <c r="E5">
        <v>1888471</v>
      </c>
      <c r="F5">
        <v>3055765</v>
      </c>
    </row>
    <row r="6" spans="1:6">
      <c r="A6" s="17" t="s">
        <v>147</v>
      </c>
      <c r="B6">
        <v>95736</v>
      </c>
      <c r="C6">
        <v>147852</v>
      </c>
      <c r="D6">
        <v>68169</v>
      </c>
      <c r="E6">
        <v>510303</v>
      </c>
      <c r="F6">
        <v>822060</v>
      </c>
    </row>
    <row r="7" spans="1:6">
      <c r="A7" s="17" t="s">
        <v>152</v>
      </c>
      <c r="B7">
        <v>107338</v>
      </c>
      <c r="C7">
        <v>173566</v>
      </c>
      <c r="D7">
        <v>80200</v>
      </c>
      <c r="E7">
        <v>579036</v>
      </c>
      <c r="F7">
        <v>940140</v>
      </c>
    </row>
    <row r="8" spans="1:6">
      <c r="A8" s="17" t="s">
        <v>154</v>
      </c>
      <c r="B8">
        <v>69198</v>
      </c>
      <c r="C8">
        <v>103536</v>
      </c>
      <c r="D8">
        <v>48951</v>
      </c>
      <c r="E8">
        <v>365317</v>
      </c>
      <c r="F8">
        <v>587002</v>
      </c>
    </row>
    <row r="9" spans="1:6">
      <c r="A9" s="17" t="s">
        <v>155</v>
      </c>
      <c r="B9">
        <v>80144</v>
      </c>
      <c r="C9">
        <v>129264</v>
      </c>
      <c r="D9">
        <v>63340</v>
      </c>
      <c r="E9">
        <v>433815</v>
      </c>
      <c r="F9">
        <v>706563</v>
      </c>
    </row>
    <row r="10" spans="1:6">
      <c r="A10" s="16" t="s">
        <v>159</v>
      </c>
      <c r="B10">
        <v>209589</v>
      </c>
      <c r="C10">
        <v>326542</v>
      </c>
      <c r="D10">
        <v>153128</v>
      </c>
      <c r="E10">
        <v>1131289</v>
      </c>
      <c r="F10">
        <v>1820548</v>
      </c>
    </row>
    <row r="11" spans="1:6">
      <c r="A11" s="17" t="s">
        <v>151</v>
      </c>
      <c r="B11">
        <v>99778</v>
      </c>
      <c r="C11">
        <v>150204</v>
      </c>
      <c r="D11">
        <v>72950</v>
      </c>
      <c r="E11">
        <v>532334</v>
      </c>
      <c r="F11">
        <v>855266</v>
      </c>
    </row>
    <row r="12" spans="1:6">
      <c r="A12" s="17" t="s">
        <v>153</v>
      </c>
      <c r="B12">
        <v>109811</v>
      </c>
      <c r="C12">
        <v>176338</v>
      </c>
      <c r="D12">
        <v>80178</v>
      </c>
      <c r="E12">
        <v>598955</v>
      </c>
      <c r="F12">
        <v>965282</v>
      </c>
    </row>
    <row r="13" spans="1:6">
      <c r="A13" s="16" t="s">
        <v>149</v>
      </c>
      <c r="B13">
        <v>562005</v>
      </c>
      <c r="C13">
        <v>880760</v>
      </c>
      <c r="D13">
        <v>413788</v>
      </c>
      <c r="E13">
        <v>3019760</v>
      </c>
      <c r="F13">
        <v>4876313</v>
      </c>
    </row>
    <row r="22" spans="1:26" ht="26.4">
      <c r="A22" s="15" t="s">
        <v>156</v>
      </c>
      <c r="B22" s="15" t="s">
        <v>150</v>
      </c>
    </row>
    <row r="23" spans="1:26" ht="26.4">
      <c r="B23" t="s">
        <v>158</v>
      </c>
      <c r="F23" t="s">
        <v>162</v>
      </c>
      <c r="G23" t="s">
        <v>159</v>
      </c>
      <c r="I23" t="s">
        <v>163</v>
      </c>
      <c r="J23" t="s">
        <v>149</v>
      </c>
      <c r="L23" t="s">
        <v>164</v>
      </c>
      <c r="O23" t="s">
        <v>165</v>
      </c>
    </row>
    <row r="24" spans="1:26" ht="26.4">
      <c r="A24" s="15" t="s">
        <v>148</v>
      </c>
      <c r="B24" t="s">
        <v>147</v>
      </c>
      <c r="C24" t="s">
        <v>152</v>
      </c>
      <c r="D24" t="s">
        <v>154</v>
      </c>
      <c r="E24" t="s">
        <v>155</v>
      </c>
      <c r="G24" t="s">
        <v>151</v>
      </c>
      <c r="H24" t="s">
        <v>153</v>
      </c>
      <c r="L24" t="s">
        <v>160</v>
      </c>
      <c r="M24" t="s">
        <v>161</v>
      </c>
      <c r="O24" t="s">
        <v>160</v>
      </c>
      <c r="P24" t="s">
        <v>161</v>
      </c>
      <c r="R24" t="s">
        <v>166</v>
      </c>
    </row>
    <row r="25" spans="1:26">
      <c r="A25" s="16" t="s">
        <v>94</v>
      </c>
      <c r="B25">
        <v>95736</v>
      </c>
      <c r="C25">
        <v>107338</v>
      </c>
      <c r="D25">
        <v>69198</v>
      </c>
      <c r="E25">
        <v>80144</v>
      </c>
      <c r="F25">
        <v>352416</v>
      </c>
      <c r="G25">
        <v>99778</v>
      </c>
      <c r="H25">
        <v>109811</v>
      </c>
      <c r="I25">
        <v>209589</v>
      </c>
      <c r="J25">
        <v>562005</v>
      </c>
      <c r="L25" s="3">
        <f>G25-B25</f>
        <v>4042</v>
      </c>
      <c r="M25" s="19">
        <f>G25/B25-1</f>
        <v>4.2220272415810056E-2</v>
      </c>
      <c r="O25" s="3">
        <f>H25-C25</f>
        <v>2473</v>
      </c>
      <c r="P25" s="19">
        <f>H25/C25-1</f>
        <v>2.3039370959026639E-2</v>
      </c>
      <c r="R25" s="3">
        <f>C25/(1-M25)</f>
        <v>112069.60944009421</v>
      </c>
      <c r="S25" s="18">
        <f>R25/$R$29</f>
        <v>0.11439010083073041</v>
      </c>
      <c r="T25" s="3">
        <f>R25-H25</f>
        <v>2258.6094400942093</v>
      </c>
      <c r="U25" s="18">
        <f>T25/$T$29</f>
        <v>0.15649761660528339</v>
      </c>
    </row>
    <row r="26" spans="1:26">
      <c r="A26" s="16" t="s">
        <v>91</v>
      </c>
      <c r="B26">
        <v>147852</v>
      </c>
      <c r="C26">
        <v>173566</v>
      </c>
      <c r="D26">
        <v>103536</v>
      </c>
      <c r="E26">
        <v>129264</v>
      </c>
      <c r="F26">
        <v>554218</v>
      </c>
      <c r="G26">
        <v>150204</v>
      </c>
      <c r="H26">
        <v>176338</v>
      </c>
      <c r="I26">
        <v>326542</v>
      </c>
      <c r="J26">
        <v>880760</v>
      </c>
      <c r="L26" s="3">
        <f t="shared" ref="L26:L29" si="0">G26-B26</f>
        <v>2352</v>
      </c>
      <c r="M26" s="19">
        <f t="shared" ref="M26:M29" si="1">G26/B26-1</f>
        <v>1.5907799691583513E-2</v>
      </c>
      <c r="O26" s="3">
        <f t="shared" ref="O26:P29" si="2">H26-C26</f>
        <v>2772</v>
      </c>
      <c r="P26" s="19">
        <f t="shared" ref="P26:P29" si="3">H26/C26-1</f>
        <v>1.5970869870827187E-2</v>
      </c>
      <c r="R26" s="3">
        <f t="shared" ref="R26:R29" si="4">C26/(1-M26)</f>
        <v>176371.68544329898</v>
      </c>
      <c r="S26" s="18">
        <f t="shared" ref="S26:S29" si="5">R26/$R$29</f>
        <v>0.18002360302976958</v>
      </c>
      <c r="T26" s="3">
        <f>R26-H26</f>
        <v>33.685443298978498</v>
      </c>
      <c r="U26" s="18">
        <f t="shared" ref="U26:U29" si="6">T26/$T$29</f>
        <v>2.334043016468868E-3</v>
      </c>
    </row>
    <row r="27" spans="1:26">
      <c r="A27" s="16" t="s">
        <v>97</v>
      </c>
      <c r="B27">
        <v>68169</v>
      </c>
      <c r="C27">
        <v>80200</v>
      </c>
      <c r="D27">
        <v>48951</v>
      </c>
      <c r="E27">
        <v>63340</v>
      </c>
      <c r="F27">
        <v>260660</v>
      </c>
      <c r="G27">
        <v>72950</v>
      </c>
      <c r="H27">
        <v>80178</v>
      </c>
      <c r="I27">
        <v>153128</v>
      </c>
      <c r="J27">
        <v>413788</v>
      </c>
      <c r="L27" s="3">
        <f t="shared" si="0"/>
        <v>4781</v>
      </c>
      <c r="M27" s="19">
        <f t="shared" si="1"/>
        <v>7.0134518622834374E-2</v>
      </c>
      <c r="O27" s="3">
        <f t="shared" si="2"/>
        <v>-22</v>
      </c>
      <c r="P27" s="19">
        <f t="shared" si="3"/>
        <v>-2.7431421446388882E-4</v>
      </c>
      <c r="R27" s="3">
        <f t="shared" si="4"/>
        <v>86249.034517574299</v>
      </c>
      <c r="S27" s="18">
        <f t="shared" si="5"/>
        <v>8.8034890139349259E-2</v>
      </c>
      <c r="T27" s="3">
        <f>R27-H27</f>
        <v>6071.0345175742987</v>
      </c>
      <c r="U27" s="18">
        <f t="shared" si="6"/>
        <v>0.42065813392206236</v>
      </c>
      <c r="W27" s="6" t="s">
        <v>172</v>
      </c>
      <c r="Z27" s="6"/>
    </row>
    <row r="28" spans="1:26">
      <c r="A28" s="16" t="s">
        <v>88</v>
      </c>
      <c r="B28">
        <v>510303</v>
      </c>
      <c r="C28">
        <v>579036</v>
      </c>
      <c r="D28">
        <v>365317</v>
      </c>
      <c r="E28">
        <v>433815</v>
      </c>
      <c r="F28">
        <v>1888471</v>
      </c>
      <c r="G28">
        <v>532334</v>
      </c>
      <c r="H28">
        <v>598955</v>
      </c>
      <c r="I28">
        <v>1131289</v>
      </c>
      <c r="J28">
        <v>3019760</v>
      </c>
      <c r="L28" s="3">
        <f t="shared" si="0"/>
        <v>22031</v>
      </c>
      <c r="M28" s="19">
        <f t="shared" si="1"/>
        <v>4.317238973707771E-2</v>
      </c>
      <c r="O28" s="3">
        <f t="shared" si="2"/>
        <v>19919</v>
      </c>
      <c r="P28" s="19">
        <f t="shared" si="3"/>
        <v>3.4400279084547458E-2</v>
      </c>
      <c r="R28" s="3">
        <f t="shared" si="4"/>
        <v>605162.30279024807</v>
      </c>
      <c r="S28" s="18">
        <f t="shared" si="5"/>
        <v>0.61769267494535929</v>
      </c>
      <c r="T28" s="3">
        <f>R28-H28</f>
        <v>6207.302790248068</v>
      </c>
      <c r="U28" s="18">
        <f t="shared" si="6"/>
        <v>0.43010007616926837</v>
      </c>
      <c r="Z28" s="22"/>
    </row>
    <row r="29" spans="1:26">
      <c r="A29" s="16" t="s">
        <v>149</v>
      </c>
      <c r="B29">
        <v>822060</v>
      </c>
      <c r="C29">
        <v>940140</v>
      </c>
      <c r="D29">
        <v>587002</v>
      </c>
      <c r="E29">
        <v>706563</v>
      </c>
      <c r="F29">
        <v>3055765</v>
      </c>
      <c r="G29">
        <v>855266</v>
      </c>
      <c r="H29">
        <v>965282</v>
      </c>
      <c r="I29">
        <v>1820548</v>
      </c>
      <c r="J29">
        <v>4876313</v>
      </c>
      <c r="L29" s="3">
        <f t="shared" si="0"/>
        <v>33206</v>
      </c>
      <c r="M29" s="19">
        <f t="shared" si="1"/>
        <v>4.0393645232708053E-2</v>
      </c>
      <c r="N29" s="3"/>
      <c r="O29" s="3">
        <f t="shared" si="2"/>
        <v>25142</v>
      </c>
      <c r="P29" s="19">
        <f t="shared" si="3"/>
        <v>2.6742825536622217E-2</v>
      </c>
      <c r="Q29" s="3"/>
      <c r="R29" s="3">
        <f t="shared" si="4"/>
        <v>979714.22899547953</v>
      </c>
      <c r="S29" s="18">
        <f t="shared" si="5"/>
        <v>1</v>
      </c>
      <c r="T29" s="3">
        <f>R29-H29</f>
        <v>14432.228995479527</v>
      </c>
      <c r="U29" s="18">
        <f t="shared" si="6"/>
        <v>1</v>
      </c>
      <c r="W29" s="26" t="s">
        <v>173</v>
      </c>
    </row>
    <row r="30" spans="1:26">
      <c r="W30" s="26" t="s">
        <v>174</v>
      </c>
    </row>
    <row r="31" spans="1:26">
      <c r="W31" s="26" t="s">
        <v>175</v>
      </c>
    </row>
    <row r="32" spans="1:26">
      <c r="A32" s="15" t="s">
        <v>156</v>
      </c>
      <c r="C32" s="15" t="s">
        <v>157</v>
      </c>
      <c r="D32" s="15" t="s">
        <v>8</v>
      </c>
      <c r="W32" s="27" t="s">
        <v>176</v>
      </c>
    </row>
    <row r="33" spans="1:12" ht="26.4">
      <c r="C33" t="s">
        <v>158</v>
      </c>
      <c r="D33" t="s">
        <v>158</v>
      </c>
      <c r="E33" t="s">
        <v>158</v>
      </c>
      <c r="F33" t="s">
        <v>158</v>
      </c>
      <c r="G33" t="s">
        <v>162</v>
      </c>
      <c r="H33" t="s">
        <v>159</v>
      </c>
      <c r="I33" t="s">
        <v>159</v>
      </c>
      <c r="J33" t="s">
        <v>163</v>
      </c>
    </row>
    <row r="34" spans="1:12" ht="26.4">
      <c r="A34" s="15" t="s">
        <v>7</v>
      </c>
      <c r="B34" s="15" t="s">
        <v>1</v>
      </c>
      <c r="C34" t="s">
        <v>147</v>
      </c>
      <c r="D34" t="s">
        <v>152</v>
      </c>
      <c r="E34" t="s">
        <v>154</v>
      </c>
      <c r="F34" t="s">
        <v>155</v>
      </c>
      <c r="H34" t="s">
        <v>151</v>
      </c>
      <c r="I34" t="s">
        <v>153</v>
      </c>
    </row>
    <row r="35" spans="1:12">
      <c r="A35" t="s">
        <v>94</v>
      </c>
      <c r="B35" t="s">
        <v>47</v>
      </c>
      <c r="C35" s="21">
        <v>3050</v>
      </c>
      <c r="D35" s="21">
        <v>3385</v>
      </c>
      <c r="E35" s="21">
        <v>2165</v>
      </c>
      <c r="F35" s="21">
        <v>2490</v>
      </c>
      <c r="G35" s="21">
        <v>11090</v>
      </c>
      <c r="H35" s="21">
        <v>3081</v>
      </c>
      <c r="I35" s="21">
        <v>3483</v>
      </c>
      <c r="J35" s="21">
        <v>6564</v>
      </c>
      <c r="L35">
        <f>I35/D35-1</f>
        <v>2.895125553914335E-2</v>
      </c>
    </row>
    <row r="36" spans="1:12">
      <c r="A36" t="s">
        <v>94</v>
      </c>
      <c r="B36" t="s">
        <v>48</v>
      </c>
      <c r="C36" s="21">
        <v>1725</v>
      </c>
      <c r="D36" s="21">
        <v>2813</v>
      </c>
      <c r="E36" s="21">
        <v>1724</v>
      </c>
      <c r="F36" s="21">
        <v>2087</v>
      </c>
      <c r="G36" s="21">
        <v>8349</v>
      </c>
      <c r="H36" s="21">
        <v>2487</v>
      </c>
      <c r="I36" s="21">
        <v>2885</v>
      </c>
      <c r="J36" s="21">
        <v>5372</v>
      </c>
      <c r="L36">
        <f t="shared" ref="L36:L89" si="7">I36/D36-1</f>
        <v>2.5595449697831452E-2</v>
      </c>
    </row>
    <row r="37" spans="1:12">
      <c r="A37" t="s">
        <v>94</v>
      </c>
      <c r="B37" t="s">
        <v>49</v>
      </c>
      <c r="C37" s="21"/>
      <c r="D37" s="21"/>
      <c r="E37" s="21">
        <v>811</v>
      </c>
      <c r="F37" s="21">
        <v>896</v>
      </c>
      <c r="G37" s="21">
        <v>1707</v>
      </c>
      <c r="H37" s="21">
        <v>1132</v>
      </c>
      <c r="I37" s="21">
        <v>1254</v>
      </c>
      <c r="J37" s="21">
        <v>2386</v>
      </c>
      <c r="L37" t="e">
        <f t="shared" si="7"/>
        <v>#DIV/0!</v>
      </c>
    </row>
    <row r="38" spans="1:12">
      <c r="A38" t="s">
        <v>94</v>
      </c>
      <c r="B38" t="s">
        <v>50</v>
      </c>
      <c r="C38" s="21">
        <v>45887</v>
      </c>
      <c r="D38" s="21">
        <v>52686</v>
      </c>
      <c r="E38" s="21">
        <v>32292</v>
      </c>
      <c r="F38" s="21">
        <v>39086</v>
      </c>
      <c r="G38" s="21">
        <v>169951</v>
      </c>
      <c r="H38" s="21">
        <v>47835</v>
      </c>
      <c r="I38" s="21">
        <v>53170</v>
      </c>
      <c r="J38" s="21">
        <v>101005</v>
      </c>
      <c r="L38">
        <f t="shared" si="7"/>
        <v>9.1865011578027289E-3</v>
      </c>
    </row>
    <row r="39" spans="1:12">
      <c r="A39" t="s">
        <v>94</v>
      </c>
      <c r="B39" t="s">
        <v>51</v>
      </c>
      <c r="C39" s="21">
        <v>1182</v>
      </c>
      <c r="D39" s="21">
        <v>1455</v>
      </c>
      <c r="E39" s="21">
        <v>823</v>
      </c>
      <c r="F39" s="21">
        <v>1096</v>
      </c>
      <c r="G39" s="21">
        <v>4556</v>
      </c>
      <c r="H39" s="21">
        <v>1193</v>
      </c>
      <c r="I39" s="21">
        <v>1459</v>
      </c>
      <c r="J39" s="21">
        <v>2652</v>
      </c>
      <c r="L39">
        <f t="shared" si="7"/>
        <v>2.7491408934707806E-3</v>
      </c>
    </row>
    <row r="40" spans="1:12">
      <c r="A40" t="s">
        <v>94</v>
      </c>
      <c r="B40" t="s">
        <v>52</v>
      </c>
      <c r="C40" s="21">
        <v>2272</v>
      </c>
      <c r="D40" s="21">
        <v>2699</v>
      </c>
      <c r="E40" s="21">
        <v>1590</v>
      </c>
      <c r="F40" s="21">
        <v>2014</v>
      </c>
      <c r="G40" s="21">
        <v>8575</v>
      </c>
      <c r="H40" s="21">
        <v>2351</v>
      </c>
      <c r="I40" s="21">
        <v>2772</v>
      </c>
      <c r="J40" s="21">
        <v>5123</v>
      </c>
      <c r="L40">
        <f t="shared" si="7"/>
        <v>2.7047054464616416E-2</v>
      </c>
    </row>
    <row r="41" spans="1:12">
      <c r="A41" t="s">
        <v>94</v>
      </c>
      <c r="B41" t="s">
        <v>53</v>
      </c>
      <c r="C41" s="21">
        <v>28263</v>
      </c>
      <c r="D41" s="21">
        <v>29249</v>
      </c>
      <c r="E41" s="21">
        <v>20329</v>
      </c>
      <c r="F41" s="21">
        <v>21319</v>
      </c>
      <c r="G41" s="21">
        <v>99160</v>
      </c>
      <c r="H41" s="21">
        <v>28252</v>
      </c>
      <c r="I41" s="21">
        <v>29896</v>
      </c>
      <c r="J41" s="21">
        <v>58148</v>
      </c>
      <c r="L41">
        <f t="shared" si="7"/>
        <v>2.2120414373141051E-2</v>
      </c>
    </row>
    <row r="42" spans="1:12">
      <c r="A42" t="s">
        <v>94</v>
      </c>
      <c r="B42" t="s">
        <v>54</v>
      </c>
      <c r="C42" s="21">
        <v>858</v>
      </c>
      <c r="D42" s="21">
        <v>907</v>
      </c>
      <c r="E42" s="21">
        <v>622</v>
      </c>
      <c r="F42" s="21">
        <v>676</v>
      </c>
      <c r="G42" s="21">
        <v>3063</v>
      </c>
      <c r="H42" s="21">
        <v>871</v>
      </c>
      <c r="I42" s="21">
        <v>921</v>
      </c>
      <c r="J42" s="21">
        <v>1792</v>
      </c>
      <c r="L42">
        <f t="shared" si="7"/>
        <v>1.5435501653803696E-2</v>
      </c>
    </row>
    <row r="43" spans="1:12">
      <c r="A43" t="s">
        <v>94</v>
      </c>
      <c r="B43" t="s">
        <v>55</v>
      </c>
      <c r="C43" s="21">
        <v>158</v>
      </c>
      <c r="D43" s="21">
        <v>155</v>
      </c>
      <c r="E43" s="21">
        <v>119</v>
      </c>
      <c r="F43" s="21">
        <v>124</v>
      </c>
      <c r="G43" s="21">
        <v>556</v>
      </c>
      <c r="H43" s="21">
        <v>166</v>
      </c>
      <c r="I43" s="21">
        <v>169</v>
      </c>
      <c r="J43" s="21">
        <v>335</v>
      </c>
      <c r="L43">
        <f t="shared" si="7"/>
        <v>9.0322580645161299E-2</v>
      </c>
    </row>
    <row r="44" spans="1:12">
      <c r="A44" t="s">
        <v>94</v>
      </c>
      <c r="B44" t="s">
        <v>56</v>
      </c>
      <c r="C44" s="21">
        <v>4269</v>
      </c>
      <c r="D44" s="21">
        <v>5070</v>
      </c>
      <c r="E44" s="21">
        <v>2987</v>
      </c>
      <c r="F44" s="21">
        <v>3779</v>
      </c>
      <c r="G44" s="21">
        <v>16105</v>
      </c>
      <c r="H44" s="21">
        <v>4356</v>
      </c>
      <c r="I44" s="21">
        <v>5246</v>
      </c>
      <c r="J44" s="21">
        <v>9602</v>
      </c>
      <c r="L44">
        <f t="shared" si="7"/>
        <v>3.4714003944773086E-2</v>
      </c>
    </row>
    <row r="45" spans="1:12">
      <c r="A45" t="s">
        <v>94</v>
      </c>
      <c r="B45" t="s">
        <v>57</v>
      </c>
      <c r="C45" s="21">
        <v>2911</v>
      </c>
      <c r="D45" s="21">
        <v>3228</v>
      </c>
      <c r="E45" s="21">
        <v>2065</v>
      </c>
      <c r="F45" s="21">
        <v>2382</v>
      </c>
      <c r="G45" s="21">
        <v>10586</v>
      </c>
      <c r="H45" s="21">
        <v>3001</v>
      </c>
      <c r="I45" s="21">
        <v>3255</v>
      </c>
      <c r="J45" s="21">
        <v>6256</v>
      </c>
      <c r="L45">
        <f t="shared" si="7"/>
        <v>8.3643122676579917E-3</v>
      </c>
    </row>
    <row r="46" spans="1:12">
      <c r="A46" t="s">
        <v>94</v>
      </c>
      <c r="B46" t="s">
        <v>58</v>
      </c>
      <c r="C46" s="21">
        <v>4018</v>
      </c>
      <c r="D46" s="21">
        <v>4449</v>
      </c>
      <c r="E46" s="21">
        <v>2852</v>
      </c>
      <c r="F46" s="21">
        <v>3278</v>
      </c>
      <c r="G46" s="21">
        <v>14597</v>
      </c>
      <c r="H46" s="21">
        <v>4071</v>
      </c>
      <c r="I46" s="21">
        <v>4522</v>
      </c>
      <c r="J46" s="21">
        <v>8593</v>
      </c>
      <c r="L46">
        <f t="shared" si="7"/>
        <v>1.6408181613845718E-2</v>
      </c>
    </row>
    <row r="47" spans="1:12">
      <c r="A47" t="s">
        <v>94</v>
      </c>
      <c r="B47" t="s">
        <v>59</v>
      </c>
      <c r="C47" s="21">
        <v>438</v>
      </c>
      <c r="D47" s="21">
        <v>460</v>
      </c>
      <c r="E47" s="21">
        <v>316</v>
      </c>
      <c r="F47" s="21">
        <v>339</v>
      </c>
      <c r="G47" s="21">
        <v>1553</v>
      </c>
      <c r="H47" s="21">
        <v>266</v>
      </c>
      <c r="I47" s="21"/>
      <c r="J47" s="21">
        <v>266</v>
      </c>
      <c r="L47">
        <f t="shared" si="7"/>
        <v>-1</v>
      </c>
    </row>
    <row r="48" spans="1:12">
      <c r="A48" t="s">
        <v>94</v>
      </c>
      <c r="B48" t="s">
        <v>60</v>
      </c>
      <c r="C48" s="21">
        <v>705</v>
      </c>
      <c r="D48" s="21">
        <v>782</v>
      </c>
      <c r="E48" s="21">
        <v>503</v>
      </c>
      <c r="F48" s="21">
        <v>578</v>
      </c>
      <c r="G48" s="21">
        <v>2568</v>
      </c>
      <c r="H48" s="21">
        <v>716</v>
      </c>
      <c r="I48" s="21">
        <v>779</v>
      </c>
      <c r="J48" s="21">
        <v>1495</v>
      </c>
      <c r="L48">
        <f t="shared" si="7"/>
        <v>-3.8363171355498826E-3</v>
      </c>
    </row>
    <row r="49" spans="1:12">
      <c r="A49" t="s">
        <v>167</v>
      </c>
      <c r="C49" s="21">
        <v>95736</v>
      </c>
      <c r="D49" s="21">
        <v>107338</v>
      </c>
      <c r="E49" s="21">
        <v>69198</v>
      </c>
      <c r="F49" s="21">
        <v>80144</v>
      </c>
      <c r="G49" s="21">
        <v>352416</v>
      </c>
      <c r="H49" s="21">
        <v>99778</v>
      </c>
      <c r="I49" s="21">
        <v>109811</v>
      </c>
      <c r="J49" s="21">
        <v>209589</v>
      </c>
      <c r="L49">
        <f t="shared" si="7"/>
        <v>2.3039370959026639E-2</v>
      </c>
    </row>
    <row r="50" spans="1:12">
      <c r="A50" t="s">
        <v>91</v>
      </c>
      <c r="B50" t="s">
        <v>61</v>
      </c>
      <c r="C50" s="21">
        <v>1974</v>
      </c>
      <c r="D50" s="21">
        <v>2425</v>
      </c>
      <c r="E50" s="21">
        <v>1362</v>
      </c>
      <c r="F50" s="21">
        <v>1821</v>
      </c>
      <c r="G50" s="21">
        <v>7582</v>
      </c>
      <c r="H50" s="21">
        <v>1992</v>
      </c>
      <c r="I50" s="21">
        <v>1737</v>
      </c>
      <c r="J50" s="21">
        <v>3729</v>
      </c>
      <c r="L50">
        <f t="shared" si="7"/>
        <v>-0.2837113402061856</v>
      </c>
    </row>
    <row r="51" spans="1:12">
      <c r="A51" t="s">
        <v>91</v>
      </c>
      <c r="B51" t="s">
        <v>62</v>
      </c>
      <c r="C51" s="21">
        <v>1442</v>
      </c>
      <c r="D51" s="21">
        <v>1773</v>
      </c>
      <c r="E51" s="21">
        <v>1008</v>
      </c>
      <c r="F51" s="21">
        <v>1337</v>
      </c>
      <c r="G51" s="21">
        <v>5560</v>
      </c>
      <c r="H51" s="21">
        <v>1483</v>
      </c>
      <c r="I51" s="21">
        <v>1826</v>
      </c>
      <c r="J51" s="21">
        <v>3309</v>
      </c>
      <c r="L51">
        <f t="shared" si="7"/>
        <v>2.9892836999436012E-2</v>
      </c>
    </row>
    <row r="52" spans="1:12">
      <c r="A52" t="s">
        <v>91</v>
      </c>
      <c r="B52" t="s">
        <v>63</v>
      </c>
      <c r="C52" s="21">
        <v>3070</v>
      </c>
      <c r="D52" s="21">
        <v>3648</v>
      </c>
      <c r="E52" s="21">
        <v>2149</v>
      </c>
      <c r="F52" s="21">
        <v>2719</v>
      </c>
      <c r="G52" s="21">
        <v>11586</v>
      </c>
      <c r="H52" s="21">
        <v>3086</v>
      </c>
      <c r="I52" s="21">
        <v>3722</v>
      </c>
      <c r="J52" s="21">
        <v>6808</v>
      </c>
      <c r="L52">
        <f t="shared" si="7"/>
        <v>2.0285087719298156E-2</v>
      </c>
    </row>
    <row r="53" spans="1:12">
      <c r="A53" t="s">
        <v>91</v>
      </c>
      <c r="B53" t="s">
        <v>64</v>
      </c>
      <c r="C53" s="21">
        <v>62302</v>
      </c>
      <c r="D53" s="21">
        <v>69102</v>
      </c>
      <c r="E53" s="21">
        <v>44184</v>
      </c>
      <c r="F53" s="21">
        <v>50976</v>
      </c>
      <c r="G53" s="21">
        <v>226564</v>
      </c>
      <c r="H53" s="21">
        <v>63613</v>
      </c>
      <c r="I53" s="21">
        <v>71175</v>
      </c>
      <c r="J53" s="21">
        <v>134788</v>
      </c>
      <c r="L53">
        <f t="shared" si="7"/>
        <v>2.9999131718329464E-2</v>
      </c>
    </row>
    <row r="54" spans="1:12">
      <c r="A54" t="s">
        <v>91</v>
      </c>
      <c r="B54" t="s">
        <v>65</v>
      </c>
      <c r="C54" s="21">
        <v>1877</v>
      </c>
      <c r="D54" s="21">
        <v>1932</v>
      </c>
      <c r="E54" s="21">
        <v>1352</v>
      </c>
      <c r="F54" s="21">
        <v>1420</v>
      </c>
      <c r="G54" s="21">
        <v>6581</v>
      </c>
      <c r="H54" s="21">
        <v>1891</v>
      </c>
      <c r="I54" s="21">
        <v>1943</v>
      </c>
      <c r="J54" s="21">
        <v>3834</v>
      </c>
      <c r="L54">
        <f t="shared" si="7"/>
        <v>5.6935817805383593E-3</v>
      </c>
    </row>
    <row r="55" spans="1:12">
      <c r="A55" t="s">
        <v>91</v>
      </c>
      <c r="B55" t="s">
        <v>66</v>
      </c>
      <c r="C55" s="21">
        <v>73638</v>
      </c>
      <c r="D55" s="21">
        <v>90624</v>
      </c>
      <c r="E55" s="21">
        <v>50984</v>
      </c>
      <c r="F55" s="21">
        <v>67962</v>
      </c>
      <c r="G55" s="21">
        <v>283208</v>
      </c>
      <c r="H55" s="21">
        <v>74564</v>
      </c>
      <c r="I55" s="21">
        <v>91867</v>
      </c>
      <c r="J55" s="21">
        <v>166431</v>
      </c>
      <c r="L55">
        <f t="shared" si="7"/>
        <v>1.3716013418079154E-2</v>
      </c>
    </row>
    <row r="56" spans="1:12">
      <c r="A56" t="s">
        <v>91</v>
      </c>
      <c r="B56" t="s">
        <v>67</v>
      </c>
      <c r="C56" s="21">
        <v>3264</v>
      </c>
      <c r="D56" s="21">
        <v>3740</v>
      </c>
      <c r="E56" s="21">
        <v>2301</v>
      </c>
      <c r="F56" s="21">
        <v>2784</v>
      </c>
      <c r="G56" s="21">
        <v>12089</v>
      </c>
      <c r="H56" s="21">
        <v>3295</v>
      </c>
      <c r="I56" s="21">
        <v>3738</v>
      </c>
      <c r="J56" s="21">
        <v>7033</v>
      </c>
      <c r="L56">
        <f t="shared" si="7"/>
        <v>-5.3475935828872778E-4</v>
      </c>
    </row>
    <row r="57" spans="1:12">
      <c r="A57" t="s">
        <v>91</v>
      </c>
      <c r="B57" t="s">
        <v>68</v>
      </c>
      <c r="C57" s="21">
        <v>285</v>
      </c>
      <c r="D57" s="21">
        <v>322</v>
      </c>
      <c r="E57" s="21">
        <v>196</v>
      </c>
      <c r="F57" s="21">
        <v>245</v>
      </c>
      <c r="G57" s="21">
        <v>1048</v>
      </c>
      <c r="H57" s="21">
        <v>280</v>
      </c>
      <c r="I57" s="21">
        <v>330</v>
      </c>
      <c r="J57" s="21">
        <v>610</v>
      </c>
      <c r="L57">
        <f t="shared" si="7"/>
        <v>2.4844720496894457E-2</v>
      </c>
    </row>
    <row r="58" spans="1:12">
      <c r="A58" t="s">
        <v>168</v>
      </c>
      <c r="C58" s="21">
        <v>147852</v>
      </c>
      <c r="D58" s="21">
        <v>173566</v>
      </c>
      <c r="E58" s="21">
        <v>103536</v>
      </c>
      <c r="F58" s="21">
        <v>129264</v>
      </c>
      <c r="G58" s="21">
        <v>554218</v>
      </c>
      <c r="H58" s="21">
        <v>150204</v>
      </c>
      <c r="I58" s="21">
        <v>176338</v>
      </c>
      <c r="J58" s="21">
        <v>326542</v>
      </c>
      <c r="L58">
        <f t="shared" si="7"/>
        <v>1.5970869870827187E-2</v>
      </c>
    </row>
    <row r="59" spans="1:12">
      <c r="A59" t="s">
        <v>97</v>
      </c>
      <c r="B59" t="s">
        <v>69</v>
      </c>
      <c r="C59" s="21"/>
      <c r="D59" s="21"/>
      <c r="E59" s="21">
        <v>1249</v>
      </c>
      <c r="F59" s="21">
        <v>3569</v>
      </c>
      <c r="G59" s="21">
        <v>4818</v>
      </c>
      <c r="H59" s="21">
        <v>4809</v>
      </c>
      <c r="I59" s="21"/>
      <c r="J59" s="21">
        <v>4809</v>
      </c>
      <c r="L59" t="e">
        <f t="shared" si="7"/>
        <v>#DIV/0!</v>
      </c>
    </row>
    <row r="60" spans="1:12">
      <c r="A60" t="s">
        <v>97</v>
      </c>
      <c r="B60" t="s">
        <v>70</v>
      </c>
      <c r="C60" s="21">
        <v>2665</v>
      </c>
      <c r="D60" s="21">
        <v>3174</v>
      </c>
      <c r="E60" s="21">
        <v>1864</v>
      </c>
      <c r="F60" s="21">
        <v>2376</v>
      </c>
      <c r="G60" s="21">
        <v>10079</v>
      </c>
      <c r="H60" s="21">
        <v>2667</v>
      </c>
      <c r="I60" s="21">
        <v>3248</v>
      </c>
      <c r="J60" s="21">
        <v>5915</v>
      </c>
      <c r="L60">
        <f t="shared" si="7"/>
        <v>2.3314429741650988E-2</v>
      </c>
    </row>
    <row r="61" spans="1:12">
      <c r="A61" t="s">
        <v>97</v>
      </c>
      <c r="B61" t="s">
        <v>71</v>
      </c>
      <c r="C61" s="21">
        <v>582</v>
      </c>
      <c r="D61" s="21">
        <v>612</v>
      </c>
      <c r="E61" s="21">
        <v>406</v>
      </c>
      <c r="F61" s="21">
        <v>450</v>
      </c>
      <c r="G61" s="21">
        <v>2050</v>
      </c>
      <c r="H61" s="21">
        <v>589</v>
      </c>
      <c r="I61" s="21">
        <v>615</v>
      </c>
      <c r="J61" s="21">
        <v>1204</v>
      </c>
      <c r="L61">
        <f t="shared" si="7"/>
        <v>4.9019607843137081E-3</v>
      </c>
    </row>
    <row r="62" spans="1:12">
      <c r="A62" t="s">
        <v>97</v>
      </c>
      <c r="B62" t="s">
        <v>72</v>
      </c>
      <c r="C62" s="21">
        <v>4139</v>
      </c>
      <c r="D62" s="21">
        <v>4910</v>
      </c>
      <c r="E62" s="21">
        <v>2891</v>
      </c>
      <c r="F62" s="21">
        <v>3665</v>
      </c>
      <c r="G62" s="21">
        <v>15605</v>
      </c>
      <c r="H62" s="21">
        <v>4268</v>
      </c>
      <c r="I62" s="21">
        <v>4961</v>
      </c>
      <c r="J62" s="21">
        <v>9229</v>
      </c>
      <c r="L62">
        <f t="shared" si="7"/>
        <v>1.0386965376782076E-2</v>
      </c>
    </row>
    <row r="63" spans="1:12">
      <c r="A63" t="s">
        <v>97</v>
      </c>
      <c r="B63" t="s">
        <v>73</v>
      </c>
      <c r="C63" s="21">
        <v>1324</v>
      </c>
      <c r="D63" s="21">
        <v>1619</v>
      </c>
      <c r="E63" s="21">
        <v>913</v>
      </c>
      <c r="F63" s="21">
        <v>1211</v>
      </c>
      <c r="G63" s="21">
        <v>5067</v>
      </c>
      <c r="H63" s="21">
        <v>1336</v>
      </c>
      <c r="I63" s="21">
        <v>1636</v>
      </c>
      <c r="J63" s="21">
        <v>2972</v>
      </c>
      <c r="L63">
        <f t="shared" si="7"/>
        <v>1.050030883261277E-2</v>
      </c>
    </row>
    <row r="64" spans="1:12">
      <c r="A64" t="s">
        <v>97</v>
      </c>
      <c r="B64" t="s">
        <v>74</v>
      </c>
      <c r="C64" s="21">
        <v>41282</v>
      </c>
      <c r="D64" s="21">
        <v>49071</v>
      </c>
      <c r="E64" s="21">
        <v>28827</v>
      </c>
      <c r="F64" s="21">
        <v>36607</v>
      </c>
      <c r="G64" s="21">
        <v>155787</v>
      </c>
      <c r="H64" s="21">
        <v>41985</v>
      </c>
      <c r="I64" s="21">
        <v>50429</v>
      </c>
      <c r="J64" s="21">
        <v>92414</v>
      </c>
      <c r="L64">
        <f t="shared" si="7"/>
        <v>2.7674186382996124E-2</v>
      </c>
    </row>
    <row r="65" spans="1:12">
      <c r="A65" t="s">
        <v>97</v>
      </c>
      <c r="B65" t="s">
        <v>75</v>
      </c>
      <c r="C65" s="21">
        <v>1639</v>
      </c>
      <c r="D65" s="21">
        <v>1879</v>
      </c>
      <c r="E65" s="21">
        <v>1153</v>
      </c>
      <c r="F65" s="21">
        <v>1402</v>
      </c>
      <c r="G65" s="21">
        <v>6073</v>
      </c>
      <c r="H65" s="21">
        <v>483</v>
      </c>
      <c r="I65" s="21"/>
      <c r="J65" s="21">
        <v>483</v>
      </c>
      <c r="L65">
        <f t="shared" si="7"/>
        <v>-1</v>
      </c>
    </row>
    <row r="66" spans="1:12">
      <c r="A66" t="s">
        <v>97</v>
      </c>
      <c r="B66" t="s">
        <v>76</v>
      </c>
      <c r="C66" s="21">
        <v>982</v>
      </c>
      <c r="D66" s="21">
        <v>1079</v>
      </c>
      <c r="E66" s="21">
        <v>691</v>
      </c>
      <c r="F66" s="21">
        <v>806</v>
      </c>
      <c r="G66" s="21">
        <v>3558</v>
      </c>
      <c r="H66" s="21">
        <v>996</v>
      </c>
      <c r="I66" s="21">
        <v>1088</v>
      </c>
      <c r="J66" s="21">
        <v>2084</v>
      </c>
      <c r="L66">
        <f t="shared" si="7"/>
        <v>8.3410565338275511E-3</v>
      </c>
    </row>
    <row r="67" spans="1:12">
      <c r="A67" t="s">
        <v>97</v>
      </c>
      <c r="B67" t="s">
        <v>77</v>
      </c>
      <c r="C67" s="21">
        <v>4076</v>
      </c>
      <c r="D67" s="21">
        <v>4680</v>
      </c>
      <c r="E67" s="21">
        <v>2879</v>
      </c>
      <c r="F67" s="21">
        <v>3476</v>
      </c>
      <c r="G67" s="21">
        <v>15111</v>
      </c>
      <c r="H67" s="21">
        <v>4222</v>
      </c>
      <c r="I67" s="21">
        <v>4678</v>
      </c>
      <c r="J67" s="21">
        <v>8900</v>
      </c>
      <c r="L67">
        <f t="shared" si="7"/>
        <v>-4.2735042735042583E-4</v>
      </c>
    </row>
    <row r="68" spans="1:12">
      <c r="A68" t="s">
        <v>97</v>
      </c>
      <c r="B68" t="s">
        <v>78</v>
      </c>
      <c r="C68" s="21">
        <v>11480</v>
      </c>
      <c r="D68" s="21">
        <v>13176</v>
      </c>
      <c r="E68" s="21">
        <v>8078</v>
      </c>
      <c r="F68" s="21">
        <v>9778</v>
      </c>
      <c r="G68" s="21">
        <v>42512</v>
      </c>
      <c r="H68" s="21">
        <v>11595</v>
      </c>
      <c r="I68" s="21">
        <v>13523</v>
      </c>
      <c r="J68" s="21">
        <v>25118</v>
      </c>
      <c r="L68">
        <f t="shared" si="7"/>
        <v>2.6335761991499673E-2</v>
      </c>
    </row>
    <row r="69" spans="1:12">
      <c r="A69" t="s">
        <v>169</v>
      </c>
      <c r="C69" s="21">
        <v>68169</v>
      </c>
      <c r="D69" s="21">
        <v>80200</v>
      </c>
      <c r="E69" s="21">
        <v>48951</v>
      </c>
      <c r="F69" s="21">
        <v>63340</v>
      </c>
      <c r="G69" s="21">
        <v>260660</v>
      </c>
      <c r="H69" s="21">
        <v>72950</v>
      </c>
      <c r="I69" s="21">
        <v>80178</v>
      </c>
      <c r="J69" s="21">
        <v>153128</v>
      </c>
      <c r="L69">
        <f t="shared" si="7"/>
        <v>-2.7431421446388882E-4</v>
      </c>
    </row>
    <row r="70" spans="1:12">
      <c r="A70" t="s">
        <v>88</v>
      </c>
      <c r="B70" t="s">
        <v>26</v>
      </c>
      <c r="C70" s="21">
        <v>3584</v>
      </c>
      <c r="D70" s="21">
        <v>3716</v>
      </c>
      <c r="E70" s="21">
        <v>2587</v>
      </c>
      <c r="F70" s="21">
        <v>2713</v>
      </c>
      <c r="G70" s="21">
        <v>12600</v>
      </c>
      <c r="H70" s="21">
        <v>3613</v>
      </c>
      <c r="I70" s="21">
        <v>3743</v>
      </c>
      <c r="J70" s="21">
        <v>7356</v>
      </c>
      <c r="L70">
        <f t="shared" si="7"/>
        <v>7.2658772874059085E-3</v>
      </c>
    </row>
    <row r="71" spans="1:12">
      <c r="A71" t="s">
        <v>88</v>
      </c>
      <c r="B71" t="s">
        <v>9</v>
      </c>
      <c r="C71" s="21">
        <v>884</v>
      </c>
      <c r="D71" s="21">
        <v>3760</v>
      </c>
      <c r="E71" s="21">
        <v>5447</v>
      </c>
      <c r="F71" s="21">
        <v>5994</v>
      </c>
      <c r="G71" s="21">
        <v>16085</v>
      </c>
      <c r="H71" s="21">
        <v>7846</v>
      </c>
      <c r="I71" s="21">
        <v>8270</v>
      </c>
      <c r="J71" s="21">
        <v>16116</v>
      </c>
      <c r="L71">
        <f t="shared" si="7"/>
        <v>1.1994680851063828</v>
      </c>
    </row>
    <row r="72" spans="1:12">
      <c r="A72" t="s">
        <v>88</v>
      </c>
      <c r="B72" t="s">
        <v>29</v>
      </c>
      <c r="C72" s="21">
        <v>47869</v>
      </c>
      <c r="D72" s="21">
        <v>58910</v>
      </c>
      <c r="E72" s="21">
        <v>33137</v>
      </c>
      <c r="F72" s="21">
        <v>44184</v>
      </c>
      <c r="G72" s="21">
        <v>184100</v>
      </c>
      <c r="H72" s="21">
        <v>49385</v>
      </c>
      <c r="I72" s="21">
        <v>60071</v>
      </c>
      <c r="J72" s="21">
        <v>109456</v>
      </c>
      <c r="L72">
        <f t="shared" si="7"/>
        <v>1.9708029197080368E-2</v>
      </c>
    </row>
    <row r="73" spans="1:12">
      <c r="A73" t="s">
        <v>88</v>
      </c>
      <c r="B73" t="s">
        <v>30</v>
      </c>
      <c r="C73" s="21">
        <v>57353</v>
      </c>
      <c r="D73" s="21">
        <v>65847</v>
      </c>
      <c r="E73" s="21">
        <v>40364</v>
      </c>
      <c r="F73" s="21">
        <v>48865</v>
      </c>
      <c r="G73" s="21">
        <v>212429</v>
      </c>
      <c r="H73" s="21">
        <v>58740</v>
      </c>
      <c r="I73" s="21">
        <v>67226</v>
      </c>
      <c r="J73" s="21">
        <v>125966</v>
      </c>
      <c r="L73">
        <f t="shared" si="7"/>
        <v>2.0942487888590211E-2</v>
      </c>
    </row>
    <row r="74" spans="1:12">
      <c r="A74" t="s">
        <v>88</v>
      </c>
      <c r="B74" t="s">
        <v>31</v>
      </c>
      <c r="C74" s="21">
        <v>51543</v>
      </c>
      <c r="D74" s="21">
        <v>63438</v>
      </c>
      <c r="E74" s="21">
        <v>35691</v>
      </c>
      <c r="F74" s="21">
        <v>47581</v>
      </c>
      <c r="G74" s="21">
        <v>198253</v>
      </c>
      <c r="H74" s="21">
        <v>52266</v>
      </c>
      <c r="I74" s="21">
        <v>65834</v>
      </c>
      <c r="J74" s="21">
        <v>118100</v>
      </c>
      <c r="L74">
        <f t="shared" si="7"/>
        <v>3.7769160440114691E-2</v>
      </c>
    </row>
    <row r="75" spans="1:12">
      <c r="A75" t="s">
        <v>88</v>
      </c>
      <c r="B75" t="s">
        <v>32</v>
      </c>
      <c r="C75" s="21">
        <v>38242</v>
      </c>
      <c r="D75" s="21">
        <v>43900</v>
      </c>
      <c r="E75" s="21">
        <v>26910</v>
      </c>
      <c r="F75" s="21">
        <v>32575</v>
      </c>
      <c r="G75" s="21">
        <v>141627</v>
      </c>
      <c r="H75" s="21">
        <v>39302</v>
      </c>
      <c r="I75" s="21">
        <v>44111</v>
      </c>
      <c r="J75" s="21">
        <v>83413</v>
      </c>
      <c r="L75">
        <f t="shared" si="7"/>
        <v>4.8063781321183718E-3</v>
      </c>
    </row>
    <row r="76" spans="1:12">
      <c r="A76" t="s">
        <v>88</v>
      </c>
      <c r="B76" t="s">
        <v>33</v>
      </c>
      <c r="C76" s="21">
        <v>68822</v>
      </c>
      <c r="D76" s="21">
        <v>79019</v>
      </c>
      <c r="E76" s="21">
        <v>48434</v>
      </c>
      <c r="F76" s="21">
        <v>58625</v>
      </c>
      <c r="G76" s="21">
        <v>254900</v>
      </c>
      <c r="H76" s="21">
        <v>69761</v>
      </c>
      <c r="I76" s="21">
        <v>81839</v>
      </c>
      <c r="J76" s="21">
        <v>151600</v>
      </c>
      <c r="L76">
        <f t="shared" si="7"/>
        <v>3.5687619433300899E-2</v>
      </c>
    </row>
    <row r="77" spans="1:12">
      <c r="A77" t="s">
        <v>88</v>
      </c>
      <c r="B77" t="s">
        <v>34</v>
      </c>
      <c r="C77" s="21">
        <v>8078</v>
      </c>
      <c r="D77" s="21">
        <v>8367</v>
      </c>
      <c r="E77" s="21">
        <v>5826</v>
      </c>
      <c r="F77" s="21">
        <v>6094</v>
      </c>
      <c r="G77" s="21">
        <v>28365</v>
      </c>
      <c r="H77" s="21">
        <v>8296</v>
      </c>
      <c r="I77" s="21">
        <v>8401</v>
      </c>
      <c r="J77" s="21">
        <v>16697</v>
      </c>
      <c r="L77">
        <f t="shared" si="7"/>
        <v>4.063583124178427E-3</v>
      </c>
    </row>
    <row r="78" spans="1:12">
      <c r="A78" t="s">
        <v>88</v>
      </c>
      <c r="B78" t="s">
        <v>35</v>
      </c>
      <c r="C78" s="21">
        <v>2680</v>
      </c>
      <c r="D78" s="21">
        <v>2873</v>
      </c>
      <c r="E78" s="21">
        <v>1919</v>
      </c>
      <c r="F78" s="21">
        <v>2114</v>
      </c>
      <c r="G78" s="21">
        <v>9586</v>
      </c>
      <c r="H78" s="21">
        <v>2699</v>
      </c>
      <c r="I78" s="21">
        <v>2912</v>
      </c>
      <c r="J78" s="21">
        <v>5611</v>
      </c>
      <c r="L78">
        <f t="shared" si="7"/>
        <v>1.3574660633484115E-2</v>
      </c>
    </row>
    <row r="79" spans="1:12">
      <c r="A79" t="s">
        <v>88</v>
      </c>
      <c r="B79" t="s">
        <v>36</v>
      </c>
      <c r="C79" s="21"/>
      <c r="D79" s="21"/>
      <c r="E79" s="21"/>
      <c r="F79" s="21">
        <v>2092</v>
      </c>
      <c r="G79" s="21">
        <v>2092</v>
      </c>
      <c r="H79" s="21">
        <v>3465</v>
      </c>
      <c r="I79" s="21">
        <v>4321</v>
      </c>
      <c r="J79" s="21">
        <v>7786</v>
      </c>
      <c r="L79" t="e">
        <f t="shared" si="7"/>
        <v>#DIV/0!</v>
      </c>
    </row>
    <row r="80" spans="1:12">
      <c r="A80" t="s">
        <v>88</v>
      </c>
      <c r="B80" t="s">
        <v>37</v>
      </c>
      <c r="C80" s="21">
        <v>3809</v>
      </c>
      <c r="D80" s="21">
        <v>4363</v>
      </c>
      <c r="E80" s="21">
        <v>2684</v>
      </c>
      <c r="F80" s="21">
        <v>3246</v>
      </c>
      <c r="G80" s="21">
        <v>14102</v>
      </c>
      <c r="H80" s="21">
        <v>3775</v>
      </c>
      <c r="I80" s="21">
        <v>4424</v>
      </c>
      <c r="J80" s="21">
        <v>8199</v>
      </c>
      <c r="L80">
        <f t="shared" si="7"/>
        <v>1.3981205592482171E-2</v>
      </c>
    </row>
    <row r="81" spans="1:12">
      <c r="A81" t="s">
        <v>88</v>
      </c>
      <c r="B81" t="s">
        <v>38</v>
      </c>
      <c r="C81" s="21">
        <v>5024</v>
      </c>
      <c r="D81" s="21">
        <v>5769</v>
      </c>
      <c r="E81" s="21">
        <v>3536</v>
      </c>
      <c r="F81" s="21">
        <v>4278</v>
      </c>
      <c r="G81" s="21">
        <v>18607</v>
      </c>
      <c r="H81" s="21">
        <v>5035</v>
      </c>
      <c r="I81" s="21">
        <v>5895</v>
      </c>
      <c r="J81" s="21">
        <v>10930</v>
      </c>
      <c r="L81">
        <f t="shared" si="7"/>
        <v>2.1840873634945357E-2</v>
      </c>
    </row>
    <row r="82" spans="1:12">
      <c r="A82" t="s">
        <v>88</v>
      </c>
      <c r="B82" t="s">
        <v>39</v>
      </c>
      <c r="C82" s="21">
        <v>20189</v>
      </c>
      <c r="D82" s="21">
        <v>20896</v>
      </c>
      <c r="E82" s="21">
        <v>14525</v>
      </c>
      <c r="F82" s="21">
        <v>15234</v>
      </c>
      <c r="G82" s="21">
        <v>70844</v>
      </c>
      <c r="H82" s="21">
        <v>20317</v>
      </c>
      <c r="I82" s="21">
        <v>21097</v>
      </c>
      <c r="J82" s="21">
        <v>41414</v>
      </c>
      <c r="L82">
        <f t="shared" si="7"/>
        <v>9.6190658499233361E-3</v>
      </c>
    </row>
    <row r="83" spans="1:12">
      <c r="A83" t="s">
        <v>88</v>
      </c>
      <c r="B83" t="s">
        <v>40</v>
      </c>
      <c r="C83" s="21">
        <v>3673</v>
      </c>
      <c r="D83" s="21">
        <v>4216</v>
      </c>
      <c r="E83" s="21">
        <v>2588</v>
      </c>
      <c r="F83" s="21">
        <v>3131</v>
      </c>
      <c r="G83" s="21">
        <v>13608</v>
      </c>
      <c r="H83" s="21">
        <v>3759</v>
      </c>
      <c r="I83" s="21">
        <v>1614</v>
      </c>
      <c r="J83" s="21">
        <v>5373</v>
      </c>
      <c r="L83">
        <f t="shared" si="7"/>
        <v>-0.61717267552182165</v>
      </c>
    </row>
    <row r="84" spans="1:12">
      <c r="A84" t="s">
        <v>88</v>
      </c>
      <c r="B84" t="s">
        <v>41</v>
      </c>
      <c r="C84" s="21">
        <v>95153</v>
      </c>
      <c r="D84" s="21">
        <v>101946</v>
      </c>
      <c r="E84" s="21">
        <v>67976</v>
      </c>
      <c r="F84" s="21">
        <v>74763</v>
      </c>
      <c r="G84" s="21">
        <v>339838</v>
      </c>
      <c r="H84" s="21">
        <v>98412</v>
      </c>
      <c r="I84" s="21">
        <v>105213</v>
      </c>
      <c r="J84" s="21">
        <v>203625</v>
      </c>
      <c r="L84">
        <f t="shared" si="7"/>
        <v>3.2046377493967437E-2</v>
      </c>
    </row>
    <row r="85" spans="1:12">
      <c r="A85" t="s">
        <v>88</v>
      </c>
      <c r="B85" t="s">
        <v>42</v>
      </c>
      <c r="C85" s="21">
        <v>4934</v>
      </c>
      <c r="D85" s="21">
        <v>5281</v>
      </c>
      <c r="E85" s="21">
        <v>3520</v>
      </c>
      <c r="F85" s="21">
        <v>3875</v>
      </c>
      <c r="G85" s="21">
        <v>17610</v>
      </c>
      <c r="H85" s="21">
        <v>5039</v>
      </c>
      <c r="I85" s="21">
        <v>5432</v>
      </c>
      <c r="J85" s="21">
        <v>10471</v>
      </c>
      <c r="L85">
        <f t="shared" si="7"/>
        <v>2.859306949441387E-2</v>
      </c>
    </row>
    <row r="86" spans="1:12">
      <c r="A86" t="s">
        <v>88</v>
      </c>
      <c r="B86" t="s">
        <v>43</v>
      </c>
      <c r="C86" s="21">
        <v>4533</v>
      </c>
      <c r="D86" s="21">
        <v>5388</v>
      </c>
      <c r="E86" s="21">
        <v>3167</v>
      </c>
      <c r="F86" s="21">
        <v>4019</v>
      </c>
      <c r="G86" s="21">
        <v>17107</v>
      </c>
      <c r="H86" s="21">
        <v>4623</v>
      </c>
      <c r="I86" s="21">
        <v>5591</v>
      </c>
      <c r="J86" s="21">
        <v>10214</v>
      </c>
      <c r="L86">
        <f t="shared" si="7"/>
        <v>3.7676317743132959E-2</v>
      </c>
    </row>
    <row r="87" spans="1:12">
      <c r="A87" t="s">
        <v>88</v>
      </c>
      <c r="B87" t="s">
        <v>44</v>
      </c>
      <c r="C87" s="21">
        <v>1911</v>
      </c>
      <c r="D87" s="21">
        <v>2194</v>
      </c>
      <c r="E87" s="21">
        <v>1347</v>
      </c>
      <c r="F87" s="21">
        <v>1631</v>
      </c>
      <c r="G87" s="21">
        <v>7083</v>
      </c>
      <c r="H87" s="21">
        <v>1911</v>
      </c>
      <c r="I87" s="21">
        <v>2214</v>
      </c>
      <c r="J87" s="21">
        <v>4125</v>
      </c>
      <c r="L87">
        <f t="shared" si="7"/>
        <v>9.1157702825888087E-3</v>
      </c>
    </row>
    <row r="88" spans="1:12">
      <c r="A88" t="s">
        <v>88</v>
      </c>
      <c r="B88" t="s">
        <v>45</v>
      </c>
      <c r="C88" s="21">
        <v>4798</v>
      </c>
      <c r="D88" s="21">
        <v>5696</v>
      </c>
      <c r="E88" s="21">
        <v>3354</v>
      </c>
      <c r="F88" s="21">
        <v>4261</v>
      </c>
      <c r="G88" s="21">
        <v>18109</v>
      </c>
      <c r="H88" s="21">
        <v>4844</v>
      </c>
      <c r="I88" s="21">
        <v>5860</v>
      </c>
      <c r="J88" s="21">
        <v>10704</v>
      </c>
      <c r="L88">
        <f t="shared" si="7"/>
        <v>2.8792134831460592E-2</v>
      </c>
    </row>
    <row r="89" spans="1:12">
      <c r="A89" t="s">
        <v>88</v>
      </c>
      <c r="B89" t="s">
        <v>46</v>
      </c>
      <c r="C89" s="21">
        <v>87224</v>
      </c>
      <c r="D89" s="21">
        <v>93457</v>
      </c>
      <c r="E89" s="21">
        <v>62305</v>
      </c>
      <c r="F89" s="21">
        <v>68540</v>
      </c>
      <c r="G89" s="21">
        <v>311526</v>
      </c>
      <c r="H89" s="21">
        <v>89246</v>
      </c>
      <c r="I89" s="21">
        <v>94887</v>
      </c>
      <c r="J89" s="21">
        <v>184133</v>
      </c>
      <c r="L89">
        <f t="shared" si="7"/>
        <v>1.5301154541660811E-2</v>
      </c>
    </row>
    <row r="90" spans="1:12">
      <c r="A90" t="s">
        <v>170</v>
      </c>
      <c r="C90" s="21">
        <v>510303</v>
      </c>
      <c r="D90" s="21">
        <v>579036</v>
      </c>
      <c r="E90" s="21">
        <v>365317</v>
      </c>
      <c r="F90" s="21">
        <v>433815</v>
      </c>
      <c r="G90" s="21">
        <v>1888471</v>
      </c>
      <c r="H90" s="21">
        <v>532334</v>
      </c>
      <c r="I90" s="21">
        <v>598955</v>
      </c>
      <c r="J90" s="21">
        <v>1131289</v>
      </c>
    </row>
    <row r="91" spans="1:12">
      <c r="A91" t="s">
        <v>149</v>
      </c>
      <c r="C91" s="21">
        <v>822060</v>
      </c>
      <c r="D91" s="21">
        <v>940140</v>
      </c>
      <c r="E91" s="21">
        <v>587002</v>
      </c>
      <c r="F91" s="21">
        <v>706563</v>
      </c>
      <c r="G91" s="21">
        <v>3055765</v>
      </c>
      <c r="H91" s="21">
        <v>855266</v>
      </c>
      <c r="I91" s="21">
        <v>965282</v>
      </c>
      <c r="J91" s="21">
        <v>1820548</v>
      </c>
    </row>
    <row r="92" spans="1:12">
      <c r="E92" s="22"/>
    </row>
    <row r="93" spans="1:12">
      <c r="C93" s="22" t="s">
        <v>147</v>
      </c>
      <c r="D93" s="22" t="s">
        <v>152</v>
      </c>
      <c r="E93" s="22" t="s">
        <v>154</v>
      </c>
      <c r="F93" s="22" t="s">
        <v>155</v>
      </c>
      <c r="H93" s="22" t="s">
        <v>151</v>
      </c>
      <c r="I93" s="22" t="s">
        <v>153</v>
      </c>
    </row>
    <row r="94" spans="1:12">
      <c r="B94" s="25" t="s">
        <v>94</v>
      </c>
      <c r="C94">
        <f>COUNTIFS(C35:C89,"&gt;0",$A$35:$A$89,$B94)</f>
        <v>13</v>
      </c>
      <c r="D94">
        <f t="shared" ref="D94:I94" si="8">COUNTIFS(D35:D89,"&gt;0",$A$35:$A$89,$B94)</f>
        <v>13</v>
      </c>
      <c r="E94">
        <f t="shared" si="8"/>
        <v>14</v>
      </c>
      <c r="F94">
        <f t="shared" si="8"/>
        <v>14</v>
      </c>
      <c r="H94">
        <f t="shared" si="8"/>
        <v>14</v>
      </c>
      <c r="I94">
        <f t="shared" si="8"/>
        <v>13</v>
      </c>
      <c r="L94">
        <f>I94-D94</f>
        <v>0</v>
      </c>
    </row>
    <row r="95" spans="1:12">
      <c r="B95" s="25" t="s">
        <v>91</v>
      </c>
      <c r="C95">
        <f t="shared" ref="C95:I95" si="9">COUNTIFS(C36:C90,"&gt;0",$A$35:$A$89,$B95)</f>
        <v>8</v>
      </c>
      <c r="D95">
        <f t="shared" si="9"/>
        <v>8</v>
      </c>
      <c r="E95">
        <f t="shared" si="9"/>
        <v>8</v>
      </c>
      <c r="F95">
        <f t="shared" si="9"/>
        <v>8</v>
      </c>
      <c r="H95">
        <f t="shared" si="9"/>
        <v>8</v>
      </c>
      <c r="I95">
        <f t="shared" si="9"/>
        <v>8</v>
      </c>
      <c r="L95">
        <f t="shared" ref="L95:L98" si="10">I95-D95</f>
        <v>0</v>
      </c>
    </row>
    <row r="96" spans="1:12">
      <c r="B96" s="25" t="s">
        <v>97</v>
      </c>
      <c r="C96">
        <f t="shared" ref="C96:I96" si="11">COUNTIFS(C37:C91,"&gt;0",$A$35:$A$89,$B96)</f>
        <v>10</v>
      </c>
      <c r="D96">
        <f t="shared" si="11"/>
        <v>10</v>
      </c>
      <c r="E96">
        <f t="shared" si="11"/>
        <v>10</v>
      </c>
      <c r="F96">
        <f t="shared" si="11"/>
        <v>10</v>
      </c>
      <c r="H96">
        <f t="shared" si="11"/>
        <v>10</v>
      </c>
      <c r="I96">
        <f t="shared" si="11"/>
        <v>9</v>
      </c>
      <c r="L96">
        <f t="shared" si="10"/>
        <v>-1</v>
      </c>
    </row>
    <row r="97" spans="2:12">
      <c r="B97" s="25" t="s">
        <v>88</v>
      </c>
      <c r="C97">
        <f t="shared" ref="C97:I97" si="12">COUNTIFS(C38:C92,"&gt;0",$A$35:$A$89,$B97)</f>
        <v>18</v>
      </c>
      <c r="D97">
        <f t="shared" si="12"/>
        <v>18</v>
      </c>
      <c r="E97">
        <f t="shared" si="12"/>
        <v>18</v>
      </c>
      <c r="F97">
        <f t="shared" si="12"/>
        <v>19</v>
      </c>
      <c r="H97">
        <f t="shared" si="12"/>
        <v>19</v>
      </c>
      <c r="I97">
        <f t="shared" si="12"/>
        <v>19</v>
      </c>
      <c r="L97">
        <f t="shared" si="10"/>
        <v>1</v>
      </c>
    </row>
    <row r="98" spans="2:12">
      <c r="B98" s="23" t="s">
        <v>146</v>
      </c>
      <c r="C98" s="23">
        <f>SUM(C94:C97)</f>
        <v>49</v>
      </c>
      <c r="D98" s="23">
        <f t="shared" ref="D98:I98" si="13">SUM(D94:D97)</f>
        <v>49</v>
      </c>
      <c r="E98" s="23">
        <f t="shared" si="13"/>
        <v>50</v>
      </c>
      <c r="F98" s="23">
        <f t="shared" si="13"/>
        <v>51</v>
      </c>
      <c r="G98" s="23"/>
      <c r="H98" s="23">
        <f t="shared" si="13"/>
        <v>51</v>
      </c>
      <c r="I98" s="23">
        <f t="shared" si="13"/>
        <v>49</v>
      </c>
      <c r="L98">
        <f t="shared" si="10"/>
        <v>0</v>
      </c>
    </row>
    <row r="101" spans="2:12">
      <c r="B101" s="25" t="s">
        <v>94</v>
      </c>
      <c r="C101" s="24">
        <f>B25/C94</f>
        <v>7364.3076923076924</v>
      </c>
      <c r="D101" s="24">
        <f t="shared" ref="D101:I101" si="14">C25/D94</f>
        <v>8256.7692307692305</v>
      </c>
      <c r="E101" s="24">
        <f t="shared" si="14"/>
        <v>4942.7142857142853</v>
      </c>
      <c r="F101" s="24">
        <f t="shared" si="14"/>
        <v>5724.5714285714284</v>
      </c>
      <c r="G101" s="24"/>
      <c r="H101" s="24">
        <f t="shared" si="14"/>
        <v>7127</v>
      </c>
      <c r="I101" s="24">
        <f t="shared" si="14"/>
        <v>8447</v>
      </c>
      <c r="L101" s="18">
        <f>I101/D101-1</f>
        <v>2.3039370959026639E-2</v>
      </c>
    </row>
    <row r="102" spans="2:12">
      <c r="B102" s="25" t="s">
        <v>91</v>
      </c>
      <c r="C102" s="24">
        <f t="shared" ref="C102:I105" si="15">B26/C95</f>
        <v>18481.5</v>
      </c>
      <c r="D102" s="24">
        <f t="shared" ref="C102:I102" si="16">C26/D95</f>
        <v>21695.75</v>
      </c>
      <c r="E102" s="24">
        <f t="shared" si="16"/>
        <v>12942</v>
      </c>
      <c r="F102" s="24">
        <f t="shared" si="16"/>
        <v>16158</v>
      </c>
      <c r="G102" s="24"/>
      <c r="H102" s="24">
        <f t="shared" si="16"/>
        <v>18775.5</v>
      </c>
      <c r="I102" s="24">
        <f t="shared" si="16"/>
        <v>22042.25</v>
      </c>
      <c r="L102" s="18">
        <f t="shared" ref="L102:L105" si="17">I102/D102-1</f>
        <v>1.5970869870827187E-2</v>
      </c>
    </row>
    <row r="103" spans="2:12">
      <c r="B103" s="25" t="s">
        <v>97</v>
      </c>
      <c r="C103" s="24">
        <f t="shared" si="15"/>
        <v>6816.9</v>
      </c>
      <c r="D103" s="24">
        <f t="shared" ref="C103:I103" si="18">C27/D96</f>
        <v>8020</v>
      </c>
      <c r="E103" s="24">
        <f t="shared" si="18"/>
        <v>4895.1000000000004</v>
      </c>
      <c r="F103" s="24">
        <f t="shared" si="18"/>
        <v>6334</v>
      </c>
      <c r="G103" s="24"/>
      <c r="H103" s="24">
        <f t="shared" si="18"/>
        <v>7295</v>
      </c>
      <c r="I103" s="24">
        <f t="shared" si="18"/>
        <v>8908.6666666666661</v>
      </c>
      <c r="L103" s="18">
        <f t="shared" si="17"/>
        <v>0.11080631753948444</v>
      </c>
    </row>
    <row r="104" spans="2:12">
      <c r="B104" s="25" t="s">
        <v>88</v>
      </c>
      <c r="C104" s="24">
        <f t="shared" si="15"/>
        <v>28350.166666666668</v>
      </c>
      <c r="D104" s="24">
        <f t="shared" ref="C104:I104" si="19">C28/D97</f>
        <v>32168.666666666668</v>
      </c>
      <c r="E104" s="24">
        <f t="shared" si="19"/>
        <v>20295.388888888891</v>
      </c>
      <c r="F104" s="24">
        <f t="shared" si="19"/>
        <v>22832.36842105263</v>
      </c>
      <c r="G104" s="24"/>
      <c r="H104" s="24">
        <f t="shared" si="19"/>
        <v>28017.57894736842</v>
      </c>
      <c r="I104" s="24">
        <f t="shared" si="19"/>
        <v>31523.947368421053</v>
      </c>
      <c r="L104" s="18">
        <f t="shared" si="17"/>
        <v>-2.0041840867270899E-2</v>
      </c>
    </row>
    <row r="105" spans="2:12">
      <c r="B105" s="22" t="s">
        <v>171</v>
      </c>
      <c r="C105" s="24">
        <f t="shared" si="15"/>
        <v>16776.734693877552</v>
      </c>
      <c r="D105" s="24">
        <f t="shared" si="15"/>
        <v>19186.530612244896</v>
      </c>
      <c r="E105" s="24">
        <f t="shared" si="15"/>
        <v>11740.04</v>
      </c>
      <c r="F105" s="24">
        <f t="shared" si="15"/>
        <v>13854.176470588236</v>
      </c>
      <c r="G105" s="24"/>
      <c r="H105" s="24">
        <f t="shared" si="15"/>
        <v>16769.921568627451</v>
      </c>
      <c r="I105" s="24">
        <f t="shared" si="15"/>
        <v>19699.632653061224</v>
      </c>
      <c r="L105" s="18">
        <f t="shared" si="17"/>
        <v>2.6742825536622217E-2</v>
      </c>
    </row>
    <row r="109" spans="2:12">
      <c r="B109" s="25" t="s">
        <v>94</v>
      </c>
      <c r="D109">
        <f>SUMIFS($D$35:$D$89,$A$35:$A$89,$B109,$I$35:$I$89,"&gt;0")</f>
        <v>106878</v>
      </c>
      <c r="I109">
        <f>SUMIFS($I$35:$I$89,$A$35:$A$89,$B109,$D$35:$D$89,"&gt;0")</f>
        <v>108557</v>
      </c>
      <c r="J109">
        <f>I109/D109-1</f>
        <v>1.5709500552031352E-2</v>
      </c>
    </row>
    <row r="110" spans="2:12">
      <c r="B110" s="25" t="s">
        <v>91</v>
      </c>
      <c r="D110">
        <f t="shared" ref="D110:D113" si="20">SUMIFS($D$35:$D$89,$A$35:$A$89,$B110,$I$35:$I$89,"&gt;0")</f>
        <v>173566</v>
      </c>
      <c r="I110">
        <f t="shared" ref="I110:I113" si="21">SUMIFS($I$35:$I$89,$A$35:$A$89,$B110,$D$35:$D$89,"&gt;0")</f>
        <v>176338</v>
      </c>
      <c r="J110">
        <f t="shared" ref="J110:J112" si="22">I110/D110-1</f>
        <v>1.5970869870827187E-2</v>
      </c>
    </row>
    <row r="111" spans="2:12">
      <c r="B111" s="25" t="s">
        <v>97</v>
      </c>
      <c r="D111">
        <f t="shared" si="20"/>
        <v>78321</v>
      </c>
      <c r="I111">
        <f t="shared" si="21"/>
        <v>80178</v>
      </c>
      <c r="J111">
        <f t="shared" si="22"/>
        <v>2.3710116060826625E-2</v>
      </c>
    </row>
    <row r="112" spans="2:12">
      <c r="B112" s="25" t="s">
        <v>88</v>
      </c>
      <c r="D112">
        <f t="shared" si="20"/>
        <v>579036</v>
      </c>
      <c r="I112">
        <f t="shared" si="21"/>
        <v>594634</v>
      </c>
      <c r="J112">
        <f t="shared" si="22"/>
        <v>2.6937876056065679E-2</v>
      </c>
    </row>
    <row r="113" spans="2:10">
      <c r="B113" s="22" t="s">
        <v>171</v>
      </c>
      <c r="D113">
        <f>SUM(D109:D112)</f>
        <v>937801</v>
      </c>
      <c r="I113">
        <f>SUM(I109:I112)</f>
        <v>959707</v>
      </c>
      <c r="J113">
        <f>I113/D113-1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E281-8233-4A83-B62E-76D9BB8E2B52}">
  <sheetPr>
    <pageSetUpPr fitToPage="1"/>
  </sheetPr>
  <dimension ref="B1:Q61"/>
  <sheetViews>
    <sheetView showGridLines="0" tabSelected="1" topLeftCell="A16" zoomScaleNormal="100" zoomScaleSheetLayoutView="62" workbookViewId="0">
      <selection activeCell="S15" sqref="S15"/>
    </sheetView>
  </sheetViews>
  <sheetFormatPr defaultRowHeight="13.2"/>
  <cols>
    <col min="1" max="1" width="5.109375" style="6" customWidth="1"/>
    <col min="2" max="2" width="8.88671875" style="6"/>
    <col min="3" max="7" width="10.5546875" style="6" bestFit="1" customWidth="1"/>
    <col min="8" max="8" width="10.5546875" style="6" customWidth="1"/>
    <col min="9" max="9" width="2.21875" style="6" customWidth="1"/>
    <col min="10" max="10" width="8.88671875" style="6"/>
    <col min="11" max="11" width="9.33203125" style="6" bestFit="1" customWidth="1"/>
    <col min="12" max="12" width="4.21875" style="6" customWidth="1"/>
    <col min="13" max="13" width="8.88671875" style="6" customWidth="1"/>
    <col min="14" max="14" width="9.33203125" style="6" bestFit="1" customWidth="1"/>
    <col min="15" max="15" width="2.77734375" style="6" customWidth="1"/>
    <col min="16" max="16384" width="8.88671875" style="6"/>
  </cols>
  <sheetData>
    <row r="1" spans="2:8" ht="35.4">
      <c r="B1" s="30" t="s">
        <v>177</v>
      </c>
    </row>
    <row r="2" spans="2:8" ht="15.6">
      <c r="B2" s="29" t="s">
        <v>178</v>
      </c>
    </row>
    <row r="5" spans="2:8" ht="21">
      <c r="B5" s="33" t="s">
        <v>185</v>
      </c>
      <c r="C5" s="33"/>
      <c r="G5" s="33" t="s">
        <v>186</v>
      </c>
      <c r="H5" s="33"/>
    </row>
    <row r="6" spans="2:8" ht="34.799999999999997">
      <c r="B6" s="35">
        <f>H28</f>
        <v>965282</v>
      </c>
      <c r="C6" s="34"/>
      <c r="G6" s="34">
        <f>H36</f>
        <v>50</v>
      </c>
      <c r="H6" s="34"/>
    </row>
    <row r="7" spans="2:8">
      <c r="B7" s="32"/>
      <c r="C7" s="32"/>
      <c r="G7" s="32"/>
      <c r="H7" s="32"/>
    </row>
    <row r="8" spans="2:8">
      <c r="B8" s="32" t="s">
        <v>180</v>
      </c>
      <c r="C8" s="32" t="s">
        <v>181</v>
      </c>
      <c r="G8" s="32" t="s">
        <v>180</v>
      </c>
      <c r="H8" s="32" t="s">
        <v>181</v>
      </c>
    </row>
    <row r="9" spans="2:8">
      <c r="B9" s="36">
        <f>D28</f>
        <v>940140</v>
      </c>
      <c r="C9" s="37">
        <f>B6/B9-1</f>
        <v>2.6742825536622217E-2</v>
      </c>
      <c r="G9" s="32">
        <f>D36</f>
        <v>50</v>
      </c>
      <c r="H9" s="38">
        <f>G6/G9-1</f>
        <v>0</v>
      </c>
    </row>
    <row r="22" spans="2:17">
      <c r="B22" s="43" t="s">
        <v>86</v>
      </c>
      <c r="C22" s="41"/>
      <c r="D22" s="41"/>
      <c r="E22" s="41"/>
      <c r="F22" s="41"/>
      <c r="G22" s="41"/>
      <c r="H22" s="41"/>
      <c r="J22" s="44" t="s">
        <v>164</v>
      </c>
      <c r="K22" s="42"/>
      <c r="M22" s="44" t="s">
        <v>165</v>
      </c>
      <c r="N22" s="42"/>
      <c r="O22" s="22"/>
      <c r="P22" s="44" t="s">
        <v>183</v>
      </c>
      <c r="Q22" s="42"/>
    </row>
    <row r="23" spans="2:17">
      <c r="B23" s="45" t="s">
        <v>182</v>
      </c>
      <c r="C23" s="45" t="s">
        <v>147</v>
      </c>
      <c r="D23" s="45" t="s">
        <v>152</v>
      </c>
      <c r="E23" s="45" t="s">
        <v>154</v>
      </c>
      <c r="F23" s="45" t="s">
        <v>155</v>
      </c>
      <c r="G23" s="45" t="s">
        <v>151</v>
      </c>
      <c r="H23" s="45" t="s">
        <v>153</v>
      </c>
      <c r="J23" s="46" t="s">
        <v>160</v>
      </c>
      <c r="K23" s="46" t="s">
        <v>161</v>
      </c>
      <c r="M23" s="46" t="s">
        <v>160</v>
      </c>
      <c r="N23" s="46" t="s">
        <v>161</v>
      </c>
      <c r="O23" s="28"/>
      <c r="P23" s="46" t="s">
        <v>160</v>
      </c>
      <c r="Q23" s="46" t="s">
        <v>161</v>
      </c>
    </row>
    <row r="24" spans="2:17">
      <c r="B24" s="39" t="s">
        <v>94</v>
      </c>
      <c r="C24" s="6">
        <f>SUMIFS(VolumebyClient[Vol],VolumebyClient[REGION NAME],Summary!$B24,VolumebyClient[QURTER],Summary!C$23)</f>
        <v>95736</v>
      </c>
      <c r="D24" s="6">
        <f>SUMIFS(VolumebyClient[Vol],VolumebyClient[REGION NAME],Summary!$B24,VolumebyClient[QURTER],Summary!D$23)</f>
        <v>107338</v>
      </c>
      <c r="E24" s="6">
        <f>SUMIFS(VolumebyClient[Vol],VolumebyClient[REGION NAME],Summary!$B24,VolumebyClient[QURTER],Summary!E$23)</f>
        <v>69198</v>
      </c>
      <c r="F24" s="6">
        <f>SUMIFS(VolumebyClient[Vol],VolumebyClient[REGION NAME],Summary!$B24,VolumebyClient[QURTER],Summary!F$23)</f>
        <v>80144</v>
      </c>
      <c r="G24" s="6">
        <f>SUMIFS(VolumebyClient[Vol],VolumebyClient[REGION NAME],Summary!$B24,VolumebyClient[QURTER],Summary!G$23)</f>
        <v>99778</v>
      </c>
      <c r="H24" s="6">
        <f>SUMIFS(VolumebyClient[Vol],VolumebyClient[REGION NAME],Summary!$B24,VolumebyClient[QURTER],Summary!H$23)</f>
        <v>109811</v>
      </c>
      <c r="J24" s="6">
        <f>G24-C24</f>
        <v>4042</v>
      </c>
      <c r="K24" s="49">
        <f>G24/C24-1</f>
        <v>4.2220272415810056E-2</v>
      </c>
      <c r="M24" s="6">
        <f>H24-D24</f>
        <v>2473</v>
      </c>
      <c r="N24" s="49">
        <f>H24/D24-1</f>
        <v>2.3039370959026639E-2</v>
      </c>
      <c r="P24" s="6">
        <f>SUM(G24:H24)-SUM(C24:D24)</f>
        <v>6515</v>
      </c>
      <c r="Q24" s="49">
        <f>SUM(G24:H24)/SUM(C24:D24)-1</f>
        <v>3.2081901178880656E-2</v>
      </c>
    </row>
    <row r="25" spans="2:17">
      <c r="B25" s="39" t="s">
        <v>91</v>
      </c>
      <c r="C25" s="6">
        <f>SUMIFS(VolumebyClient[Vol],VolumebyClient[REGION NAME],Summary!$B25,VolumebyClient[QURTER],Summary!C$23)</f>
        <v>147852</v>
      </c>
      <c r="D25" s="6">
        <f>SUMIFS(VolumebyClient[Vol],VolumebyClient[REGION NAME],Summary!$B25,VolumebyClient[QURTER],Summary!D$23)</f>
        <v>173566</v>
      </c>
      <c r="E25" s="6">
        <f>SUMIFS(VolumebyClient[Vol],VolumebyClient[REGION NAME],Summary!$B25,VolumebyClient[QURTER],Summary!E$23)</f>
        <v>103536</v>
      </c>
      <c r="F25" s="6">
        <f>SUMIFS(VolumebyClient[Vol],VolumebyClient[REGION NAME],Summary!$B25,VolumebyClient[QURTER],Summary!F$23)</f>
        <v>129264</v>
      </c>
      <c r="G25" s="6">
        <f>SUMIFS(VolumebyClient[Vol],VolumebyClient[REGION NAME],Summary!$B25,VolumebyClient[QURTER],Summary!G$23)</f>
        <v>150204</v>
      </c>
      <c r="H25" s="6">
        <f>SUMIFS(VolumebyClient[Vol],VolumebyClient[REGION NAME],Summary!$B25,VolumebyClient[QURTER],Summary!H$23)</f>
        <v>176338</v>
      </c>
      <c r="J25" s="6">
        <f t="shared" ref="J25:J27" si="0">G25-C25</f>
        <v>2352</v>
      </c>
      <c r="K25" s="49">
        <f t="shared" ref="K25:K27" si="1">G25/C25-1</f>
        <v>1.5907799691583513E-2</v>
      </c>
      <c r="M25" s="6">
        <f>H25-D25</f>
        <v>2772</v>
      </c>
      <c r="N25" s="49">
        <f>H25/D25-1</f>
        <v>1.5970869870827187E-2</v>
      </c>
      <c r="P25" s="6">
        <f>SUM(G25:H25)-SUM(C25:D25)</f>
        <v>5124</v>
      </c>
      <c r="Q25" s="49">
        <f>SUM(G25:H25)/SUM(C25:D25)-1</f>
        <v>1.5941857643318125E-2</v>
      </c>
    </row>
    <row r="26" spans="2:17">
      <c r="B26" s="39" t="s">
        <v>97</v>
      </c>
      <c r="C26" s="6">
        <f>SUMIFS(VolumebyClient[Vol],VolumebyClient[REGION NAME],Summary!$B26,VolumebyClient[QURTER],Summary!C$23)</f>
        <v>68169</v>
      </c>
      <c r="D26" s="6">
        <f>SUMIFS(VolumebyClient[Vol],VolumebyClient[REGION NAME],Summary!$B26,VolumebyClient[QURTER],Summary!D$23)</f>
        <v>80200</v>
      </c>
      <c r="E26" s="6">
        <f>SUMIFS(VolumebyClient[Vol],VolumebyClient[REGION NAME],Summary!$B26,VolumebyClient[QURTER],Summary!E$23)</f>
        <v>48951</v>
      </c>
      <c r="F26" s="6">
        <f>SUMIFS(VolumebyClient[Vol],VolumebyClient[REGION NAME],Summary!$B26,VolumebyClient[QURTER],Summary!F$23)</f>
        <v>63340</v>
      </c>
      <c r="G26" s="6">
        <f>SUMIFS(VolumebyClient[Vol],VolumebyClient[REGION NAME],Summary!$B26,VolumebyClient[QURTER],Summary!G$23)</f>
        <v>72950</v>
      </c>
      <c r="H26" s="6">
        <f>SUMIFS(VolumebyClient[Vol],VolumebyClient[REGION NAME],Summary!$B26,VolumebyClient[QURTER],Summary!H$23)</f>
        <v>80178</v>
      </c>
      <c r="J26" s="6">
        <f t="shared" si="0"/>
        <v>4781</v>
      </c>
      <c r="K26" s="49">
        <f t="shared" si="1"/>
        <v>7.0134518622834374E-2</v>
      </c>
      <c r="M26" s="6">
        <f>H26-D26</f>
        <v>-22</v>
      </c>
      <c r="N26" s="49">
        <f>H26/D26-1</f>
        <v>-2.7431421446388882E-4</v>
      </c>
      <c r="P26" s="6">
        <f>SUM(G26:H26)-SUM(C26:D26)</f>
        <v>4759</v>
      </c>
      <c r="Q26" s="49">
        <f>SUM(G26:H26)/SUM(C26:D26)-1</f>
        <v>3.2075433547439136E-2</v>
      </c>
    </row>
    <row r="27" spans="2:17">
      <c r="B27" s="39" t="s">
        <v>88</v>
      </c>
      <c r="C27" s="6">
        <f>SUMIFS(VolumebyClient[Vol],VolumebyClient[REGION NAME],Summary!$B27,VolumebyClient[QURTER],Summary!C$23)</f>
        <v>510303</v>
      </c>
      <c r="D27" s="6">
        <f>SUMIFS(VolumebyClient[Vol],VolumebyClient[REGION NAME],Summary!$B27,VolumebyClient[QURTER],Summary!D$23)</f>
        <v>579036</v>
      </c>
      <c r="E27" s="6">
        <f>SUMIFS(VolumebyClient[Vol],VolumebyClient[REGION NAME],Summary!$B27,VolumebyClient[QURTER],Summary!E$23)</f>
        <v>365317</v>
      </c>
      <c r="F27" s="6">
        <f>SUMIFS(VolumebyClient[Vol],VolumebyClient[REGION NAME],Summary!$B27,VolumebyClient[QURTER],Summary!F$23)</f>
        <v>433815</v>
      </c>
      <c r="G27" s="6">
        <f>SUMIFS(VolumebyClient[Vol],VolumebyClient[REGION NAME],Summary!$B27,VolumebyClient[QURTER],Summary!G$23)</f>
        <v>532334</v>
      </c>
      <c r="H27" s="6">
        <f>SUMIFS(VolumebyClient[Vol],VolumebyClient[REGION NAME],Summary!$B27,VolumebyClient[QURTER],Summary!H$23)</f>
        <v>598955</v>
      </c>
      <c r="J27" s="6">
        <f t="shared" si="0"/>
        <v>22031</v>
      </c>
      <c r="K27" s="49">
        <f t="shared" si="1"/>
        <v>4.317238973707771E-2</v>
      </c>
      <c r="M27" s="6">
        <f>H27-D27</f>
        <v>19919</v>
      </c>
      <c r="N27" s="49">
        <f>H27/D27-1</f>
        <v>3.4400279084547458E-2</v>
      </c>
      <c r="P27" s="6">
        <f>SUM(G27:H27)-SUM(C27:D27)</f>
        <v>41950</v>
      </c>
      <c r="Q27" s="49">
        <f>SUM(G27:H27)/SUM(C27:D27)-1</f>
        <v>3.8509591596371795E-2</v>
      </c>
    </row>
    <row r="28" spans="2:17">
      <c r="B28" s="40" t="s">
        <v>146</v>
      </c>
      <c r="C28" s="40">
        <f>SUM(C24:C27)</f>
        <v>822060</v>
      </c>
      <c r="D28" s="40">
        <f t="shared" ref="D28:H28" si="2">SUM(D24:D27)</f>
        <v>940140</v>
      </c>
      <c r="E28" s="40">
        <f t="shared" si="2"/>
        <v>587002</v>
      </c>
      <c r="F28" s="40">
        <f t="shared" si="2"/>
        <v>706563</v>
      </c>
      <c r="G28" s="40">
        <f t="shared" si="2"/>
        <v>855266</v>
      </c>
      <c r="H28" s="40">
        <f t="shared" si="2"/>
        <v>965282</v>
      </c>
      <c r="J28" s="47">
        <f>SUM(J24:J27)</f>
        <v>33206</v>
      </c>
      <c r="K28" s="50">
        <f>G28/C28-1</f>
        <v>4.0393645232708053E-2</v>
      </c>
      <c r="M28" s="47">
        <f>SUM(M24:M27)</f>
        <v>25142</v>
      </c>
      <c r="N28" s="50">
        <f>H28/D28-1</f>
        <v>2.6742825536622217E-2</v>
      </c>
      <c r="P28" s="47">
        <f>SUM(G28:H28)-SUM(C28:D28)</f>
        <v>58348</v>
      </c>
      <c r="Q28" s="50">
        <f>SUM(G28:H28)/SUM(C28:D28)-1</f>
        <v>3.3110884122120154E-2</v>
      </c>
    </row>
    <row r="30" spans="2:17">
      <c r="B30" s="43" t="s">
        <v>179</v>
      </c>
      <c r="C30" s="41"/>
      <c r="D30" s="41"/>
      <c r="E30" s="41"/>
      <c r="F30" s="41"/>
      <c r="G30" s="41"/>
      <c r="H30" s="41"/>
      <c r="J30" s="44" t="s">
        <v>164</v>
      </c>
      <c r="K30" s="42"/>
      <c r="M30" s="44" t="s">
        <v>165</v>
      </c>
      <c r="N30" s="42"/>
      <c r="O30" s="22"/>
      <c r="P30" s="44" t="s">
        <v>183</v>
      </c>
      <c r="Q30" s="42"/>
    </row>
    <row r="31" spans="2:17">
      <c r="B31" s="45" t="s">
        <v>182</v>
      </c>
      <c r="C31" s="45" t="s">
        <v>147</v>
      </c>
      <c r="D31" s="45" t="s">
        <v>152</v>
      </c>
      <c r="E31" s="45" t="s">
        <v>154</v>
      </c>
      <c r="F31" s="45" t="s">
        <v>155</v>
      </c>
      <c r="G31" s="45" t="s">
        <v>151</v>
      </c>
      <c r="H31" s="45" t="s">
        <v>153</v>
      </c>
      <c r="J31" s="46" t="s">
        <v>160</v>
      </c>
      <c r="K31" s="46" t="s">
        <v>161</v>
      </c>
      <c r="M31" s="46" t="s">
        <v>160</v>
      </c>
      <c r="N31" s="46" t="s">
        <v>161</v>
      </c>
      <c r="O31" s="28"/>
      <c r="P31" s="46" t="s">
        <v>160</v>
      </c>
      <c r="Q31" s="46" t="s">
        <v>161</v>
      </c>
    </row>
    <row r="32" spans="2:17">
      <c r="B32" s="39" t="s">
        <v>94</v>
      </c>
      <c r="C32" s="51">
        <f>ROUNDUP(COUNTIFS(VolumebyClient[REGION NAME],Summary!$B32,VolumebyClient[QURTER],Summary!C$31)/3,0)</f>
        <v>13</v>
      </c>
      <c r="D32" s="51">
        <f>ROUNDUP(COUNTIFS(VolumebyClient[REGION NAME],Summary!$B32,VolumebyClient[QURTER],Summary!D$31)/3,0)</f>
        <v>13</v>
      </c>
      <c r="E32" s="51">
        <f>ROUNDUP(COUNTIFS(VolumebyClient[REGION NAME],Summary!$B32,VolumebyClient[QURTER],Summary!E$31)/3,0)</f>
        <v>14</v>
      </c>
      <c r="F32" s="51">
        <f>ROUNDUP(COUNTIFS(VolumebyClient[REGION NAME],Summary!$B32,VolumebyClient[QURTER],Summary!F$31)/3,0)</f>
        <v>14</v>
      </c>
      <c r="G32" s="51">
        <f>ROUNDUP(COUNTIFS(VolumebyClient[REGION NAME],Summary!$B32,VolumebyClient[QURTER],Summary!G$31)/3,0)</f>
        <v>14</v>
      </c>
      <c r="H32" s="51">
        <f>ROUNDUP(COUNTIFS(VolumebyClient[REGION NAME],Summary!$B32,VolumebyClient[QURTER],Summary!H$31)/3,0)</f>
        <v>13</v>
      </c>
      <c r="J32" s="6">
        <f>G32-C32</f>
        <v>1</v>
      </c>
      <c r="K32" s="49">
        <f>G32/C32-1</f>
        <v>7.6923076923076872E-2</v>
      </c>
      <c r="M32" s="48">
        <f>H32-D32</f>
        <v>0</v>
      </c>
      <c r="N32" s="49">
        <f>H32/D32-1</f>
        <v>0</v>
      </c>
      <c r="P32" s="6">
        <f>SUM(G32:H32)-SUM(C32:D32)</f>
        <v>1</v>
      </c>
      <c r="Q32" s="49">
        <f>SUM(G32:H32)/SUM(C32:D32)-1</f>
        <v>3.8461538461538547E-2</v>
      </c>
    </row>
    <row r="33" spans="2:17">
      <c r="B33" s="39" t="s">
        <v>91</v>
      </c>
      <c r="C33" s="51">
        <f>ROUNDUP(COUNTIFS(VolumebyClient[REGION NAME],Summary!$B33,VolumebyClient[QURTER],Summary!C$31)/3,0)</f>
        <v>8</v>
      </c>
      <c r="D33" s="51">
        <f>ROUNDUP(COUNTIFS(VolumebyClient[REGION NAME],Summary!$B33,VolumebyClient[QURTER],Summary!D$31)/3,0)</f>
        <v>8</v>
      </c>
      <c r="E33" s="51">
        <f>ROUNDUP(COUNTIFS(VolumebyClient[REGION NAME],Summary!$B33,VolumebyClient[QURTER],Summary!E$31)/3,0)</f>
        <v>8</v>
      </c>
      <c r="F33" s="51">
        <f>ROUNDUP(COUNTIFS(VolumebyClient[REGION NAME],Summary!$B33,VolumebyClient[QURTER],Summary!F$31)/3,0)</f>
        <v>8</v>
      </c>
      <c r="G33" s="51">
        <f>ROUNDUP(COUNTIFS(VolumebyClient[REGION NAME],Summary!$B33,VolumebyClient[QURTER],Summary!G$31)/3,0)</f>
        <v>8</v>
      </c>
      <c r="H33" s="51">
        <f>ROUNDUP(COUNTIFS(VolumebyClient[REGION NAME],Summary!$B33,VolumebyClient[QURTER],Summary!H$31)/3,0)</f>
        <v>8</v>
      </c>
      <c r="J33" s="6">
        <f t="shared" ref="J33:J35" si="3">G33-C33</f>
        <v>0</v>
      </c>
      <c r="K33" s="49">
        <f t="shared" ref="K33:K35" si="4">G33/C33-1</f>
        <v>0</v>
      </c>
      <c r="M33" s="48">
        <f>H33-D33</f>
        <v>0</v>
      </c>
      <c r="N33" s="49">
        <f t="shared" ref="N33:N35" si="5">H33/D33-1</f>
        <v>0</v>
      </c>
      <c r="P33" s="6">
        <f>SUM(G33:H33)-SUM(C33:D33)</f>
        <v>0</v>
      </c>
      <c r="Q33" s="49">
        <f>SUM(G33:H33)/SUM(C33:D33)-1</f>
        <v>0</v>
      </c>
    </row>
    <row r="34" spans="2:17">
      <c r="B34" s="39" t="s">
        <v>97</v>
      </c>
      <c r="C34" s="51">
        <f>ROUNDUP(COUNTIFS(VolumebyClient[REGION NAME],Summary!$B34,VolumebyClient[QURTER],Summary!C$31)/3,0)</f>
        <v>9</v>
      </c>
      <c r="D34" s="51">
        <f>ROUNDUP(COUNTIFS(VolumebyClient[REGION NAME],Summary!$B34,VolumebyClient[QURTER],Summary!D$31)/3,0)</f>
        <v>9</v>
      </c>
      <c r="E34" s="51">
        <f>ROUNDUP(COUNTIFS(VolumebyClient[REGION NAME],Summary!$B34,VolumebyClient[QURTER],Summary!E$31)/3,0)</f>
        <v>10</v>
      </c>
      <c r="F34" s="51">
        <f>ROUNDUP(COUNTIFS(VolumebyClient[REGION NAME],Summary!$B34,VolumebyClient[QURTER],Summary!F$31)/3,0)</f>
        <v>10</v>
      </c>
      <c r="G34" s="51">
        <f>ROUNDUP(COUNTIFS(VolumebyClient[REGION NAME],Summary!$B34,VolumebyClient[QURTER],Summary!G$31)/3,0)</f>
        <v>10</v>
      </c>
      <c r="H34" s="51">
        <f>ROUNDUP(COUNTIFS(VolumebyClient[REGION NAME],Summary!$B34,VolumebyClient[QURTER],Summary!H$31)/3,0)</f>
        <v>8</v>
      </c>
      <c r="J34" s="6">
        <f t="shared" si="3"/>
        <v>1</v>
      </c>
      <c r="K34" s="49">
        <f t="shared" si="4"/>
        <v>0.11111111111111116</v>
      </c>
      <c r="M34" s="48">
        <f>H34-D34</f>
        <v>-1</v>
      </c>
      <c r="N34" s="49">
        <f t="shared" si="5"/>
        <v>-0.11111111111111116</v>
      </c>
      <c r="P34" s="6">
        <f>SUM(G34:H34)-SUM(C34:D34)</f>
        <v>0</v>
      </c>
      <c r="Q34" s="49">
        <f>SUM(G34:H34)/SUM(C34:D34)-1</f>
        <v>0</v>
      </c>
    </row>
    <row r="35" spans="2:17">
      <c r="B35" s="39" t="s">
        <v>88</v>
      </c>
      <c r="C35" s="51">
        <f>ROUNDUP(COUNTIFS(VolumebyClient[REGION NAME],Summary!$B35,VolumebyClient[QURTER],Summary!C$31)/3,0)</f>
        <v>19</v>
      </c>
      <c r="D35" s="51">
        <f>ROUNDUP(COUNTIFS(VolumebyClient[REGION NAME],Summary!$B35,VolumebyClient[QURTER],Summary!D$31)/3,0)</f>
        <v>20</v>
      </c>
      <c r="E35" s="51">
        <f>ROUNDUP(COUNTIFS(VolumebyClient[REGION NAME],Summary!$B35,VolumebyClient[QURTER],Summary!E$31)/3,0)</f>
        <v>20</v>
      </c>
      <c r="F35" s="51">
        <f>ROUNDUP(COUNTIFS(VolumebyClient[REGION NAME],Summary!$B35,VolumebyClient[QURTER],Summary!F$31)/3,0)</f>
        <v>21</v>
      </c>
      <c r="G35" s="51">
        <f>ROUNDUP(COUNTIFS(VolumebyClient[REGION NAME],Summary!$B35,VolumebyClient[QURTER],Summary!G$31)/3,0)</f>
        <v>21</v>
      </c>
      <c r="H35" s="51">
        <f>ROUNDUP(COUNTIFS(VolumebyClient[REGION NAME],Summary!$B35,VolumebyClient[QURTER],Summary!H$31)/3,0)</f>
        <v>21</v>
      </c>
      <c r="J35" s="6">
        <f t="shared" si="3"/>
        <v>2</v>
      </c>
      <c r="K35" s="49">
        <f t="shared" si="4"/>
        <v>0.10526315789473695</v>
      </c>
      <c r="M35" s="48">
        <f>H35-D35</f>
        <v>1</v>
      </c>
      <c r="N35" s="49">
        <f t="shared" si="5"/>
        <v>5.0000000000000044E-2</v>
      </c>
      <c r="P35" s="6">
        <f>SUM(G35:H35)-SUM(C35:D35)</f>
        <v>3</v>
      </c>
      <c r="Q35" s="49">
        <f>SUM(G35:H35)/SUM(C35:D35)-1</f>
        <v>7.6923076923076872E-2</v>
      </c>
    </row>
    <row r="36" spans="2:17">
      <c r="B36" s="40" t="s">
        <v>146</v>
      </c>
      <c r="C36" s="40">
        <f>SUM(C32:C35)</f>
        <v>49</v>
      </c>
      <c r="D36" s="40">
        <f t="shared" ref="D36" si="6">SUM(D32:D35)</f>
        <v>50</v>
      </c>
      <c r="E36" s="40">
        <f t="shared" ref="E36" si="7">SUM(E32:E35)</f>
        <v>52</v>
      </c>
      <c r="F36" s="40">
        <f t="shared" ref="F36" si="8">SUM(F32:F35)</f>
        <v>53</v>
      </c>
      <c r="G36" s="40">
        <f t="shared" ref="G36" si="9">SUM(G32:G35)</f>
        <v>53</v>
      </c>
      <c r="H36" s="40">
        <f t="shared" ref="H36" si="10">SUM(H32:H35)</f>
        <v>50</v>
      </c>
      <c r="J36" s="47">
        <f>SUM(J32:J35)</f>
        <v>4</v>
      </c>
      <c r="K36" s="50">
        <f>G36/C36-1</f>
        <v>8.163265306122458E-2</v>
      </c>
      <c r="M36" s="47">
        <f>SUM(M32:M35)</f>
        <v>0</v>
      </c>
      <c r="N36" s="50">
        <f>H36/D36-1</f>
        <v>0</v>
      </c>
      <c r="P36" s="47">
        <f>SUM(G36:H36)-SUM(C36:D36)</f>
        <v>4</v>
      </c>
      <c r="Q36" s="50">
        <f>SUM(G36:H36)/SUM(C36:D36)-1</f>
        <v>4.0404040404040442E-2</v>
      </c>
    </row>
    <row r="38" spans="2:17">
      <c r="B38" s="43" t="s">
        <v>184</v>
      </c>
      <c r="C38" s="41"/>
      <c r="D38" s="41"/>
      <c r="E38" s="41"/>
      <c r="F38" s="41"/>
      <c r="G38" s="41"/>
      <c r="H38" s="41"/>
      <c r="J38" s="44" t="s">
        <v>164</v>
      </c>
      <c r="K38" s="42"/>
      <c r="M38" s="44" t="s">
        <v>165</v>
      </c>
      <c r="N38" s="42"/>
      <c r="O38" s="22"/>
      <c r="P38" s="44" t="s">
        <v>183</v>
      </c>
      <c r="Q38" s="42"/>
    </row>
    <row r="39" spans="2:17">
      <c r="B39" s="45" t="s">
        <v>182</v>
      </c>
      <c r="C39" s="45" t="s">
        <v>147</v>
      </c>
      <c r="D39" s="45" t="s">
        <v>152</v>
      </c>
      <c r="E39" s="45" t="s">
        <v>154</v>
      </c>
      <c r="F39" s="45" t="s">
        <v>155</v>
      </c>
      <c r="G39" s="45" t="s">
        <v>151</v>
      </c>
      <c r="H39" s="45" t="s">
        <v>153</v>
      </c>
      <c r="J39" s="46" t="s">
        <v>160</v>
      </c>
      <c r="K39" s="46" t="s">
        <v>161</v>
      </c>
      <c r="M39" s="46" t="s">
        <v>160</v>
      </c>
      <c r="N39" s="46" t="s">
        <v>161</v>
      </c>
      <c r="O39" s="28"/>
      <c r="P39" s="46" t="s">
        <v>160</v>
      </c>
      <c r="Q39" s="46" t="s">
        <v>161</v>
      </c>
    </row>
    <row r="40" spans="2:17">
      <c r="B40" s="39" t="s">
        <v>94</v>
      </c>
      <c r="C40" s="51">
        <f>C24/C32</f>
        <v>7364.3076923076924</v>
      </c>
      <c r="D40" s="51">
        <f t="shared" ref="D40:H40" si="11">D24/D32</f>
        <v>8256.7692307692305</v>
      </c>
      <c r="E40" s="51">
        <f t="shared" si="11"/>
        <v>4942.7142857142853</v>
      </c>
      <c r="F40" s="51">
        <f t="shared" si="11"/>
        <v>5724.5714285714284</v>
      </c>
      <c r="G40" s="51">
        <f t="shared" si="11"/>
        <v>7127</v>
      </c>
      <c r="H40" s="51">
        <f t="shared" si="11"/>
        <v>8447</v>
      </c>
      <c r="J40" s="6">
        <f>G40-C40</f>
        <v>-237.30769230769238</v>
      </c>
      <c r="K40" s="49">
        <f>G40/C40-1</f>
        <v>-3.2224032756747678E-2</v>
      </c>
      <c r="M40" s="48">
        <f>H40-D40</f>
        <v>190.23076923076951</v>
      </c>
      <c r="N40" s="49">
        <f>H40/D40-1</f>
        <v>2.3039370959026639E-2</v>
      </c>
      <c r="P40" s="6">
        <f>SUM(G40:H40)-SUM(C40:D40)</f>
        <v>-47.076923076921958</v>
      </c>
      <c r="Q40" s="49">
        <f>SUM(G40:H40)/SUM(C40:D40)-1</f>
        <v>-3.0136797423598871E-3</v>
      </c>
    </row>
    <row r="41" spans="2:17">
      <c r="B41" s="39" t="s">
        <v>91</v>
      </c>
      <c r="C41" s="51">
        <f t="shared" ref="C41:H41" si="12">C25/C33</f>
        <v>18481.5</v>
      </c>
      <c r="D41" s="51">
        <f t="shared" si="12"/>
        <v>21695.75</v>
      </c>
      <c r="E41" s="51">
        <f t="shared" si="12"/>
        <v>12942</v>
      </c>
      <c r="F41" s="51">
        <f t="shared" si="12"/>
        <v>16158</v>
      </c>
      <c r="G41" s="51">
        <f t="shared" si="12"/>
        <v>18775.5</v>
      </c>
      <c r="H41" s="51">
        <f t="shared" si="12"/>
        <v>22042.25</v>
      </c>
      <c r="J41" s="6">
        <f t="shared" ref="J41:J43" si="13">G41-C41</f>
        <v>294</v>
      </c>
      <c r="K41" s="49">
        <f t="shared" ref="K41:K43" si="14">G41/C41-1</f>
        <v>1.5907799691583513E-2</v>
      </c>
      <c r="M41" s="48">
        <f>H41-D41</f>
        <v>346.5</v>
      </c>
      <c r="N41" s="49">
        <f>H41/D41-1</f>
        <v>1.5970869870827187E-2</v>
      </c>
      <c r="P41" s="6">
        <f>SUM(G41:H41)-SUM(C41:D41)</f>
        <v>640.5</v>
      </c>
      <c r="Q41" s="49">
        <f>SUM(G41:H41)/SUM(C41:D41)-1</f>
        <v>1.5941857643318125E-2</v>
      </c>
    </row>
    <row r="42" spans="2:17">
      <c r="B42" s="39" t="s">
        <v>97</v>
      </c>
      <c r="C42" s="51">
        <f t="shared" ref="C42:H42" si="15">C26/C34</f>
        <v>7574.333333333333</v>
      </c>
      <c r="D42" s="51">
        <f t="shared" si="15"/>
        <v>8911.1111111111113</v>
      </c>
      <c r="E42" s="51">
        <f t="shared" si="15"/>
        <v>4895.1000000000004</v>
      </c>
      <c r="F42" s="51">
        <f t="shared" si="15"/>
        <v>6334</v>
      </c>
      <c r="G42" s="51">
        <f t="shared" si="15"/>
        <v>7295</v>
      </c>
      <c r="H42" s="51">
        <f t="shared" si="15"/>
        <v>10022.25</v>
      </c>
      <c r="J42" s="6">
        <f t="shared" si="13"/>
        <v>-279.33333333333303</v>
      </c>
      <c r="K42" s="49">
        <f t="shared" si="14"/>
        <v>-3.6878933239449019E-2</v>
      </c>
      <c r="M42" s="48">
        <f>H42-D42</f>
        <v>1111.1388888888887</v>
      </c>
      <c r="N42" s="49">
        <f>H42/D42-1</f>
        <v>0.12469139650872818</v>
      </c>
      <c r="P42" s="6">
        <f>SUM(G42:H42)-SUM(C42:D42)</f>
        <v>831.80555555555475</v>
      </c>
      <c r="Q42" s="49">
        <f>SUM(G42:H42)/SUM(C42:D42)-1</f>
        <v>5.0456968773800348E-2</v>
      </c>
    </row>
    <row r="43" spans="2:17">
      <c r="B43" s="39" t="s">
        <v>88</v>
      </c>
      <c r="C43" s="51">
        <f t="shared" ref="C43:H43" si="16">C27/C35</f>
        <v>26858.052631578947</v>
      </c>
      <c r="D43" s="51">
        <f t="shared" si="16"/>
        <v>28951.8</v>
      </c>
      <c r="E43" s="51">
        <f t="shared" si="16"/>
        <v>18265.849999999999</v>
      </c>
      <c r="F43" s="51">
        <f t="shared" si="16"/>
        <v>20657.857142857141</v>
      </c>
      <c r="G43" s="51">
        <f t="shared" si="16"/>
        <v>25349.238095238095</v>
      </c>
      <c r="H43" s="51">
        <f t="shared" si="16"/>
        <v>28521.666666666668</v>
      </c>
      <c r="J43" s="6">
        <f t="shared" si="13"/>
        <v>-1508.8145363408512</v>
      </c>
      <c r="K43" s="49">
        <f t="shared" si="14"/>
        <v>-5.6177361666453374E-2</v>
      </c>
      <c r="M43" s="48">
        <f>H43-D43</f>
        <v>-430.13333333333139</v>
      </c>
      <c r="N43" s="49">
        <f>H43/D43-1</f>
        <v>-1.4856877062335738E-2</v>
      </c>
      <c r="P43" s="6">
        <f>SUM(G43:H43)-SUM(C43:D43)</f>
        <v>-1938.9478696741862</v>
      </c>
      <c r="Q43" s="49">
        <f>SUM(G43:H43)/SUM(C43:D43)-1</f>
        <v>-3.4742035290325601E-2</v>
      </c>
    </row>
    <row r="44" spans="2:17">
      <c r="B44" s="40" t="s">
        <v>146</v>
      </c>
      <c r="C44" s="51">
        <f t="shared" ref="C44:H44" si="17">C28/C36</f>
        <v>16776.734693877552</v>
      </c>
      <c r="D44" s="51">
        <f t="shared" si="17"/>
        <v>18802.8</v>
      </c>
      <c r="E44" s="51">
        <f t="shared" si="17"/>
        <v>11288.5</v>
      </c>
      <c r="F44" s="51">
        <f t="shared" si="17"/>
        <v>13331.377358490567</v>
      </c>
      <c r="G44" s="51">
        <f t="shared" si="17"/>
        <v>16137.094339622641</v>
      </c>
      <c r="H44" s="51">
        <f t="shared" si="17"/>
        <v>19305.64</v>
      </c>
      <c r="J44" s="47">
        <f>SUM(J40:J43)</f>
        <v>-1731.4555619818766</v>
      </c>
      <c r="K44" s="50">
        <f>G44/C44-1</f>
        <v>-3.8126629879194462E-2</v>
      </c>
      <c r="M44" s="47">
        <f>SUM(M40:M43)</f>
        <v>1217.7363247863268</v>
      </c>
      <c r="N44" s="50">
        <f>H44/D44-1</f>
        <v>2.6742825536622217E-2</v>
      </c>
      <c r="P44" s="47">
        <f>SUM(G44:H44)-SUM(C44:D44)</f>
        <v>-136.80035425490496</v>
      </c>
      <c r="Q44" s="50">
        <f>SUM(G44:H44)/SUM(C44:D44)-1</f>
        <v>-3.8449169004575179E-3</v>
      </c>
    </row>
    <row r="46" spans="2:17">
      <c r="B46" s="28" t="s">
        <v>187</v>
      </c>
    </row>
    <row r="47" spans="2:17">
      <c r="B47" s="28" t="s">
        <v>188</v>
      </c>
      <c r="N47" s="31"/>
    </row>
    <row r="48" spans="2:17">
      <c r="B48" s="26" t="s">
        <v>189</v>
      </c>
    </row>
    <row r="49" spans="2:2">
      <c r="B49" s="27" t="s">
        <v>190</v>
      </c>
    </row>
    <row r="51" spans="2:2">
      <c r="B51" s="27"/>
    </row>
    <row r="56" spans="2:2">
      <c r="B56" s="26"/>
    </row>
    <row r="57" spans="2:2">
      <c r="B57" s="26"/>
    </row>
    <row r="59" spans="2:2">
      <c r="B59" s="26"/>
    </row>
    <row r="61" spans="2:2">
      <c r="B61" s="26"/>
    </row>
  </sheetData>
  <printOptions horizontalCentered="1"/>
  <pageMargins left="0.70866141732283472" right="0.70866141732283472" top="0.74803149606299213" bottom="0.74803149606299213" header="0.31496062992125984" footer="0.31496062992125984"/>
  <pageSetup scale="6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003904A-72E5-434A-A7C9-9A22B98FEC0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2" id="{1DC6F867-60ED-46DE-BE20-3FF3699E35C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1" id="{F7F9D112-233F-4C4D-94CC-E8586AC1BD8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N24:N28</xm:sqref>
        </x14:conditionalFormatting>
        <x14:conditionalFormatting xmlns:xm="http://schemas.microsoft.com/office/excel/2006/main">
          <x14:cfRule type="iconSet" priority="10" id="{ECF35053-2325-4522-A4F0-23408B8760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Q24:Q28</xm:sqref>
        </x14:conditionalFormatting>
        <x14:conditionalFormatting xmlns:xm="http://schemas.microsoft.com/office/excel/2006/main">
          <x14:cfRule type="iconSet" priority="9" id="{F31B9645-E785-4644-9DF2-A7E3BA4E8DA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N32:N36</xm:sqref>
        </x14:conditionalFormatting>
        <x14:conditionalFormatting xmlns:xm="http://schemas.microsoft.com/office/excel/2006/main">
          <x14:cfRule type="iconSet" priority="8" id="{72B74360-4855-4093-9D79-83FBAAED67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Q32:Q36</xm:sqref>
        </x14:conditionalFormatting>
        <x14:conditionalFormatting xmlns:xm="http://schemas.microsoft.com/office/excel/2006/main">
          <x14:cfRule type="iconSet" priority="7" id="{63C7C744-4996-4CB5-85AA-6CAF16ED50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6" id="{1AA98E74-E4C9-489D-A765-4BAE46830A7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5" id="{A6561693-09AD-4A76-83CE-E6917115C59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K24:K28</xm:sqref>
        </x14:conditionalFormatting>
        <x14:conditionalFormatting xmlns:xm="http://schemas.microsoft.com/office/excel/2006/main">
          <x14:cfRule type="iconSet" priority="2" id="{18EFFCDA-7C08-43C8-BC65-E30A68F2EF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</xm:sqref>
        </x14:conditionalFormatting>
        <x14:conditionalFormatting xmlns:xm="http://schemas.microsoft.com/office/excel/2006/main">
          <x14:cfRule type="iconSet" priority="1" id="{C12B7B6E-C6D8-4DF0-929A-F32745C44C4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08"/>
  <sheetViews>
    <sheetView topLeftCell="A894" workbookViewId="0">
      <selection activeCell="F7" sqref="F7"/>
    </sheetView>
  </sheetViews>
  <sheetFormatPr defaultColWidth="9" defaultRowHeight="13.2"/>
  <cols>
    <col min="1" max="1" width="8.33203125" customWidth="1"/>
    <col min="2" max="2" width="10.109375" style="5" customWidth="1"/>
    <col min="3" max="3" width="6" customWidth="1"/>
    <col min="5" max="5" width="22.109375" customWidth="1"/>
    <col min="6" max="6" width="24.77734375" customWidth="1"/>
    <col min="7" max="7" width="16.33203125" customWidth="1"/>
    <col min="8" max="8" width="11" customWidth="1"/>
    <col min="10" max="11" width="10.33203125" customWidth="1"/>
    <col min="12" max="12" width="10.109375" bestFit="1" customWidth="1"/>
  </cols>
  <sheetData>
    <row r="1" spans="1:13">
      <c r="A1" s="6" t="s">
        <v>1</v>
      </c>
      <c r="B1" s="7" t="s">
        <v>2</v>
      </c>
      <c r="C1" s="6" t="s">
        <v>3</v>
      </c>
      <c r="D1" s="6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14" t="s">
        <v>157</v>
      </c>
    </row>
    <row r="2" spans="1:13">
      <c r="A2" s="9" t="s">
        <v>9</v>
      </c>
      <c r="B2" s="10" t="s">
        <v>10</v>
      </c>
      <c r="C2" s="6">
        <v>884</v>
      </c>
      <c r="D2">
        <f>LEN(VolumebyClient[[#This Row],[CLID]])</f>
        <v>7</v>
      </c>
      <c r="E2" t="str">
        <f>_xlfn.XLOOKUP(VolumebyClient[[#This Row],[CLID]],geobyclient[MID],geobyclient[GEOID])</f>
        <v>GEO1001</v>
      </c>
      <c r="F2" t="str">
        <f>INDEX(geobyclient[GEOID],MATCH(VolumebyClient[[#This Row],[CLID]],geobyclient[RIGHT],0))</f>
        <v>GEO1001</v>
      </c>
      <c r="G2" t="str">
        <f>VLOOKUP(VolumebyClient[[#This Row],[INDEX ATCH REGION ID]],GEONAMES[[GEOID]:[GEO Name]],2,)</f>
        <v>NAM</v>
      </c>
      <c r="H2" t="str">
        <f>"Q"&amp;ROUNDUP(LEFT(VolumebyClient[[#This Row],[Date]],2)/3,0)&amp;" "&amp;RIGHT(VolumebyClient[[#This Row],[Date]],4)</f>
        <v>Q1 2020</v>
      </c>
      <c r="I2" t="str">
        <f>RIGHT(VolumebyClient[[#This Row],[Date]],4)</f>
        <v>2020</v>
      </c>
      <c r="J2" s="11"/>
      <c r="K2" s="12"/>
      <c r="L2" s="13"/>
      <c r="M2" s="14"/>
    </row>
    <row r="3" spans="1:13">
      <c r="A3" s="9" t="s">
        <v>9</v>
      </c>
      <c r="B3" s="7" t="s">
        <v>11</v>
      </c>
      <c r="C3" s="6">
        <v>886</v>
      </c>
      <c r="D3">
        <f>LEN(VolumebyClient[[#This Row],[CLID]])</f>
        <v>7</v>
      </c>
      <c r="E3" t="str">
        <f>_xlfn.XLOOKUP(VolumebyClient[[#This Row],[CLID]],geobyclient[MID],geobyclient[GEOID])</f>
        <v>GEO1001</v>
      </c>
      <c r="F3" t="str">
        <f>INDEX(geobyclient[GEOID],MATCH(VolumebyClient[[#This Row],[CLID]],geobyclient[RIGHT],0))</f>
        <v>GEO1001</v>
      </c>
      <c r="G3" t="str">
        <f>VLOOKUP(VolumebyClient[[#This Row],[INDEX ATCH REGION ID]],GEONAMES[[GEOID]:[GEO Name]],2,)</f>
        <v>NAM</v>
      </c>
      <c r="H3" t="str">
        <f>"Q"&amp;ROUNDUP(LEFT(VolumebyClient[[#This Row],[Date]],2)/3,0)&amp;" "&amp;RIGHT(VolumebyClient[[#This Row],[Date]],4)</f>
        <v>Q2 2020</v>
      </c>
      <c r="I3" t="str">
        <f>RIGHT(VolumebyClient[[#This Row],[Date]],4)</f>
        <v>2020</v>
      </c>
      <c r="K3" s="12"/>
      <c r="L3" s="13"/>
    </row>
    <row r="4" spans="1:13">
      <c r="A4" s="9" t="s">
        <v>9</v>
      </c>
      <c r="B4" s="7" t="s">
        <v>12</v>
      </c>
      <c r="C4" s="6">
        <v>968</v>
      </c>
      <c r="D4">
        <f>LEN(VolumebyClient[[#This Row],[CLID]])</f>
        <v>7</v>
      </c>
      <c r="E4" t="str">
        <f>_xlfn.XLOOKUP(VolumebyClient[[#This Row],[CLID]],geobyclient[MID],geobyclient[GEOID])</f>
        <v>GEO1001</v>
      </c>
      <c r="F4" t="str">
        <f>INDEX(geobyclient[GEOID],MATCH(VolumebyClient[[#This Row],[CLID]],geobyclient[RIGHT],0))</f>
        <v>GEO1001</v>
      </c>
      <c r="G4" t="str">
        <f>VLOOKUP(VolumebyClient[[#This Row],[INDEX ATCH REGION ID]],GEONAMES[[GEOID]:[GEO Name]],2,)</f>
        <v>NAM</v>
      </c>
      <c r="H4" t="str">
        <f>"Q"&amp;ROUNDUP(LEFT(VolumebyClient[[#This Row],[Date]],2)/3,0)&amp;" "&amp;RIGHT(VolumebyClient[[#This Row],[Date]],4)</f>
        <v>Q2 2020</v>
      </c>
      <c r="I4" t="str">
        <f>RIGHT(VolumebyClient[[#This Row],[Date]],4)</f>
        <v>2020</v>
      </c>
      <c r="K4" s="12"/>
      <c r="L4" s="13"/>
    </row>
    <row r="5" spans="1:13">
      <c r="A5" s="9" t="s">
        <v>9</v>
      </c>
      <c r="B5" s="7" t="s">
        <v>13</v>
      </c>
      <c r="C5" s="6">
        <v>564</v>
      </c>
      <c r="D5">
        <f>LEN(VolumebyClient[[#This Row],[CLID]])</f>
        <v>7</v>
      </c>
      <c r="E5" t="str">
        <f>_xlfn.XLOOKUP(VolumebyClient[[#This Row],[CLID]],geobyclient[MID],geobyclient[GEOID])</f>
        <v>GEO1001</v>
      </c>
      <c r="F5" t="str">
        <f>INDEX(geobyclient[GEOID],MATCH(VolumebyClient[[#This Row],[CLID]],geobyclient[RIGHT],0))</f>
        <v>GEO1001</v>
      </c>
      <c r="G5" t="str">
        <f>VLOOKUP(VolumebyClient[[#This Row],[INDEX ATCH REGION ID]],GEONAMES[[GEOID]:[GEO Name]],2,)</f>
        <v>NAM</v>
      </c>
      <c r="H5" t="str">
        <f>"Q"&amp;ROUNDUP(LEFT(VolumebyClient[[#This Row],[Date]],2)/3,0)&amp;" "&amp;RIGHT(VolumebyClient[[#This Row],[Date]],4)</f>
        <v>Q2 2020</v>
      </c>
      <c r="I5" t="str">
        <f>RIGHT(VolumebyClient[[#This Row],[Date]],4)</f>
        <v>2020</v>
      </c>
      <c r="K5" s="12"/>
      <c r="L5" s="13"/>
    </row>
    <row r="6" spans="1:13">
      <c r="A6" s="9" t="s">
        <v>9</v>
      </c>
      <c r="B6" s="7" t="s">
        <v>14</v>
      </c>
      <c r="C6" s="6">
        <v>648</v>
      </c>
      <c r="D6">
        <f>LEN(VolumebyClient[[#This Row],[CLID]])</f>
        <v>7</v>
      </c>
      <c r="E6" t="str">
        <f>_xlfn.XLOOKUP(VolumebyClient[[#This Row],[CLID]],geobyclient[MID],geobyclient[GEOID])</f>
        <v>GEO1001</v>
      </c>
      <c r="F6" t="str">
        <f>INDEX(geobyclient[GEOID],MATCH(VolumebyClient[[#This Row],[CLID]],geobyclient[RIGHT],0))</f>
        <v>GEO1001</v>
      </c>
      <c r="G6" t="str">
        <f>VLOOKUP(VolumebyClient[[#This Row],[INDEX ATCH REGION ID]],GEONAMES[[GEOID]:[GEO Name]],2,)</f>
        <v>NAM</v>
      </c>
      <c r="H6" t="str">
        <f>"Q"&amp;ROUNDUP(LEFT(VolumebyClient[[#This Row],[Date]],2)/3,0)&amp;" "&amp;RIGHT(VolumebyClient[[#This Row],[Date]],4)</f>
        <v>Q3 2020</v>
      </c>
      <c r="I6" t="str">
        <f>RIGHT(VolumebyClient[[#This Row],[Date]],4)</f>
        <v>2020</v>
      </c>
      <c r="K6" s="12"/>
      <c r="L6" s="13"/>
    </row>
    <row r="7" spans="1:13">
      <c r="A7" s="9" t="s">
        <v>9</v>
      </c>
      <c r="B7" s="7" t="s">
        <v>15</v>
      </c>
      <c r="C7" s="6">
        <v>406</v>
      </c>
      <c r="D7">
        <f>LEN(VolumebyClient[[#This Row],[CLID]])</f>
        <v>7</v>
      </c>
      <c r="E7" t="str">
        <f>_xlfn.XLOOKUP(VolumebyClient[[#This Row],[CLID]],geobyclient[MID],geobyclient[GEOID])</f>
        <v>GEO1001</v>
      </c>
      <c r="F7" t="str">
        <f>INDEX(geobyclient[GEOID],MATCH(VolumebyClient[[#This Row],[CLID]],geobyclient[RIGHT],0))</f>
        <v>GEO1001</v>
      </c>
      <c r="G7" t="str">
        <f>VLOOKUP(VolumebyClient[[#This Row],[INDEX ATCH REGION ID]],GEONAMES[[GEOID]:[GEO Name]],2,)</f>
        <v>NAM</v>
      </c>
      <c r="H7" t="str">
        <f>"Q"&amp;ROUNDUP(LEFT(VolumebyClient[[#This Row],[Date]],2)/3,0)&amp;" "&amp;RIGHT(VolumebyClient[[#This Row],[Date]],4)</f>
        <v>Q3 2020</v>
      </c>
      <c r="I7" t="str">
        <f>RIGHT(VolumebyClient[[#This Row],[Date]],4)</f>
        <v>2020</v>
      </c>
    </row>
    <row r="8" spans="1:13">
      <c r="A8" s="9" t="s">
        <v>9</v>
      </c>
      <c r="B8" s="7" t="s">
        <v>16</v>
      </c>
      <c r="C8" s="6">
        <v>569</v>
      </c>
      <c r="D8">
        <f>LEN(VolumebyClient[[#This Row],[CLID]])</f>
        <v>7</v>
      </c>
      <c r="E8" t="str">
        <f>_xlfn.XLOOKUP(VolumebyClient[[#This Row],[CLID]],geobyclient[MID],geobyclient[GEOID])</f>
        <v>GEO1001</v>
      </c>
      <c r="F8" t="str">
        <f>INDEX(geobyclient[GEOID],MATCH(VolumebyClient[[#This Row],[CLID]],geobyclient[RIGHT],0))</f>
        <v>GEO1001</v>
      </c>
      <c r="G8" t="str">
        <f>VLOOKUP(VolumebyClient[[#This Row],[INDEX ATCH REGION ID]],GEONAMES[[GEOID]:[GEO Name]],2,)</f>
        <v>NAM</v>
      </c>
      <c r="H8" t="str">
        <f>"Q"&amp;ROUNDUP(LEFT(VolumebyClient[[#This Row],[Date]],2)/3,0)&amp;" "&amp;RIGHT(VolumebyClient[[#This Row],[Date]],4)</f>
        <v>Q3 2020</v>
      </c>
      <c r="I8" t="str">
        <f>RIGHT(VolumebyClient[[#This Row],[Date]],4)</f>
        <v>2020</v>
      </c>
    </row>
    <row r="9" spans="1:13">
      <c r="A9" s="9" t="s">
        <v>9</v>
      </c>
      <c r="B9" s="7" t="s">
        <v>17</v>
      </c>
      <c r="C9" s="6">
        <v>487</v>
      </c>
      <c r="D9">
        <f>LEN(VolumebyClient[[#This Row],[CLID]])</f>
        <v>7</v>
      </c>
      <c r="E9" t="str">
        <f>_xlfn.XLOOKUP(VolumebyClient[[#This Row],[CLID]],geobyclient[MID],geobyclient[GEOID])</f>
        <v>GEO1001</v>
      </c>
      <c r="F9" t="str">
        <f>INDEX(geobyclient[GEOID],MATCH(VolumebyClient[[#This Row],[CLID]],geobyclient[RIGHT],0))</f>
        <v>GEO1001</v>
      </c>
      <c r="G9" t="str">
        <f>VLOOKUP(VolumebyClient[[#This Row],[INDEX ATCH REGION ID]],GEONAMES[[GEOID]:[GEO Name]],2,)</f>
        <v>NAM</v>
      </c>
      <c r="H9" t="str">
        <f>"Q"&amp;ROUNDUP(LEFT(VolumebyClient[[#This Row],[Date]],2)/3,0)&amp;" "&amp;RIGHT(VolumebyClient[[#This Row],[Date]],4)</f>
        <v>Q4 2020</v>
      </c>
      <c r="I9" t="str">
        <f>RIGHT(VolumebyClient[[#This Row],[Date]],4)</f>
        <v>2020</v>
      </c>
    </row>
    <row r="10" spans="1:13">
      <c r="A10" s="9" t="s">
        <v>9</v>
      </c>
      <c r="B10" s="7" t="s">
        <v>18</v>
      </c>
      <c r="C10" s="6">
        <v>729</v>
      </c>
      <c r="D10">
        <f>LEN(VolumebyClient[[#This Row],[CLID]])</f>
        <v>7</v>
      </c>
      <c r="E10" t="str">
        <f>_xlfn.XLOOKUP(VolumebyClient[[#This Row],[CLID]],geobyclient[MID],geobyclient[GEOID])</f>
        <v>GEO1001</v>
      </c>
      <c r="F10" t="str">
        <f>INDEX(geobyclient[GEOID],MATCH(VolumebyClient[[#This Row],[CLID]],geobyclient[RIGHT],0))</f>
        <v>GEO1001</v>
      </c>
      <c r="G10" t="str">
        <f>VLOOKUP(VolumebyClient[[#This Row],[INDEX ATCH REGION ID]],GEONAMES[[GEOID]:[GEO Name]],2,)</f>
        <v>NAM</v>
      </c>
      <c r="H10" t="str">
        <f>"Q"&amp;ROUNDUP(LEFT(VolumebyClient[[#This Row],[Date]],2)/3,0)&amp;" "&amp;RIGHT(VolumebyClient[[#This Row],[Date]],4)</f>
        <v>Q4 2020</v>
      </c>
      <c r="I10" t="str">
        <f>RIGHT(VolumebyClient[[#This Row],[Date]],4)</f>
        <v>2020</v>
      </c>
    </row>
    <row r="11" spans="1:13">
      <c r="A11" s="9" t="s">
        <v>9</v>
      </c>
      <c r="B11" s="7" t="s">
        <v>19</v>
      </c>
      <c r="C11" s="6">
        <v>565</v>
      </c>
      <c r="D11">
        <f>LEN(VolumebyClient[[#This Row],[CLID]])</f>
        <v>7</v>
      </c>
      <c r="E11" t="str">
        <f>_xlfn.XLOOKUP(VolumebyClient[[#This Row],[CLID]],geobyclient[MID],geobyclient[GEOID])</f>
        <v>GEO1001</v>
      </c>
      <c r="F11" t="str">
        <f>INDEX(geobyclient[GEOID],MATCH(VolumebyClient[[#This Row],[CLID]],geobyclient[RIGHT],0))</f>
        <v>GEO1001</v>
      </c>
      <c r="G11" t="str">
        <f>VLOOKUP(VolumebyClient[[#This Row],[INDEX ATCH REGION ID]],GEONAMES[[GEOID]:[GEO Name]],2,)</f>
        <v>NAM</v>
      </c>
      <c r="H11" t="str">
        <f>"Q"&amp;ROUNDUP(LEFT(VolumebyClient[[#This Row],[Date]],2)/3,0)&amp;" "&amp;RIGHT(VolumebyClient[[#This Row],[Date]],4)</f>
        <v>Q4 2020</v>
      </c>
      <c r="I11" t="str">
        <f>RIGHT(VolumebyClient[[#This Row],[Date]],4)</f>
        <v>2020</v>
      </c>
    </row>
    <row r="12" spans="1:13">
      <c r="A12" s="9" t="s">
        <v>9</v>
      </c>
      <c r="B12" s="7" t="s">
        <v>20</v>
      </c>
      <c r="C12" s="6">
        <v>561</v>
      </c>
      <c r="D12">
        <f>LEN(VolumebyClient[[#This Row],[CLID]])</f>
        <v>7</v>
      </c>
      <c r="E12" t="str">
        <f>_xlfn.XLOOKUP(VolumebyClient[[#This Row],[CLID]],geobyclient[MID],geobyclient[GEOID])</f>
        <v>GEO1001</v>
      </c>
      <c r="F12" t="str">
        <f>INDEX(geobyclient[GEOID],MATCH(VolumebyClient[[#This Row],[CLID]],geobyclient[RIGHT],0))</f>
        <v>GEO1001</v>
      </c>
      <c r="G12" t="str">
        <f>VLOOKUP(VolumebyClient[[#This Row],[INDEX ATCH REGION ID]],GEONAMES[[GEOID]:[GEO Name]],2,)</f>
        <v>NAM</v>
      </c>
      <c r="H12" t="str">
        <f>"Q"&amp;ROUNDUP(LEFT(VolumebyClient[[#This Row],[Date]],2)/3,0)&amp;" "&amp;RIGHT(VolumebyClient[[#This Row],[Date]],4)</f>
        <v>Q2 2021</v>
      </c>
      <c r="I12" t="str">
        <f>RIGHT(VolumebyClient[[#This Row],[Date]],4)</f>
        <v>2021</v>
      </c>
    </row>
    <row r="13" spans="1:13">
      <c r="A13" s="9" t="s">
        <v>9</v>
      </c>
      <c r="B13" s="7" t="s">
        <v>21</v>
      </c>
      <c r="C13" s="6">
        <v>1014</v>
      </c>
      <c r="D13">
        <f>LEN(VolumebyClient[[#This Row],[CLID]])</f>
        <v>7</v>
      </c>
      <c r="E13" t="str">
        <f>_xlfn.XLOOKUP(VolumebyClient[[#This Row],[CLID]],geobyclient[MID],geobyclient[GEOID])</f>
        <v>GEO1001</v>
      </c>
      <c r="F13" t="str">
        <f>INDEX(geobyclient[GEOID],MATCH(VolumebyClient[[#This Row],[CLID]],geobyclient[RIGHT],0))</f>
        <v>GEO1001</v>
      </c>
      <c r="G13" t="str">
        <f>VLOOKUP(VolumebyClient[[#This Row],[INDEX ATCH REGION ID]],GEONAMES[[GEOID]:[GEO Name]],2,)</f>
        <v>NAM</v>
      </c>
      <c r="H13" t="str">
        <f>"Q"&amp;ROUNDUP(LEFT(VolumebyClient[[#This Row],[Date]],2)/3,0)&amp;" "&amp;RIGHT(VolumebyClient[[#This Row],[Date]],4)</f>
        <v>Q2 2021</v>
      </c>
      <c r="I13" t="str">
        <f>RIGHT(VolumebyClient[[#This Row],[Date]],4)</f>
        <v>2021</v>
      </c>
    </row>
    <row r="14" spans="1:13">
      <c r="A14" s="9" t="s">
        <v>9</v>
      </c>
      <c r="B14" s="7" t="s">
        <v>22</v>
      </c>
      <c r="C14" s="6">
        <v>878</v>
      </c>
      <c r="D14">
        <f>LEN(VolumebyClient[[#This Row],[CLID]])</f>
        <v>7</v>
      </c>
      <c r="E14" t="str">
        <f>_xlfn.XLOOKUP(VolumebyClient[[#This Row],[CLID]],geobyclient[MID],geobyclient[GEOID])</f>
        <v>GEO1001</v>
      </c>
      <c r="F14" t="str">
        <f>INDEX(geobyclient[GEOID],MATCH(VolumebyClient[[#This Row],[CLID]],geobyclient[RIGHT],0))</f>
        <v>GEO1001</v>
      </c>
      <c r="G14" t="str">
        <f>VLOOKUP(VolumebyClient[[#This Row],[INDEX ATCH REGION ID]],GEONAMES[[GEOID]:[GEO Name]],2,)</f>
        <v>NAM</v>
      </c>
      <c r="H14" t="str">
        <f>"Q"&amp;ROUNDUP(LEFT(VolumebyClient[[#This Row],[Date]],2)/3,0)&amp;" "&amp;RIGHT(VolumebyClient[[#This Row],[Date]],4)</f>
        <v>Q2 2021</v>
      </c>
      <c r="I14" t="str">
        <f>RIGHT(VolumebyClient[[#This Row],[Date]],4)</f>
        <v>2021</v>
      </c>
      <c r="M14" t="s">
        <v>147</v>
      </c>
    </row>
    <row r="15" spans="1:13">
      <c r="A15" s="9" t="s">
        <v>9</v>
      </c>
      <c r="B15" s="7" t="s">
        <v>23</v>
      </c>
      <c r="C15" s="6">
        <v>922</v>
      </c>
      <c r="D15">
        <f>LEN(VolumebyClient[[#This Row],[CLID]])</f>
        <v>7</v>
      </c>
      <c r="E15" t="str">
        <f>_xlfn.XLOOKUP(VolumebyClient[[#This Row],[CLID]],geobyclient[MID],geobyclient[GEOID])</f>
        <v>GEO1001</v>
      </c>
      <c r="F15" t="str">
        <f>INDEX(geobyclient[GEOID],MATCH(VolumebyClient[[#This Row],[CLID]],geobyclient[RIGHT],0))</f>
        <v>GEO1001</v>
      </c>
      <c r="G15" t="str">
        <f>VLOOKUP(VolumebyClient[[#This Row],[INDEX ATCH REGION ID]],GEONAMES[[GEOID]:[GEO Name]],2,)</f>
        <v>NAM</v>
      </c>
      <c r="H15" t="str">
        <f>"Q"&amp;ROUNDUP(LEFT(VolumebyClient[[#This Row],[Date]],2)/3,0)&amp;" "&amp;RIGHT(VolumebyClient[[#This Row],[Date]],4)</f>
        <v>Q1 2021</v>
      </c>
      <c r="I15" t="str">
        <f>RIGHT(VolumebyClient[[#This Row],[Date]],4)</f>
        <v>2021</v>
      </c>
      <c r="M15" t="s">
        <v>152</v>
      </c>
    </row>
    <row r="16" spans="1:13">
      <c r="A16" s="9" t="s">
        <v>9</v>
      </c>
      <c r="B16" s="7" t="s">
        <v>24</v>
      </c>
      <c r="C16" s="6">
        <v>668</v>
      </c>
      <c r="D16">
        <f>LEN(VolumebyClient[[#This Row],[CLID]])</f>
        <v>7</v>
      </c>
      <c r="E16" t="str">
        <f>_xlfn.XLOOKUP(VolumebyClient[[#This Row],[CLID]],geobyclient[MID],geobyclient[GEOID])</f>
        <v>GEO1001</v>
      </c>
      <c r="F16" t="str">
        <f>INDEX(geobyclient[GEOID],MATCH(VolumebyClient[[#This Row],[CLID]],geobyclient[RIGHT],0))</f>
        <v>GEO1001</v>
      </c>
      <c r="G16" t="str">
        <f>VLOOKUP(VolumebyClient[[#This Row],[INDEX ATCH REGION ID]],GEONAMES[[GEOID]:[GEO Name]],2,)</f>
        <v>NAM</v>
      </c>
      <c r="H16" t="str">
        <f>"Q"&amp;ROUNDUP(LEFT(VolumebyClient[[#This Row],[Date]],2)/3,0)&amp;" "&amp;RIGHT(VolumebyClient[[#This Row],[Date]],4)</f>
        <v>Q1 2021</v>
      </c>
      <c r="I16" t="str">
        <f>RIGHT(VolumebyClient[[#This Row],[Date]],4)</f>
        <v>2021</v>
      </c>
      <c r="M16" t="s">
        <v>154</v>
      </c>
    </row>
    <row r="17" spans="1:13">
      <c r="A17" s="9" t="s">
        <v>9</v>
      </c>
      <c r="B17" s="7" t="s">
        <v>25</v>
      </c>
      <c r="C17" s="6">
        <v>725</v>
      </c>
      <c r="D17">
        <f>LEN(VolumebyClient[[#This Row],[CLID]])</f>
        <v>7</v>
      </c>
      <c r="E17" t="str">
        <f>_xlfn.XLOOKUP(VolumebyClient[[#This Row],[CLID]],geobyclient[MID],geobyclient[GEOID])</f>
        <v>GEO1001</v>
      </c>
      <c r="F17" t="str">
        <f>INDEX(geobyclient[GEOID],MATCH(VolumebyClient[[#This Row],[CLID]],geobyclient[RIGHT],0))</f>
        <v>GEO1001</v>
      </c>
      <c r="G17" t="str">
        <f>VLOOKUP(VolumebyClient[[#This Row],[INDEX ATCH REGION ID]],GEONAMES[[GEOID]:[GEO Name]],2,)</f>
        <v>NAM</v>
      </c>
      <c r="H17" t="str">
        <f>"Q"&amp;ROUNDUP(LEFT(VolumebyClient[[#This Row],[Date]],2)/3,0)&amp;" "&amp;RIGHT(VolumebyClient[[#This Row],[Date]],4)</f>
        <v>Q1 2021</v>
      </c>
      <c r="I17" t="str">
        <f>RIGHT(VolumebyClient[[#This Row],[Date]],4)</f>
        <v>2021</v>
      </c>
      <c r="M17" t="s">
        <v>155</v>
      </c>
    </row>
    <row r="18" spans="1:13">
      <c r="A18" s="9" t="s">
        <v>26</v>
      </c>
      <c r="B18" s="7" t="s">
        <v>27</v>
      </c>
      <c r="C18" s="6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t="str">
        <f>INDEX(geobyclient[GEOID],MATCH(VolumebyClient[[#This Row],[CLID]],geobyclient[RIGHT],0))</f>
        <v>GEO1001</v>
      </c>
      <c r="G18" t="str">
        <f>VLOOKUP(VolumebyClient[[#This Row],[INDEX ATCH REGION ID]],GEONAMES[[GEOID]:[GEO Name]],2,)</f>
        <v>NAM</v>
      </c>
      <c r="H18" t="str">
        <f>"Q"&amp;ROUNDUP(LEFT(VolumebyClient[[#This Row],[Date]],2)/3,0)&amp;" "&amp;RIGHT(VolumebyClient[[#This Row],[Date]],4)</f>
        <v>Q1 2020</v>
      </c>
      <c r="I18" t="str">
        <f>RIGHT(VolumebyClient[[#This Row],[Date]],4)</f>
        <v>2020</v>
      </c>
      <c r="M18" t="s">
        <v>151</v>
      </c>
    </row>
    <row r="19" spans="1:13">
      <c r="A19" s="9" t="s">
        <v>26</v>
      </c>
      <c r="B19" s="7" t="s">
        <v>28</v>
      </c>
      <c r="C19" s="6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t="str">
        <f>INDEX(geobyclient[GEOID],MATCH(VolumebyClient[[#This Row],[CLID]],geobyclient[RIGHT],0))</f>
        <v>GEO1001</v>
      </c>
      <c r="G19" t="str">
        <f>VLOOKUP(VolumebyClient[[#This Row],[INDEX ATCH REGION ID]],GEONAMES[[GEOID]:[GEO Name]],2,)</f>
        <v>NAM</v>
      </c>
      <c r="H19" t="str">
        <f>"Q"&amp;ROUNDUP(LEFT(VolumebyClient[[#This Row],[Date]],2)/3,0)&amp;" "&amp;RIGHT(VolumebyClient[[#This Row],[Date]],4)</f>
        <v>Q1 2020</v>
      </c>
      <c r="I19" t="str">
        <f>RIGHT(VolumebyClient[[#This Row],[Date]],4)</f>
        <v>2020</v>
      </c>
      <c r="M19" t="s">
        <v>153</v>
      </c>
    </row>
    <row r="20" spans="1:13">
      <c r="A20" s="9" t="s">
        <v>26</v>
      </c>
      <c r="B20" s="7" t="s">
        <v>10</v>
      </c>
      <c r="C20" s="6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t="str">
        <f>INDEX(geobyclient[GEOID],MATCH(VolumebyClient[[#This Row],[CLID]],geobyclient[RIGHT],0))</f>
        <v>GEO1001</v>
      </c>
      <c r="G20" t="str">
        <f>VLOOKUP(VolumebyClient[[#This Row],[INDEX ATCH REGION ID]],GEONAMES[[GEOID]:[GEO Name]],2,)</f>
        <v>NAM</v>
      </c>
      <c r="H20" t="str">
        <f>"Q"&amp;ROUNDUP(LEFT(VolumebyClient[[#This Row],[Date]],2)/3,0)&amp;" "&amp;RIGHT(VolumebyClient[[#This Row],[Date]],4)</f>
        <v>Q1 2020</v>
      </c>
      <c r="I20" t="str">
        <f>RIGHT(VolumebyClient[[#This Row],[Date]],4)</f>
        <v>2020</v>
      </c>
    </row>
    <row r="21" spans="1:13">
      <c r="A21" s="9" t="s">
        <v>26</v>
      </c>
      <c r="B21" s="7" t="s">
        <v>11</v>
      </c>
      <c r="C21" s="6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t="str">
        <f>INDEX(geobyclient[GEOID],MATCH(VolumebyClient[[#This Row],[CLID]],geobyclient[RIGHT],0))</f>
        <v>GEO1001</v>
      </c>
      <c r="G21" t="str">
        <f>VLOOKUP(VolumebyClient[[#This Row],[INDEX ATCH REGION ID]],GEONAMES[[GEOID]:[GEO Name]],2,)</f>
        <v>NAM</v>
      </c>
      <c r="H21" t="str">
        <f>"Q"&amp;ROUNDUP(LEFT(VolumebyClient[[#This Row],[Date]],2)/3,0)&amp;" "&amp;RIGHT(VolumebyClient[[#This Row],[Date]],4)</f>
        <v>Q2 2020</v>
      </c>
      <c r="I21" t="str">
        <f>RIGHT(VolumebyClient[[#This Row],[Date]],4)</f>
        <v>2020</v>
      </c>
    </row>
    <row r="22" spans="1:13">
      <c r="A22" s="9" t="s">
        <v>26</v>
      </c>
      <c r="B22" s="7" t="s">
        <v>12</v>
      </c>
      <c r="C22" s="6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t="str">
        <f>INDEX(geobyclient[GEOID],MATCH(VolumebyClient[[#This Row],[CLID]],geobyclient[RIGHT],0))</f>
        <v>GEO1001</v>
      </c>
      <c r="G22" t="str">
        <f>VLOOKUP(VolumebyClient[[#This Row],[INDEX ATCH REGION ID]],GEONAMES[[GEOID]:[GEO Name]],2,)</f>
        <v>NAM</v>
      </c>
      <c r="H22" t="str">
        <f>"Q"&amp;ROUNDUP(LEFT(VolumebyClient[[#This Row],[Date]],2)/3,0)&amp;" "&amp;RIGHT(VolumebyClient[[#This Row],[Date]],4)</f>
        <v>Q2 2020</v>
      </c>
      <c r="I22" t="str">
        <f>RIGHT(VolumebyClient[[#This Row],[Date]],4)</f>
        <v>2020</v>
      </c>
    </row>
    <row r="23" spans="1:13">
      <c r="A23" s="9" t="s">
        <v>26</v>
      </c>
      <c r="B23" s="7" t="s">
        <v>13</v>
      </c>
      <c r="C23" s="6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t="str">
        <f>INDEX(geobyclient[GEOID],MATCH(VolumebyClient[[#This Row],[CLID]],geobyclient[RIGHT],0))</f>
        <v>GEO1001</v>
      </c>
      <c r="G23" t="str">
        <f>VLOOKUP(VolumebyClient[[#This Row],[INDEX ATCH REGION ID]],GEONAMES[[GEOID]:[GEO Name]],2,)</f>
        <v>NAM</v>
      </c>
      <c r="H23" t="str">
        <f>"Q"&amp;ROUNDUP(LEFT(VolumebyClient[[#This Row],[Date]],2)/3,0)&amp;" "&amp;RIGHT(VolumebyClient[[#This Row],[Date]],4)</f>
        <v>Q2 2020</v>
      </c>
      <c r="I23" t="str">
        <f>RIGHT(VolumebyClient[[#This Row],[Date]],4)</f>
        <v>2020</v>
      </c>
    </row>
    <row r="24" spans="1:13">
      <c r="A24" s="9" t="s">
        <v>26</v>
      </c>
      <c r="B24" s="7" t="s">
        <v>14</v>
      </c>
      <c r="C24" s="6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t="str">
        <f>INDEX(geobyclient[GEOID],MATCH(VolumebyClient[[#This Row],[CLID]],geobyclient[RIGHT],0))</f>
        <v>GEO1001</v>
      </c>
      <c r="G24" t="str">
        <f>VLOOKUP(VolumebyClient[[#This Row],[INDEX ATCH REGION ID]],GEONAMES[[GEOID]:[GEO Name]],2,)</f>
        <v>NAM</v>
      </c>
      <c r="H24" t="str">
        <f>"Q"&amp;ROUNDUP(LEFT(VolumebyClient[[#This Row],[Date]],2)/3,0)&amp;" "&amp;RIGHT(VolumebyClient[[#This Row],[Date]],4)</f>
        <v>Q3 2020</v>
      </c>
      <c r="I24" t="str">
        <f>RIGHT(VolumebyClient[[#This Row],[Date]],4)</f>
        <v>2020</v>
      </c>
    </row>
    <row r="25" spans="1:13">
      <c r="A25" s="9" t="s">
        <v>26</v>
      </c>
      <c r="B25" s="7" t="s">
        <v>15</v>
      </c>
      <c r="C25" s="6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t="str">
        <f>INDEX(geobyclient[GEOID],MATCH(VolumebyClient[[#This Row],[CLID]],geobyclient[RIGHT],0))</f>
        <v>GEO1001</v>
      </c>
      <c r="G25" t="str">
        <f>VLOOKUP(VolumebyClient[[#This Row],[INDEX ATCH REGION ID]],GEONAMES[[GEOID]:[GEO Name]],2,)</f>
        <v>NAM</v>
      </c>
      <c r="H25" t="str">
        <f>"Q"&amp;ROUNDUP(LEFT(VolumebyClient[[#This Row],[Date]],2)/3,0)&amp;" "&amp;RIGHT(VolumebyClient[[#This Row],[Date]],4)</f>
        <v>Q3 2020</v>
      </c>
      <c r="I25" t="str">
        <f>RIGHT(VolumebyClient[[#This Row],[Date]],4)</f>
        <v>2020</v>
      </c>
    </row>
    <row r="26" spans="1:13">
      <c r="A26" s="9" t="s">
        <v>26</v>
      </c>
      <c r="B26" s="7" t="s">
        <v>16</v>
      </c>
      <c r="C26" s="6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t="str">
        <f>INDEX(geobyclient[GEOID],MATCH(VolumebyClient[[#This Row],[CLID]],geobyclient[RIGHT],0))</f>
        <v>GEO1001</v>
      </c>
      <c r="G26" t="str">
        <f>VLOOKUP(VolumebyClient[[#This Row],[INDEX ATCH REGION ID]],GEONAMES[[GEOID]:[GEO Name]],2,)</f>
        <v>NAM</v>
      </c>
      <c r="H26" t="str">
        <f>"Q"&amp;ROUNDUP(LEFT(VolumebyClient[[#This Row],[Date]],2)/3,0)&amp;" "&amp;RIGHT(VolumebyClient[[#This Row],[Date]],4)</f>
        <v>Q3 2020</v>
      </c>
      <c r="I26" t="str">
        <f>RIGHT(VolumebyClient[[#This Row],[Date]],4)</f>
        <v>2020</v>
      </c>
    </row>
    <row r="27" spans="1:13">
      <c r="A27" s="9" t="s">
        <v>26</v>
      </c>
      <c r="B27" s="7" t="s">
        <v>17</v>
      </c>
      <c r="C27" s="6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t="str">
        <f>INDEX(geobyclient[GEOID],MATCH(VolumebyClient[[#This Row],[CLID]],geobyclient[RIGHT],0))</f>
        <v>GEO1001</v>
      </c>
      <c r="G27" t="str">
        <f>VLOOKUP(VolumebyClient[[#This Row],[INDEX ATCH REGION ID]],GEONAMES[[GEOID]:[GEO Name]],2,)</f>
        <v>NAM</v>
      </c>
      <c r="H27" t="str">
        <f>"Q"&amp;ROUNDUP(LEFT(VolumebyClient[[#This Row],[Date]],2)/3,0)&amp;" "&amp;RIGHT(VolumebyClient[[#This Row],[Date]],4)</f>
        <v>Q4 2020</v>
      </c>
      <c r="I27" t="str">
        <f>RIGHT(VolumebyClient[[#This Row],[Date]],4)</f>
        <v>2020</v>
      </c>
    </row>
    <row r="28" spans="1:13">
      <c r="A28" s="9" t="s">
        <v>26</v>
      </c>
      <c r="B28" s="7" t="s">
        <v>18</v>
      </c>
      <c r="C28" s="6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t="str">
        <f>INDEX(geobyclient[GEOID],MATCH(VolumebyClient[[#This Row],[CLID]],geobyclient[RIGHT],0))</f>
        <v>GEO1001</v>
      </c>
      <c r="G28" t="str">
        <f>VLOOKUP(VolumebyClient[[#This Row],[INDEX ATCH REGION ID]],GEONAMES[[GEOID]:[GEO Name]],2,)</f>
        <v>NAM</v>
      </c>
      <c r="H28" t="str">
        <f>"Q"&amp;ROUNDUP(LEFT(VolumebyClient[[#This Row],[Date]],2)/3,0)&amp;" "&amp;RIGHT(VolumebyClient[[#This Row],[Date]],4)</f>
        <v>Q4 2020</v>
      </c>
      <c r="I28" t="str">
        <f>RIGHT(VolumebyClient[[#This Row],[Date]],4)</f>
        <v>2020</v>
      </c>
    </row>
    <row r="29" spans="1:13">
      <c r="A29" s="9" t="s">
        <v>26</v>
      </c>
      <c r="B29" s="7" t="s">
        <v>19</v>
      </c>
      <c r="C29" s="6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t="str">
        <f>INDEX(geobyclient[GEOID],MATCH(VolumebyClient[[#This Row],[CLID]],geobyclient[RIGHT],0))</f>
        <v>GEO1001</v>
      </c>
      <c r="G29" t="str">
        <f>VLOOKUP(VolumebyClient[[#This Row],[INDEX ATCH REGION ID]],GEONAMES[[GEOID]:[GEO Name]],2,)</f>
        <v>NAM</v>
      </c>
      <c r="H29" t="str">
        <f>"Q"&amp;ROUNDUP(LEFT(VolumebyClient[[#This Row],[Date]],2)/3,0)&amp;" "&amp;RIGHT(VolumebyClient[[#This Row],[Date]],4)</f>
        <v>Q4 2020</v>
      </c>
      <c r="I29" t="str">
        <f>RIGHT(VolumebyClient[[#This Row],[Date]],4)</f>
        <v>2020</v>
      </c>
    </row>
    <row r="30" spans="1:13">
      <c r="A30" s="9" t="s">
        <v>26</v>
      </c>
      <c r="B30" s="7" t="s">
        <v>20</v>
      </c>
      <c r="C30" s="6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t="str">
        <f>INDEX(geobyclient[GEOID],MATCH(VolumebyClient[[#This Row],[CLID]],geobyclient[RIGHT],0))</f>
        <v>GEO1001</v>
      </c>
      <c r="G30" t="str">
        <f>VLOOKUP(VolumebyClient[[#This Row],[INDEX ATCH REGION ID]],GEONAMES[[GEOID]:[GEO Name]],2,)</f>
        <v>NAM</v>
      </c>
      <c r="H30" t="str">
        <f>"Q"&amp;ROUNDUP(LEFT(VolumebyClient[[#This Row],[Date]],2)/3,0)&amp;" "&amp;RIGHT(VolumebyClient[[#This Row],[Date]],4)</f>
        <v>Q2 2021</v>
      </c>
      <c r="I30" t="str">
        <f>RIGHT(VolumebyClient[[#This Row],[Date]],4)</f>
        <v>2021</v>
      </c>
    </row>
    <row r="31" spans="1:13">
      <c r="A31" s="9" t="s">
        <v>26</v>
      </c>
      <c r="B31" s="7" t="s">
        <v>21</v>
      </c>
      <c r="C31" s="6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t="str">
        <f>INDEX(geobyclient[GEOID],MATCH(VolumebyClient[[#This Row],[CLID]],geobyclient[RIGHT],0))</f>
        <v>GEO1001</v>
      </c>
      <c r="G31" t="str">
        <f>VLOOKUP(VolumebyClient[[#This Row],[INDEX ATCH REGION ID]],GEONAMES[[GEOID]:[GEO Name]],2,)</f>
        <v>NAM</v>
      </c>
      <c r="H31" t="str">
        <f>"Q"&amp;ROUNDUP(LEFT(VolumebyClient[[#This Row],[Date]],2)/3,0)&amp;" "&amp;RIGHT(VolumebyClient[[#This Row],[Date]],4)</f>
        <v>Q2 2021</v>
      </c>
      <c r="I31" t="str">
        <f>RIGHT(VolumebyClient[[#This Row],[Date]],4)</f>
        <v>2021</v>
      </c>
    </row>
    <row r="32" spans="1:13">
      <c r="A32" s="9" t="s">
        <v>26</v>
      </c>
      <c r="B32" s="7" t="s">
        <v>22</v>
      </c>
      <c r="C32" s="6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t="str">
        <f>INDEX(geobyclient[GEOID],MATCH(VolumebyClient[[#This Row],[CLID]],geobyclient[RIGHT],0))</f>
        <v>GEO1001</v>
      </c>
      <c r="G32" t="str">
        <f>VLOOKUP(VolumebyClient[[#This Row],[INDEX ATCH REGION ID]],GEONAMES[[GEOID]:[GEO Name]],2,)</f>
        <v>NAM</v>
      </c>
      <c r="H32" t="str">
        <f>"Q"&amp;ROUNDUP(LEFT(VolumebyClient[[#This Row],[Date]],2)/3,0)&amp;" "&amp;RIGHT(VolumebyClient[[#This Row],[Date]],4)</f>
        <v>Q2 2021</v>
      </c>
      <c r="I32" t="str">
        <f>RIGHT(VolumebyClient[[#This Row],[Date]],4)</f>
        <v>2021</v>
      </c>
    </row>
    <row r="33" spans="1:9">
      <c r="A33" s="9" t="s">
        <v>26</v>
      </c>
      <c r="B33" s="7" t="s">
        <v>23</v>
      </c>
      <c r="C33" s="6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t="str">
        <f>INDEX(geobyclient[GEOID],MATCH(VolumebyClient[[#This Row],[CLID]],geobyclient[RIGHT],0))</f>
        <v>GEO1001</v>
      </c>
      <c r="G33" t="str">
        <f>VLOOKUP(VolumebyClient[[#This Row],[INDEX ATCH REGION ID]],GEONAMES[[GEOID]:[GEO Name]],2,)</f>
        <v>NAM</v>
      </c>
      <c r="H33" t="str">
        <f>"Q"&amp;ROUNDUP(LEFT(VolumebyClient[[#This Row],[Date]],2)/3,0)&amp;" "&amp;RIGHT(VolumebyClient[[#This Row],[Date]],4)</f>
        <v>Q1 2021</v>
      </c>
      <c r="I33" t="str">
        <f>RIGHT(VolumebyClient[[#This Row],[Date]],4)</f>
        <v>2021</v>
      </c>
    </row>
    <row r="34" spans="1:9">
      <c r="A34" s="9" t="s">
        <v>26</v>
      </c>
      <c r="B34" s="7" t="s">
        <v>24</v>
      </c>
      <c r="C34" s="6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t="str">
        <f>INDEX(geobyclient[GEOID],MATCH(VolumebyClient[[#This Row],[CLID]],geobyclient[RIGHT],0))</f>
        <v>GEO1001</v>
      </c>
      <c r="G34" t="str">
        <f>VLOOKUP(VolumebyClient[[#This Row],[INDEX ATCH REGION ID]],GEONAMES[[GEOID]:[GEO Name]],2,)</f>
        <v>NAM</v>
      </c>
      <c r="H34" t="str">
        <f>"Q"&amp;ROUNDUP(LEFT(VolumebyClient[[#This Row],[Date]],2)/3,0)&amp;" "&amp;RIGHT(VolumebyClient[[#This Row],[Date]],4)</f>
        <v>Q1 2021</v>
      </c>
      <c r="I34" t="str">
        <f>RIGHT(VolumebyClient[[#This Row],[Date]],4)</f>
        <v>2021</v>
      </c>
    </row>
    <row r="35" spans="1:9">
      <c r="A35" s="9" t="s">
        <v>26</v>
      </c>
      <c r="B35" s="7" t="s">
        <v>25</v>
      </c>
      <c r="C35" s="6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t="str">
        <f>INDEX(geobyclient[GEOID],MATCH(VolumebyClient[[#This Row],[CLID]],geobyclient[RIGHT],0))</f>
        <v>GEO1001</v>
      </c>
      <c r="G35" t="str">
        <f>VLOOKUP(VolumebyClient[[#This Row],[INDEX ATCH REGION ID]],GEONAMES[[GEOID]:[GEO Name]],2,)</f>
        <v>NAM</v>
      </c>
      <c r="H35" t="str">
        <f>"Q"&amp;ROUNDUP(LEFT(VolumebyClient[[#This Row],[Date]],2)/3,0)&amp;" "&amp;RIGHT(VolumebyClient[[#This Row],[Date]],4)</f>
        <v>Q1 2021</v>
      </c>
      <c r="I35" t="str">
        <f>RIGHT(VolumebyClient[[#This Row],[Date]],4)</f>
        <v>2021</v>
      </c>
    </row>
    <row r="36" spans="1:9">
      <c r="A36" s="9" t="s">
        <v>9</v>
      </c>
      <c r="B36" s="7" t="s">
        <v>13</v>
      </c>
      <c r="C36" s="6">
        <v>1342</v>
      </c>
      <c r="D36">
        <f>LEN(VolumebyClient[[#This Row],[CLID]])</f>
        <v>7</v>
      </c>
      <c r="E36" t="str">
        <f>_xlfn.XLOOKUP(VolumebyClient[[#This Row],[CLID]],geobyclient[MID],geobyclient[GEOID])</f>
        <v>GEO1001</v>
      </c>
      <c r="F36" t="str">
        <f>INDEX(geobyclient[GEOID],MATCH(VolumebyClient[[#This Row],[CLID]],geobyclient[RIGHT],0))</f>
        <v>GEO1001</v>
      </c>
      <c r="G36" t="str">
        <f>VLOOKUP(VolumebyClient[[#This Row],[INDEX ATCH REGION ID]],GEONAMES[[GEOID]:[GEO Name]],2,)</f>
        <v>NAM</v>
      </c>
      <c r="H36" t="str">
        <f>"Q"&amp;ROUNDUP(LEFT(VolumebyClient[[#This Row],[Date]],2)/3,0)&amp;" "&amp;RIGHT(VolumebyClient[[#This Row],[Date]],4)</f>
        <v>Q2 2020</v>
      </c>
      <c r="I36" t="str">
        <f>RIGHT(VolumebyClient[[#This Row],[Date]],4)</f>
        <v>2020</v>
      </c>
    </row>
    <row r="37" spans="1:9">
      <c r="A37" s="9" t="s">
        <v>9</v>
      </c>
      <c r="B37" s="7" t="s">
        <v>14</v>
      </c>
      <c r="C37" s="6">
        <v>1526</v>
      </c>
      <c r="D37">
        <f>LEN(VolumebyClient[[#This Row],[CLID]])</f>
        <v>7</v>
      </c>
      <c r="E37" t="str">
        <f>_xlfn.XLOOKUP(VolumebyClient[[#This Row],[CLID]],geobyclient[MID],geobyclient[GEOID])</f>
        <v>GEO1001</v>
      </c>
      <c r="F37" t="str">
        <f>INDEX(geobyclient[GEOID],MATCH(VolumebyClient[[#This Row],[CLID]],geobyclient[RIGHT],0))</f>
        <v>GEO1001</v>
      </c>
      <c r="G37" t="str">
        <f>VLOOKUP(VolumebyClient[[#This Row],[INDEX ATCH REGION ID]],GEONAMES[[GEOID]:[GEO Name]],2,)</f>
        <v>NAM</v>
      </c>
      <c r="H37" t="str">
        <f>"Q"&amp;ROUNDUP(LEFT(VolumebyClient[[#This Row],[Date]],2)/3,0)&amp;" "&amp;RIGHT(VolumebyClient[[#This Row],[Date]],4)</f>
        <v>Q3 2020</v>
      </c>
      <c r="I37" t="str">
        <f>RIGHT(VolumebyClient[[#This Row],[Date]],4)</f>
        <v>2020</v>
      </c>
    </row>
    <row r="38" spans="1:9">
      <c r="A38" s="9" t="s">
        <v>9</v>
      </c>
      <c r="B38" s="7" t="s">
        <v>15</v>
      </c>
      <c r="C38" s="6">
        <v>958</v>
      </c>
      <c r="D38">
        <f>LEN(VolumebyClient[[#This Row],[CLID]])</f>
        <v>7</v>
      </c>
      <c r="E38" t="str">
        <f>_xlfn.XLOOKUP(VolumebyClient[[#This Row],[CLID]],geobyclient[MID],geobyclient[GEOID])</f>
        <v>GEO1001</v>
      </c>
      <c r="F38" t="str">
        <f>INDEX(geobyclient[GEOID],MATCH(VolumebyClient[[#This Row],[CLID]],geobyclient[RIGHT],0))</f>
        <v>GEO1001</v>
      </c>
      <c r="G38" t="str">
        <f>VLOOKUP(VolumebyClient[[#This Row],[INDEX ATCH REGION ID]],GEONAMES[[GEOID]:[GEO Name]],2,)</f>
        <v>NAM</v>
      </c>
      <c r="H38" t="str">
        <f>"Q"&amp;ROUNDUP(LEFT(VolumebyClient[[#This Row],[Date]],2)/3,0)&amp;" "&amp;RIGHT(VolumebyClient[[#This Row],[Date]],4)</f>
        <v>Q3 2020</v>
      </c>
      <c r="I38" t="str">
        <f>RIGHT(VolumebyClient[[#This Row],[Date]],4)</f>
        <v>2020</v>
      </c>
    </row>
    <row r="39" spans="1:9">
      <c r="A39" s="9" t="s">
        <v>9</v>
      </c>
      <c r="B39" s="7" t="s">
        <v>16</v>
      </c>
      <c r="C39" s="6">
        <v>1340</v>
      </c>
      <c r="D39">
        <f>LEN(VolumebyClient[[#This Row],[CLID]])</f>
        <v>7</v>
      </c>
      <c r="E39" t="str">
        <f>_xlfn.XLOOKUP(VolumebyClient[[#This Row],[CLID]],geobyclient[MID],geobyclient[GEOID])</f>
        <v>GEO1001</v>
      </c>
      <c r="F39" t="str">
        <f>INDEX(geobyclient[GEOID],MATCH(VolumebyClient[[#This Row],[CLID]],geobyclient[RIGHT],0))</f>
        <v>GEO1001</v>
      </c>
      <c r="G39" t="str">
        <f>VLOOKUP(VolumebyClient[[#This Row],[INDEX ATCH REGION ID]],GEONAMES[[GEOID]:[GEO Name]],2,)</f>
        <v>NAM</v>
      </c>
      <c r="H39" t="str">
        <f>"Q"&amp;ROUNDUP(LEFT(VolumebyClient[[#This Row],[Date]],2)/3,0)&amp;" "&amp;RIGHT(VolumebyClient[[#This Row],[Date]],4)</f>
        <v>Q3 2020</v>
      </c>
      <c r="I39" t="str">
        <f>RIGHT(VolumebyClient[[#This Row],[Date]],4)</f>
        <v>2020</v>
      </c>
    </row>
    <row r="40" spans="1:9">
      <c r="A40" s="9" t="s">
        <v>9</v>
      </c>
      <c r="B40" s="7" t="s">
        <v>17</v>
      </c>
      <c r="C40" s="6">
        <v>1150</v>
      </c>
      <c r="D40">
        <f>LEN(VolumebyClient[[#This Row],[CLID]])</f>
        <v>7</v>
      </c>
      <c r="E40" t="str">
        <f>_xlfn.XLOOKUP(VolumebyClient[[#This Row],[CLID]],geobyclient[MID],geobyclient[GEOID])</f>
        <v>GEO1001</v>
      </c>
      <c r="F40" t="str">
        <f>INDEX(geobyclient[GEOID],MATCH(VolumebyClient[[#This Row],[CLID]],geobyclient[RIGHT],0))</f>
        <v>GEO1001</v>
      </c>
      <c r="G40" t="str">
        <f>VLOOKUP(VolumebyClient[[#This Row],[INDEX ATCH REGION ID]],GEONAMES[[GEOID]:[GEO Name]],2,)</f>
        <v>NAM</v>
      </c>
      <c r="H40" t="str">
        <f>"Q"&amp;ROUNDUP(LEFT(VolumebyClient[[#This Row],[Date]],2)/3,0)&amp;" "&amp;RIGHT(VolumebyClient[[#This Row],[Date]],4)</f>
        <v>Q4 2020</v>
      </c>
      <c r="I40" t="str">
        <f>RIGHT(VolumebyClient[[#This Row],[Date]],4)</f>
        <v>2020</v>
      </c>
    </row>
    <row r="41" spans="1:9">
      <c r="A41" s="9" t="s">
        <v>9</v>
      </c>
      <c r="B41" s="7" t="s">
        <v>18</v>
      </c>
      <c r="C41" s="6">
        <v>1721</v>
      </c>
      <c r="D41">
        <f>LEN(VolumebyClient[[#This Row],[CLID]])</f>
        <v>7</v>
      </c>
      <c r="E41" t="str">
        <f>_xlfn.XLOOKUP(VolumebyClient[[#This Row],[CLID]],geobyclient[MID],geobyclient[GEOID])</f>
        <v>GEO1001</v>
      </c>
      <c r="F41" t="str">
        <f>INDEX(geobyclient[GEOID],MATCH(VolumebyClient[[#This Row],[CLID]],geobyclient[RIGHT],0))</f>
        <v>GEO1001</v>
      </c>
      <c r="G41" t="str">
        <f>VLOOKUP(VolumebyClient[[#This Row],[INDEX ATCH REGION ID]],GEONAMES[[GEOID]:[GEO Name]],2,)</f>
        <v>NAM</v>
      </c>
      <c r="H41" t="str">
        <f>"Q"&amp;ROUNDUP(LEFT(VolumebyClient[[#This Row],[Date]],2)/3,0)&amp;" "&amp;RIGHT(VolumebyClient[[#This Row],[Date]],4)</f>
        <v>Q4 2020</v>
      </c>
      <c r="I41" t="str">
        <f>RIGHT(VolumebyClient[[#This Row],[Date]],4)</f>
        <v>2020</v>
      </c>
    </row>
    <row r="42" spans="1:9">
      <c r="A42" s="9" t="s">
        <v>9</v>
      </c>
      <c r="B42" s="7" t="s">
        <v>19</v>
      </c>
      <c r="C42" s="6">
        <v>1342</v>
      </c>
      <c r="D42">
        <f>LEN(VolumebyClient[[#This Row],[CLID]])</f>
        <v>7</v>
      </c>
      <c r="E42" t="str">
        <f>_xlfn.XLOOKUP(VolumebyClient[[#This Row],[CLID]],geobyclient[MID],geobyclient[GEOID])</f>
        <v>GEO1001</v>
      </c>
      <c r="F42" t="str">
        <f>INDEX(geobyclient[GEOID],MATCH(VolumebyClient[[#This Row],[CLID]],geobyclient[RIGHT],0))</f>
        <v>GEO1001</v>
      </c>
      <c r="G42" t="str">
        <f>VLOOKUP(VolumebyClient[[#This Row],[INDEX ATCH REGION ID]],GEONAMES[[GEOID]:[GEO Name]],2,)</f>
        <v>NAM</v>
      </c>
      <c r="H42" t="str">
        <f>"Q"&amp;ROUNDUP(LEFT(VolumebyClient[[#This Row],[Date]],2)/3,0)&amp;" "&amp;RIGHT(VolumebyClient[[#This Row],[Date]],4)</f>
        <v>Q4 2020</v>
      </c>
      <c r="I42" t="str">
        <f>RIGHT(VolumebyClient[[#This Row],[Date]],4)</f>
        <v>2020</v>
      </c>
    </row>
    <row r="43" spans="1:9">
      <c r="A43" s="9" t="s">
        <v>9</v>
      </c>
      <c r="B43" s="7" t="s">
        <v>20</v>
      </c>
      <c r="C43" s="6">
        <v>1325</v>
      </c>
      <c r="D43">
        <f>LEN(VolumebyClient[[#This Row],[CLID]])</f>
        <v>7</v>
      </c>
      <c r="E43" t="str">
        <f>_xlfn.XLOOKUP(VolumebyClient[[#This Row],[CLID]],geobyclient[MID],geobyclient[GEOID])</f>
        <v>GEO1001</v>
      </c>
      <c r="F43" t="str">
        <f>INDEX(geobyclient[GEOID],MATCH(VolumebyClient[[#This Row],[CLID]],geobyclient[RIGHT],0))</f>
        <v>GEO1001</v>
      </c>
      <c r="G43" t="str">
        <f>VLOOKUP(VolumebyClient[[#This Row],[INDEX ATCH REGION ID]],GEONAMES[[GEOID]:[GEO Name]],2,)</f>
        <v>NAM</v>
      </c>
      <c r="H43" t="str">
        <f>"Q"&amp;ROUNDUP(LEFT(VolumebyClient[[#This Row],[Date]],2)/3,0)&amp;" "&amp;RIGHT(VolumebyClient[[#This Row],[Date]],4)</f>
        <v>Q2 2021</v>
      </c>
      <c r="I43" t="str">
        <f>RIGHT(VolumebyClient[[#This Row],[Date]],4)</f>
        <v>2021</v>
      </c>
    </row>
    <row r="44" spans="1:9">
      <c r="A44" s="9" t="s">
        <v>9</v>
      </c>
      <c r="B44" s="7" t="s">
        <v>21</v>
      </c>
      <c r="C44" s="6">
        <v>2403</v>
      </c>
      <c r="D44">
        <f>LEN(VolumebyClient[[#This Row],[CLID]])</f>
        <v>7</v>
      </c>
      <c r="E44" t="str">
        <f>_xlfn.XLOOKUP(VolumebyClient[[#This Row],[CLID]],geobyclient[MID],geobyclient[GEOID])</f>
        <v>GEO1001</v>
      </c>
      <c r="F44" t="str">
        <f>INDEX(geobyclient[GEOID],MATCH(VolumebyClient[[#This Row],[CLID]],geobyclient[RIGHT],0))</f>
        <v>GEO1001</v>
      </c>
      <c r="G44" t="str">
        <f>VLOOKUP(VolumebyClient[[#This Row],[INDEX ATCH REGION ID]],GEONAMES[[GEOID]:[GEO Name]],2,)</f>
        <v>NAM</v>
      </c>
      <c r="H44" t="str">
        <f>"Q"&amp;ROUNDUP(LEFT(VolumebyClient[[#This Row],[Date]],2)/3,0)&amp;" "&amp;RIGHT(VolumebyClient[[#This Row],[Date]],4)</f>
        <v>Q2 2021</v>
      </c>
      <c r="I44" t="str">
        <f>RIGHT(VolumebyClient[[#This Row],[Date]],4)</f>
        <v>2021</v>
      </c>
    </row>
    <row r="45" spans="1:9">
      <c r="A45" s="9" t="s">
        <v>9</v>
      </c>
      <c r="B45" s="7" t="s">
        <v>22</v>
      </c>
      <c r="C45" s="6">
        <v>2089</v>
      </c>
      <c r="D45">
        <f>LEN(VolumebyClient[[#This Row],[CLID]])</f>
        <v>7</v>
      </c>
      <c r="E45" t="str">
        <f>_xlfn.XLOOKUP(VolumebyClient[[#This Row],[CLID]],geobyclient[MID],geobyclient[GEOID])</f>
        <v>GEO1001</v>
      </c>
      <c r="F45" t="str">
        <f>INDEX(geobyclient[GEOID],MATCH(VolumebyClient[[#This Row],[CLID]],geobyclient[RIGHT],0))</f>
        <v>GEO1001</v>
      </c>
      <c r="G45" t="str">
        <f>VLOOKUP(VolumebyClient[[#This Row],[INDEX ATCH REGION ID]],GEONAMES[[GEOID]:[GEO Name]],2,)</f>
        <v>NAM</v>
      </c>
      <c r="H45" t="str">
        <f>"Q"&amp;ROUNDUP(LEFT(VolumebyClient[[#This Row],[Date]],2)/3,0)&amp;" "&amp;RIGHT(VolumebyClient[[#This Row],[Date]],4)</f>
        <v>Q2 2021</v>
      </c>
      <c r="I45" t="str">
        <f>RIGHT(VolumebyClient[[#This Row],[Date]],4)</f>
        <v>2021</v>
      </c>
    </row>
    <row r="46" spans="1:9">
      <c r="A46" s="9" t="s">
        <v>9</v>
      </c>
      <c r="B46" s="7" t="s">
        <v>23</v>
      </c>
      <c r="C46" s="6">
        <v>2185</v>
      </c>
      <c r="D46">
        <f>LEN(VolumebyClient[[#This Row],[CLID]])</f>
        <v>7</v>
      </c>
      <c r="E46" t="str">
        <f>_xlfn.XLOOKUP(VolumebyClient[[#This Row],[CLID]],geobyclient[MID],geobyclient[GEOID])</f>
        <v>GEO1001</v>
      </c>
      <c r="F46" t="str">
        <f>INDEX(geobyclient[GEOID],MATCH(VolumebyClient[[#This Row],[CLID]],geobyclient[RIGHT],0))</f>
        <v>GEO1001</v>
      </c>
      <c r="G46" t="str">
        <f>VLOOKUP(VolumebyClient[[#This Row],[INDEX ATCH REGION ID]],GEONAMES[[GEOID]:[GEO Name]],2,)</f>
        <v>NAM</v>
      </c>
      <c r="H46" t="str">
        <f>"Q"&amp;ROUNDUP(LEFT(VolumebyClient[[#This Row],[Date]],2)/3,0)&amp;" "&amp;RIGHT(VolumebyClient[[#This Row],[Date]],4)</f>
        <v>Q1 2021</v>
      </c>
      <c r="I46" t="str">
        <f>RIGHT(VolumebyClient[[#This Row],[Date]],4)</f>
        <v>2021</v>
      </c>
    </row>
    <row r="47" spans="1:9">
      <c r="A47" s="9" t="s">
        <v>9</v>
      </c>
      <c r="B47" s="7" t="s">
        <v>24</v>
      </c>
      <c r="C47" s="6">
        <v>1542</v>
      </c>
      <c r="D47">
        <f>LEN(VolumebyClient[[#This Row],[CLID]])</f>
        <v>7</v>
      </c>
      <c r="E47" t="str">
        <f>_xlfn.XLOOKUP(VolumebyClient[[#This Row],[CLID]],geobyclient[MID],geobyclient[GEOID])</f>
        <v>GEO1001</v>
      </c>
      <c r="F47" t="str">
        <f>INDEX(geobyclient[GEOID],MATCH(VolumebyClient[[#This Row],[CLID]],geobyclient[RIGHT],0))</f>
        <v>GEO1001</v>
      </c>
      <c r="G47" t="str">
        <f>VLOOKUP(VolumebyClient[[#This Row],[INDEX ATCH REGION ID]],GEONAMES[[GEOID]:[GEO Name]],2,)</f>
        <v>NAM</v>
      </c>
      <c r="H47" t="str">
        <f>"Q"&amp;ROUNDUP(LEFT(VolumebyClient[[#This Row],[Date]],2)/3,0)&amp;" "&amp;RIGHT(VolumebyClient[[#This Row],[Date]],4)</f>
        <v>Q1 2021</v>
      </c>
      <c r="I47" t="str">
        <f>RIGHT(VolumebyClient[[#This Row],[Date]],4)</f>
        <v>2021</v>
      </c>
    </row>
    <row r="48" spans="1:9">
      <c r="A48" s="9" t="s">
        <v>9</v>
      </c>
      <c r="B48" s="7" t="s">
        <v>25</v>
      </c>
      <c r="C48" s="6">
        <v>1804</v>
      </c>
      <c r="D48">
        <f>LEN(VolumebyClient[[#This Row],[CLID]])</f>
        <v>7</v>
      </c>
      <c r="E48" t="str">
        <f>_xlfn.XLOOKUP(VolumebyClient[[#This Row],[CLID]],geobyclient[MID],geobyclient[GEOID])</f>
        <v>GEO1001</v>
      </c>
      <c r="F48" t="str">
        <f>INDEX(geobyclient[GEOID],MATCH(VolumebyClient[[#This Row],[CLID]],geobyclient[RIGHT],0))</f>
        <v>GEO1001</v>
      </c>
      <c r="G48" t="str">
        <f>VLOOKUP(VolumebyClient[[#This Row],[INDEX ATCH REGION ID]],GEONAMES[[GEOID]:[GEO Name]],2,)</f>
        <v>NAM</v>
      </c>
      <c r="H48" t="str">
        <f>"Q"&amp;ROUNDUP(LEFT(VolumebyClient[[#This Row],[Date]],2)/3,0)&amp;" "&amp;RIGHT(VolumebyClient[[#This Row],[Date]],4)</f>
        <v>Q1 2021</v>
      </c>
      <c r="I48" t="str">
        <f>RIGHT(VolumebyClient[[#This Row],[Date]],4)</f>
        <v>2021</v>
      </c>
    </row>
    <row r="49" spans="1:9">
      <c r="A49" s="9" t="s">
        <v>29</v>
      </c>
      <c r="B49" s="7" t="s">
        <v>27</v>
      </c>
      <c r="C49" s="6">
        <v>12887</v>
      </c>
      <c r="D49">
        <f>LEN(VolumebyClient[[#This Row],[CLID]])</f>
        <v>7</v>
      </c>
      <c r="E49" t="str">
        <f>_xlfn.XLOOKUP(VolumebyClient[[#This Row],[CLID]],geobyclient[MID],geobyclient[GEOID])</f>
        <v>GEO1001</v>
      </c>
      <c r="F49" t="str">
        <f>INDEX(geobyclient[GEOID],MATCH(VolumebyClient[[#This Row],[CLID]],geobyclient[RIGHT],0))</f>
        <v>GEO1001</v>
      </c>
      <c r="G49" t="str">
        <f>VLOOKUP(VolumebyClient[[#This Row],[INDEX ATCH REGION ID]],GEONAMES[[GEOID]:[GEO Name]],2,)</f>
        <v>NAM</v>
      </c>
      <c r="H49" t="str">
        <f>"Q"&amp;ROUNDUP(LEFT(VolumebyClient[[#This Row],[Date]],2)/3,0)&amp;" "&amp;RIGHT(VolumebyClient[[#This Row],[Date]],4)</f>
        <v>Q1 2020</v>
      </c>
      <c r="I49" t="str">
        <f>RIGHT(VolumebyClient[[#This Row],[Date]],4)</f>
        <v>2020</v>
      </c>
    </row>
    <row r="50" spans="1:9">
      <c r="A50" s="9" t="s">
        <v>29</v>
      </c>
      <c r="B50" s="7" t="s">
        <v>28</v>
      </c>
      <c r="C50" s="6">
        <v>18411</v>
      </c>
      <c r="D50">
        <f>LEN(VolumebyClient[[#This Row],[CLID]])</f>
        <v>7</v>
      </c>
      <c r="E50" t="str">
        <f>_xlfn.XLOOKUP(VolumebyClient[[#This Row],[CLID]],geobyclient[MID],geobyclient[GEOID])</f>
        <v>GEO1001</v>
      </c>
      <c r="F50" t="str">
        <f>INDEX(geobyclient[GEOID],MATCH(VolumebyClient[[#This Row],[CLID]],geobyclient[RIGHT],0))</f>
        <v>GEO1001</v>
      </c>
      <c r="G50" t="str">
        <f>VLOOKUP(VolumebyClient[[#This Row],[INDEX ATCH REGION ID]],GEONAMES[[GEOID]:[GEO Name]],2,)</f>
        <v>NAM</v>
      </c>
      <c r="H50" t="str">
        <f>"Q"&amp;ROUNDUP(LEFT(VolumebyClient[[#This Row],[Date]],2)/3,0)&amp;" "&amp;RIGHT(VolumebyClient[[#This Row],[Date]],4)</f>
        <v>Q1 2020</v>
      </c>
      <c r="I50" t="str">
        <f>RIGHT(VolumebyClient[[#This Row],[Date]],4)</f>
        <v>2020</v>
      </c>
    </row>
    <row r="51" spans="1:9">
      <c r="A51" s="9" t="s">
        <v>29</v>
      </c>
      <c r="B51" s="7" t="s">
        <v>10</v>
      </c>
      <c r="C51" s="6">
        <v>16571</v>
      </c>
      <c r="D51">
        <f>LEN(VolumebyClient[[#This Row],[CLID]])</f>
        <v>7</v>
      </c>
      <c r="E51" t="str">
        <f>_xlfn.XLOOKUP(VolumebyClient[[#This Row],[CLID]],geobyclient[MID],geobyclient[GEOID])</f>
        <v>GEO1001</v>
      </c>
      <c r="F51" t="str">
        <f>INDEX(geobyclient[GEOID],MATCH(VolumebyClient[[#This Row],[CLID]],geobyclient[RIGHT],0))</f>
        <v>GEO1001</v>
      </c>
      <c r="G51" t="str">
        <f>VLOOKUP(VolumebyClient[[#This Row],[INDEX ATCH REGION ID]],GEONAMES[[GEOID]:[GEO Name]],2,)</f>
        <v>NAM</v>
      </c>
      <c r="H51" t="str">
        <f>"Q"&amp;ROUNDUP(LEFT(VolumebyClient[[#This Row],[Date]],2)/3,0)&amp;" "&amp;RIGHT(VolumebyClient[[#This Row],[Date]],4)</f>
        <v>Q1 2020</v>
      </c>
      <c r="I51" t="str">
        <f>RIGHT(VolumebyClient[[#This Row],[Date]],4)</f>
        <v>2020</v>
      </c>
    </row>
    <row r="52" spans="1:9">
      <c r="A52" s="9" t="s">
        <v>29</v>
      </c>
      <c r="B52" s="7" t="s">
        <v>11</v>
      </c>
      <c r="C52" s="6">
        <v>23929</v>
      </c>
      <c r="D52">
        <f>LEN(VolumebyClient[[#This Row],[CLID]])</f>
        <v>7</v>
      </c>
      <c r="E52" t="str">
        <f>_xlfn.XLOOKUP(VolumebyClient[[#This Row],[CLID]],geobyclient[MID],geobyclient[GEOID])</f>
        <v>GEO1001</v>
      </c>
      <c r="F52" t="str">
        <f>INDEX(geobyclient[GEOID],MATCH(VolumebyClient[[#This Row],[CLID]],geobyclient[RIGHT],0))</f>
        <v>GEO1001</v>
      </c>
      <c r="G52" t="str">
        <f>VLOOKUP(VolumebyClient[[#This Row],[INDEX ATCH REGION ID]],GEONAMES[[GEOID]:[GEO Name]],2,)</f>
        <v>NAM</v>
      </c>
      <c r="H52" t="str">
        <f>"Q"&amp;ROUNDUP(LEFT(VolumebyClient[[#This Row],[Date]],2)/3,0)&amp;" "&amp;RIGHT(VolumebyClient[[#This Row],[Date]],4)</f>
        <v>Q2 2020</v>
      </c>
      <c r="I52" t="str">
        <f>RIGHT(VolumebyClient[[#This Row],[Date]],4)</f>
        <v>2020</v>
      </c>
    </row>
    <row r="53" spans="1:9">
      <c r="A53" s="9" t="s">
        <v>29</v>
      </c>
      <c r="B53" s="7" t="s">
        <v>12</v>
      </c>
      <c r="C53" s="6">
        <v>18409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t="str">
        <f>INDEX(geobyclient[GEOID],MATCH(VolumebyClient[[#This Row],[CLID]],geobyclient[RIGHT],0))</f>
        <v>GEO1001</v>
      </c>
      <c r="G53" t="str">
        <f>VLOOKUP(VolumebyClient[[#This Row],[INDEX ATCH REGION ID]],GEONAMES[[GEOID]:[GEO Name]],2,)</f>
        <v>NAM</v>
      </c>
      <c r="H53" t="str">
        <f>"Q"&amp;ROUNDUP(LEFT(VolumebyClient[[#This Row],[Date]],2)/3,0)&amp;" "&amp;RIGHT(VolumebyClient[[#This Row],[Date]],4)</f>
        <v>Q2 2020</v>
      </c>
      <c r="I53" t="str">
        <f>RIGHT(VolumebyClient[[#This Row],[Date]],4)</f>
        <v>2020</v>
      </c>
    </row>
    <row r="54" spans="1:9">
      <c r="A54" s="9" t="s">
        <v>29</v>
      </c>
      <c r="B54" s="7" t="s">
        <v>13</v>
      </c>
      <c r="C54" s="6">
        <v>16572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t="str">
        <f>INDEX(geobyclient[GEOID],MATCH(VolumebyClient[[#This Row],[CLID]],geobyclient[RIGHT],0))</f>
        <v>GEO1001</v>
      </c>
      <c r="G54" t="str">
        <f>VLOOKUP(VolumebyClient[[#This Row],[INDEX ATCH REGION ID]],GEONAMES[[GEOID]:[GEO Name]],2,)</f>
        <v>NAM</v>
      </c>
      <c r="H54" t="str">
        <f>"Q"&amp;ROUNDUP(LEFT(VolumebyClient[[#This Row],[Date]],2)/3,0)&amp;" "&amp;RIGHT(VolumebyClient[[#This Row],[Date]],4)</f>
        <v>Q2 2020</v>
      </c>
      <c r="I54" t="str">
        <f>RIGHT(VolumebyClient[[#This Row],[Date]],4)</f>
        <v>2020</v>
      </c>
    </row>
    <row r="55" spans="1:9">
      <c r="A55" s="9" t="s">
        <v>29</v>
      </c>
      <c r="B55" s="7" t="s">
        <v>14</v>
      </c>
      <c r="C55" s="6">
        <v>11044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t="str">
        <f>INDEX(geobyclient[GEOID],MATCH(VolumebyClient[[#This Row],[CLID]],geobyclient[RIGHT],0))</f>
        <v>GEO1001</v>
      </c>
      <c r="G55" t="str">
        <f>VLOOKUP(VolumebyClient[[#This Row],[INDEX ATCH REGION ID]],GEONAMES[[GEOID]:[GEO Name]],2,)</f>
        <v>NAM</v>
      </c>
      <c r="H55" t="str">
        <f>"Q"&amp;ROUNDUP(LEFT(VolumebyClient[[#This Row],[Date]],2)/3,0)&amp;" "&amp;RIGHT(VolumebyClient[[#This Row],[Date]],4)</f>
        <v>Q3 2020</v>
      </c>
      <c r="I55" t="str">
        <f>RIGHT(VolumebyClient[[#This Row],[Date]],4)</f>
        <v>2020</v>
      </c>
    </row>
    <row r="56" spans="1:9">
      <c r="A56" s="9" t="s">
        <v>29</v>
      </c>
      <c r="B56" s="7" t="s">
        <v>15</v>
      </c>
      <c r="C56" s="6">
        <v>12885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t="str">
        <f>INDEX(geobyclient[GEOID],MATCH(VolumebyClient[[#This Row],[CLID]],geobyclient[RIGHT],0))</f>
        <v>GEO1001</v>
      </c>
      <c r="G56" t="str">
        <f>VLOOKUP(VolumebyClient[[#This Row],[INDEX ATCH REGION ID]],GEONAMES[[GEOID]:[GEO Name]],2,)</f>
        <v>NAM</v>
      </c>
      <c r="H56" t="str">
        <f>"Q"&amp;ROUNDUP(LEFT(VolumebyClient[[#This Row],[Date]],2)/3,0)&amp;" "&amp;RIGHT(VolumebyClient[[#This Row],[Date]],4)</f>
        <v>Q3 2020</v>
      </c>
      <c r="I56" t="str">
        <f>RIGHT(VolumebyClient[[#This Row],[Date]],4)</f>
        <v>2020</v>
      </c>
    </row>
    <row r="57" spans="1:9">
      <c r="A57" s="9" t="s">
        <v>29</v>
      </c>
      <c r="B57" s="7" t="s">
        <v>16</v>
      </c>
      <c r="C57" s="6">
        <v>9208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t="str">
        <f>INDEX(geobyclient[GEOID],MATCH(VolumebyClient[[#This Row],[CLID]],geobyclient[RIGHT],0))</f>
        <v>GEO1001</v>
      </c>
      <c r="G57" t="str">
        <f>VLOOKUP(VolumebyClient[[#This Row],[INDEX ATCH REGION ID]],GEONAMES[[GEOID]:[GEO Name]],2,)</f>
        <v>NAM</v>
      </c>
      <c r="H57" t="str">
        <f>"Q"&amp;ROUNDUP(LEFT(VolumebyClient[[#This Row],[Date]],2)/3,0)&amp;" "&amp;RIGHT(VolumebyClient[[#This Row],[Date]],4)</f>
        <v>Q3 2020</v>
      </c>
      <c r="I57" t="str">
        <f>RIGHT(VolumebyClient[[#This Row],[Date]],4)</f>
        <v>2020</v>
      </c>
    </row>
    <row r="58" spans="1:9">
      <c r="A58" s="9" t="s">
        <v>29</v>
      </c>
      <c r="B58" s="7" t="s">
        <v>17</v>
      </c>
      <c r="C58" s="6">
        <v>14725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t="str">
        <f>INDEX(geobyclient[GEOID],MATCH(VolumebyClient[[#This Row],[CLID]],geobyclient[RIGHT],0))</f>
        <v>GEO1001</v>
      </c>
      <c r="G58" t="str">
        <f>VLOOKUP(VolumebyClient[[#This Row],[INDEX ATCH REGION ID]],GEONAMES[[GEOID]:[GEO Name]],2,)</f>
        <v>NAM</v>
      </c>
      <c r="H58" t="str">
        <f>"Q"&amp;ROUNDUP(LEFT(VolumebyClient[[#This Row],[Date]],2)/3,0)&amp;" "&amp;RIGHT(VolumebyClient[[#This Row],[Date]],4)</f>
        <v>Q4 2020</v>
      </c>
      <c r="I58" t="str">
        <f>RIGHT(VolumebyClient[[#This Row],[Date]],4)</f>
        <v>2020</v>
      </c>
    </row>
    <row r="59" spans="1:9">
      <c r="A59" s="9" t="s">
        <v>29</v>
      </c>
      <c r="B59" s="7" t="s">
        <v>18</v>
      </c>
      <c r="C59" s="6">
        <v>12888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t="str">
        <f>INDEX(geobyclient[GEOID],MATCH(VolumebyClient[[#This Row],[CLID]],geobyclient[RIGHT],0))</f>
        <v>GEO1001</v>
      </c>
      <c r="G59" t="str">
        <f>VLOOKUP(VolumebyClient[[#This Row],[INDEX ATCH REGION ID]],GEONAMES[[GEOID]:[GEO Name]],2,)</f>
        <v>NAM</v>
      </c>
      <c r="H59" t="str">
        <f>"Q"&amp;ROUNDUP(LEFT(VolumebyClient[[#This Row],[Date]],2)/3,0)&amp;" "&amp;RIGHT(VolumebyClient[[#This Row],[Date]],4)</f>
        <v>Q4 2020</v>
      </c>
      <c r="I59" t="str">
        <f>RIGHT(VolumebyClient[[#This Row],[Date]],4)</f>
        <v>2020</v>
      </c>
    </row>
    <row r="60" spans="1:9">
      <c r="A60" s="9" t="s">
        <v>29</v>
      </c>
      <c r="B60" s="7" t="s">
        <v>19</v>
      </c>
      <c r="C60" s="6">
        <v>16571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t="str">
        <f>INDEX(geobyclient[GEOID],MATCH(VolumebyClient[[#This Row],[CLID]],geobyclient[RIGHT],0))</f>
        <v>GEO1001</v>
      </c>
      <c r="G60" t="str">
        <f>VLOOKUP(VolumebyClient[[#This Row],[INDEX ATCH REGION ID]],GEONAMES[[GEOID]:[GEO Name]],2,)</f>
        <v>NAM</v>
      </c>
      <c r="H60" t="str">
        <f>"Q"&amp;ROUNDUP(LEFT(VolumebyClient[[#This Row],[Date]],2)/3,0)&amp;" "&amp;RIGHT(VolumebyClient[[#This Row],[Date]],4)</f>
        <v>Q4 2020</v>
      </c>
      <c r="I60" t="str">
        <f>RIGHT(VolumebyClient[[#This Row],[Date]],4)</f>
        <v>2020</v>
      </c>
    </row>
    <row r="61" spans="1:9">
      <c r="A61" s="9" t="s">
        <v>29</v>
      </c>
      <c r="B61" s="7" t="s">
        <v>20</v>
      </c>
      <c r="C61" s="6">
        <v>17235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t="str">
        <f>INDEX(geobyclient[GEOID],MATCH(VolumebyClient[[#This Row],[CLID]],geobyclient[RIGHT],0))</f>
        <v>GEO1001</v>
      </c>
      <c r="G61" t="str">
        <f>VLOOKUP(VolumebyClient[[#This Row],[INDEX ATCH REGION ID]],GEONAMES[[GEOID]:[GEO Name]],2,)</f>
        <v>NAM</v>
      </c>
      <c r="H61" t="str">
        <f>"Q"&amp;ROUNDUP(LEFT(VolumebyClient[[#This Row],[Date]],2)/3,0)&amp;" "&amp;RIGHT(VolumebyClient[[#This Row],[Date]],4)</f>
        <v>Q2 2021</v>
      </c>
      <c r="I61" t="str">
        <f>RIGHT(VolumebyClient[[#This Row],[Date]],4)</f>
        <v>2021</v>
      </c>
    </row>
    <row r="62" spans="1:9">
      <c r="A62" s="9" t="s">
        <v>29</v>
      </c>
      <c r="B62" s="7" t="s">
        <v>21</v>
      </c>
      <c r="C62" s="6">
        <v>19146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t="str">
        <f>INDEX(geobyclient[GEOID],MATCH(VolumebyClient[[#This Row],[CLID]],geobyclient[RIGHT],0))</f>
        <v>GEO1001</v>
      </c>
      <c r="G62" t="str">
        <f>VLOOKUP(VolumebyClient[[#This Row],[INDEX ATCH REGION ID]],GEONAMES[[GEOID]:[GEO Name]],2,)</f>
        <v>NAM</v>
      </c>
      <c r="H62" t="str">
        <f>"Q"&amp;ROUNDUP(LEFT(VolumebyClient[[#This Row],[Date]],2)/3,0)&amp;" "&amp;RIGHT(VolumebyClient[[#This Row],[Date]],4)</f>
        <v>Q2 2021</v>
      </c>
      <c r="I62" t="str">
        <f>RIGHT(VolumebyClient[[#This Row],[Date]],4)</f>
        <v>2021</v>
      </c>
    </row>
    <row r="63" spans="1:9">
      <c r="A63" s="9" t="s">
        <v>29</v>
      </c>
      <c r="B63" s="7" t="s">
        <v>22</v>
      </c>
      <c r="C63" s="6">
        <v>23690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t="str">
        <f>INDEX(geobyclient[GEOID],MATCH(VolumebyClient[[#This Row],[CLID]],geobyclient[RIGHT],0))</f>
        <v>GEO1001</v>
      </c>
      <c r="G63" t="str">
        <f>VLOOKUP(VolumebyClient[[#This Row],[INDEX ATCH REGION ID]],GEONAMES[[GEOID]:[GEO Name]],2,)</f>
        <v>NAM</v>
      </c>
      <c r="H63" t="str">
        <f>"Q"&amp;ROUNDUP(LEFT(VolumebyClient[[#This Row],[Date]],2)/3,0)&amp;" "&amp;RIGHT(VolumebyClient[[#This Row],[Date]],4)</f>
        <v>Q2 2021</v>
      </c>
      <c r="I63" t="str">
        <f>RIGHT(VolumebyClient[[#This Row],[Date]],4)</f>
        <v>2021</v>
      </c>
    </row>
    <row r="64" spans="1:9">
      <c r="A64" s="9" t="s">
        <v>29</v>
      </c>
      <c r="B64" s="7" t="s">
        <v>23</v>
      </c>
      <c r="C64" s="6">
        <v>17229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t="str">
        <f>INDEX(geobyclient[GEOID],MATCH(VolumebyClient[[#This Row],[CLID]],geobyclient[RIGHT],0))</f>
        <v>GEO1001</v>
      </c>
      <c r="G64" t="str">
        <f>VLOOKUP(VolumebyClient[[#This Row],[INDEX ATCH REGION ID]],GEONAMES[[GEOID]:[GEO Name]],2,)</f>
        <v>NAM</v>
      </c>
      <c r="H64" t="str">
        <f>"Q"&amp;ROUNDUP(LEFT(VolumebyClient[[#This Row],[Date]],2)/3,0)&amp;" "&amp;RIGHT(VolumebyClient[[#This Row],[Date]],4)</f>
        <v>Q1 2021</v>
      </c>
      <c r="I64" t="str">
        <f>RIGHT(VolumebyClient[[#This Row],[Date]],4)</f>
        <v>2021</v>
      </c>
    </row>
    <row r="65" spans="1:9">
      <c r="A65" s="9" t="s">
        <v>29</v>
      </c>
      <c r="B65" s="7" t="s">
        <v>24</v>
      </c>
      <c r="C65" s="6">
        <v>19330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t="str">
        <f>INDEX(geobyclient[GEOID],MATCH(VolumebyClient[[#This Row],[CLID]],geobyclient[RIGHT],0))</f>
        <v>GEO1001</v>
      </c>
      <c r="G65" t="str">
        <f>VLOOKUP(VolumebyClient[[#This Row],[INDEX ATCH REGION ID]],GEONAMES[[GEOID]:[GEO Name]],2,)</f>
        <v>NAM</v>
      </c>
      <c r="H65" t="str">
        <f>"Q"&amp;ROUNDUP(LEFT(VolumebyClient[[#This Row],[Date]],2)/3,0)&amp;" "&amp;RIGHT(VolumebyClient[[#This Row],[Date]],4)</f>
        <v>Q1 2021</v>
      </c>
      <c r="I65" t="str">
        <f>RIGHT(VolumebyClient[[#This Row],[Date]],4)</f>
        <v>2021</v>
      </c>
    </row>
    <row r="66" spans="1:9">
      <c r="A66" s="9" t="s">
        <v>29</v>
      </c>
      <c r="B66" s="7" t="s">
        <v>25</v>
      </c>
      <c r="C66" s="6">
        <v>12826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t="str">
        <f>INDEX(geobyclient[GEOID],MATCH(VolumebyClient[[#This Row],[CLID]],geobyclient[RIGHT],0))</f>
        <v>GEO1001</v>
      </c>
      <c r="G66" t="str">
        <f>VLOOKUP(VolumebyClient[[#This Row],[INDEX ATCH REGION ID]],GEONAMES[[GEOID]:[GEO Name]],2,)</f>
        <v>NAM</v>
      </c>
      <c r="H66" t="str">
        <f>"Q"&amp;ROUNDUP(LEFT(VolumebyClient[[#This Row],[Date]],2)/3,0)&amp;" "&amp;RIGHT(VolumebyClient[[#This Row],[Date]],4)</f>
        <v>Q1 2021</v>
      </c>
      <c r="I66" t="str">
        <f>RIGHT(VolumebyClient[[#This Row],[Date]],4)</f>
        <v>2021</v>
      </c>
    </row>
    <row r="67" spans="1:9">
      <c r="A67" s="9" t="s">
        <v>30</v>
      </c>
      <c r="B67" s="7" t="s">
        <v>27</v>
      </c>
      <c r="C67" s="6">
        <v>16996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t="str">
        <f>INDEX(geobyclient[GEOID],MATCH(VolumebyClient[[#This Row],[CLID]],geobyclient[RIGHT],0))</f>
        <v>GEO1001</v>
      </c>
      <c r="G67" t="str">
        <f>VLOOKUP(VolumebyClient[[#This Row],[INDEX ATCH REGION ID]],GEONAMES[[GEOID]:[GEO Name]],2,)</f>
        <v>NAM</v>
      </c>
      <c r="H67" t="str">
        <f>"Q"&amp;ROUNDUP(LEFT(VolumebyClient[[#This Row],[Date]],2)/3,0)&amp;" "&amp;RIGHT(VolumebyClient[[#This Row],[Date]],4)</f>
        <v>Q1 2020</v>
      </c>
      <c r="I67" t="str">
        <f>RIGHT(VolumebyClient[[#This Row],[Date]],4)</f>
        <v>2020</v>
      </c>
    </row>
    <row r="68" spans="1:9">
      <c r="A68" s="9" t="s">
        <v>30</v>
      </c>
      <c r="B68" s="7" t="s">
        <v>28</v>
      </c>
      <c r="C68" s="6">
        <v>19114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t="str">
        <f>INDEX(geobyclient[GEOID],MATCH(VolumebyClient[[#This Row],[CLID]],geobyclient[RIGHT],0))</f>
        <v>GEO1001</v>
      </c>
      <c r="G68" t="str">
        <f>VLOOKUP(VolumebyClient[[#This Row],[INDEX ATCH REGION ID]],GEONAMES[[GEOID]:[GEO Name]],2,)</f>
        <v>NAM</v>
      </c>
      <c r="H68" t="str">
        <f>"Q"&amp;ROUNDUP(LEFT(VolumebyClient[[#This Row],[Date]],2)/3,0)&amp;" "&amp;RIGHT(VolumebyClient[[#This Row],[Date]],4)</f>
        <v>Q1 2020</v>
      </c>
      <c r="I68" t="str">
        <f>RIGHT(VolumebyClient[[#This Row],[Date]],4)</f>
        <v>2020</v>
      </c>
    </row>
    <row r="69" spans="1:9">
      <c r="A69" s="9" t="s">
        <v>30</v>
      </c>
      <c r="B69" s="7" t="s">
        <v>10</v>
      </c>
      <c r="C69" s="6">
        <v>21243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t="str">
        <f>INDEX(geobyclient[GEOID],MATCH(VolumebyClient[[#This Row],[CLID]],geobyclient[RIGHT],0))</f>
        <v>GEO1001</v>
      </c>
      <c r="G69" t="str">
        <f>VLOOKUP(VolumebyClient[[#This Row],[INDEX ATCH REGION ID]],GEONAMES[[GEOID]:[GEO Name]],2,)</f>
        <v>NAM</v>
      </c>
      <c r="H69" t="str">
        <f>"Q"&amp;ROUNDUP(LEFT(VolumebyClient[[#This Row],[Date]],2)/3,0)&amp;" "&amp;RIGHT(VolumebyClient[[#This Row],[Date]],4)</f>
        <v>Q1 2020</v>
      </c>
      <c r="I69" t="str">
        <f>RIGHT(VolumebyClient[[#This Row],[Date]],4)</f>
        <v>2020</v>
      </c>
    </row>
    <row r="70" spans="1:9">
      <c r="A70" s="9" t="s">
        <v>30</v>
      </c>
      <c r="B70" s="7" t="s">
        <v>11</v>
      </c>
      <c r="C70" s="6">
        <v>25486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t="str">
        <f>INDEX(geobyclient[GEOID],MATCH(VolumebyClient[[#This Row],[CLID]],geobyclient[RIGHT],0))</f>
        <v>GEO1001</v>
      </c>
      <c r="G70" t="str">
        <f>VLOOKUP(VolumebyClient[[#This Row],[INDEX ATCH REGION ID]],GEONAMES[[GEOID]:[GEO Name]],2,)</f>
        <v>NAM</v>
      </c>
      <c r="H70" t="str">
        <f>"Q"&amp;ROUNDUP(LEFT(VolumebyClient[[#This Row],[Date]],2)/3,0)&amp;" "&amp;RIGHT(VolumebyClient[[#This Row],[Date]],4)</f>
        <v>Q2 2020</v>
      </c>
      <c r="I70" t="str">
        <f>RIGHT(VolumebyClient[[#This Row],[Date]],4)</f>
        <v>2020</v>
      </c>
    </row>
    <row r="71" spans="1:9">
      <c r="A71" s="9" t="s">
        <v>30</v>
      </c>
      <c r="B71" s="7" t="s">
        <v>12</v>
      </c>
      <c r="C71" s="6">
        <v>23366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t="str">
        <f>INDEX(geobyclient[GEOID],MATCH(VolumebyClient[[#This Row],[CLID]],geobyclient[RIGHT],0))</f>
        <v>GEO1001</v>
      </c>
      <c r="G71" t="str">
        <f>VLOOKUP(VolumebyClient[[#This Row],[INDEX ATCH REGION ID]],GEONAMES[[GEOID]:[GEO Name]],2,)</f>
        <v>NAM</v>
      </c>
      <c r="H71" t="str">
        <f>"Q"&amp;ROUNDUP(LEFT(VolumebyClient[[#This Row],[Date]],2)/3,0)&amp;" "&amp;RIGHT(VolumebyClient[[#This Row],[Date]],4)</f>
        <v>Q2 2020</v>
      </c>
      <c r="I71" t="str">
        <f>RIGHT(VolumebyClient[[#This Row],[Date]],4)</f>
        <v>2020</v>
      </c>
    </row>
    <row r="72" spans="1:9">
      <c r="A72" s="9" t="s">
        <v>30</v>
      </c>
      <c r="B72" s="7" t="s">
        <v>13</v>
      </c>
      <c r="C72" s="6">
        <v>16995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t="str">
        <f>INDEX(geobyclient[GEOID],MATCH(VolumebyClient[[#This Row],[CLID]],geobyclient[RIGHT],0))</f>
        <v>GEO1001</v>
      </c>
      <c r="G72" t="str">
        <f>VLOOKUP(VolumebyClient[[#This Row],[INDEX ATCH REGION ID]],GEONAMES[[GEOID]:[GEO Name]],2,)</f>
        <v>NAM</v>
      </c>
      <c r="H72" t="str">
        <f>"Q"&amp;ROUNDUP(LEFT(VolumebyClient[[#This Row],[Date]],2)/3,0)&amp;" "&amp;RIGHT(VolumebyClient[[#This Row],[Date]],4)</f>
        <v>Q2 2020</v>
      </c>
      <c r="I72" t="str">
        <f>RIGHT(VolumebyClient[[#This Row],[Date]],4)</f>
        <v>2020</v>
      </c>
    </row>
    <row r="73" spans="1:9">
      <c r="A73" s="9" t="s">
        <v>30</v>
      </c>
      <c r="B73" s="7" t="s">
        <v>14</v>
      </c>
      <c r="C73" s="6">
        <v>14870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t="str">
        <f>INDEX(geobyclient[GEOID],MATCH(VolumebyClient[[#This Row],[CLID]],geobyclient[RIGHT],0))</f>
        <v>GEO1001</v>
      </c>
      <c r="G73" t="str">
        <f>VLOOKUP(VolumebyClient[[#This Row],[INDEX ATCH REGION ID]],GEONAMES[[GEOID]:[GEO Name]],2,)</f>
        <v>NAM</v>
      </c>
      <c r="H73" t="str">
        <f>"Q"&amp;ROUNDUP(LEFT(VolumebyClient[[#This Row],[Date]],2)/3,0)&amp;" "&amp;RIGHT(VolumebyClient[[#This Row],[Date]],4)</f>
        <v>Q3 2020</v>
      </c>
      <c r="I73" t="str">
        <f>RIGHT(VolumebyClient[[#This Row],[Date]],4)</f>
        <v>2020</v>
      </c>
    </row>
    <row r="74" spans="1:9">
      <c r="A74" s="9" t="s">
        <v>30</v>
      </c>
      <c r="B74" s="7" t="s">
        <v>15</v>
      </c>
      <c r="C74" s="6">
        <v>12746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t="str">
        <f>INDEX(geobyclient[GEOID],MATCH(VolumebyClient[[#This Row],[CLID]],geobyclient[RIGHT],0))</f>
        <v>GEO1001</v>
      </c>
      <c r="G74" t="str">
        <f>VLOOKUP(VolumebyClient[[#This Row],[INDEX ATCH REGION ID]],GEONAMES[[GEOID]:[GEO Name]],2,)</f>
        <v>NAM</v>
      </c>
      <c r="H74" t="str">
        <f>"Q"&amp;ROUNDUP(LEFT(VolumebyClient[[#This Row],[Date]],2)/3,0)&amp;" "&amp;RIGHT(VolumebyClient[[#This Row],[Date]],4)</f>
        <v>Q3 2020</v>
      </c>
      <c r="I74" t="str">
        <f>RIGHT(VolumebyClient[[#This Row],[Date]],4)</f>
        <v>2020</v>
      </c>
    </row>
    <row r="75" spans="1:9">
      <c r="A75" s="9" t="s">
        <v>30</v>
      </c>
      <c r="B75" s="7" t="s">
        <v>16</v>
      </c>
      <c r="C75" s="6">
        <v>12748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t="str">
        <f>INDEX(geobyclient[GEOID],MATCH(VolumebyClient[[#This Row],[CLID]],geobyclient[RIGHT],0))</f>
        <v>GEO1001</v>
      </c>
      <c r="G75" t="str">
        <f>VLOOKUP(VolumebyClient[[#This Row],[INDEX ATCH REGION ID]],GEONAMES[[GEOID]:[GEO Name]],2,)</f>
        <v>NAM</v>
      </c>
      <c r="H75" t="str">
        <f>"Q"&amp;ROUNDUP(LEFT(VolumebyClient[[#This Row],[Date]],2)/3,0)&amp;" "&amp;RIGHT(VolumebyClient[[#This Row],[Date]],4)</f>
        <v>Q3 2020</v>
      </c>
      <c r="I75" t="str">
        <f>RIGHT(VolumebyClient[[#This Row],[Date]],4)</f>
        <v>2020</v>
      </c>
    </row>
    <row r="76" spans="1:9">
      <c r="A76" s="9" t="s">
        <v>30</v>
      </c>
      <c r="B76" s="7" t="s">
        <v>17</v>
      </c>
      <c r="C76" s="6">
        <v>14871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t="str">
        <f>INDEX(geobyclient[GEOID],MATCH(VolumebyClient[[#This Row],[CLID]],geobyclient[RIGHT],0))</f>
        <v>GEO1001</v>
      </c>
      <c r="G76" t="str">
        <f>VLOOKUP(VolumebyClient[[#This Row],[INDEX ATCH REGION ID]],GEONAMES[[GEOID]:[GEO Name]],2,)</f>
        <v>NAM</v>
      </c>
      <c r="H76" t="str">
        <f>"Q"&amp;ROUNDUP(LEFT(VolumebyClient[[#This Row],[Date]],2)/3,0)&amp;" "&amp;RIGHT(VolumebyClient[[#This Row],[Date]],4)</f>
        <v>Q4 2020</v>
      </c>
      <c r="I76" t="str">
        <f>RIGHT(VolumebyClient[[#This Row],[Date]],4)</f>
        <v>2020</v>
      </c>
    </row>
    <row r="77" spans="1:9">
      <c r="A77" s="9" t="s">
        <v>30</v>
      </c>
      <c r="B77" s="7" t="s">
        <v>18</v>
      </c>
      <c r="C77" s="6">
        <v>16997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t="str">
        <f>INDEX(geobyclient[GEOID],MATCH(VolumebyClient[[#This Row],[CLID]],geobyclient[RIGHT],0))</f>
        <v>GEO1001</v>
      </c>
      <c r="G77" t="str">
        <f>VLOOKUP(VolumebyClient[[#This Row],[INDEX ATCH REGION ID]],GEONAMES[[GEOID]:[GEO Name]],2,)</f>
        <v>NAM</v>
      </c>
      <c r="H77" t="str">
        <f>"Q"&amp;ROUNDUP(LEFT(VolumebyClient[[#This Row],[Date]],2)/3,0)&amp;" "&amp;RIGHT(VolumebyClient[[#This Row],[Date]],4)</f>
        <v>Q4 2020</v>
      </c>
      <c r="I77" t="str">
        <f>RIGHT(VolumebyClient[[#This Row],[Date]],4)</f>
        <v>2020</v>
      </c>
    </row>
    <row r="78" spans="1:9">
      <c r="A78" s="9" t="s">
        <v>30</v>
      </c>
      <c r="B78" s="7" t="s">
        <v>19</v>
      </c>
      <c r="C78" s="6">
        <v>16997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t="str">
        <f>INDEX(geobyclient[GEOID],MATCH(VolumebyClient[[#This Row],[CLID]],geobyclient[RIGHT],0))</f>
        <v>GEO1001</v>
      </c>
      <c r="G78" t="str">
        <f>VLOOKUP(VolumebyClient[[#This Row],[INDEX ATCH REGION ID]],GEONAMES[[GEOID]:[GEO Name]],2,)</f>
        <v>NAM</v>
      </c>
      <c r="H78" t="str">
        <f>"Q"&amp;ROUNDUP(LEFT(VolumebyClient[[#This Row],[Date]],2)/3,0)&amp;" "&amp;RIGHT(VolumebyClient[[#This Row],[Date]],4)</f>
        <v>Q4 2020</v>
      </c>
      <c r="I78" t="str">
        <f>RIGHT(VolumebyClient[[#This Row],[Date]],4)</f>
        <v>2020</v>
      </c>
    </row>
    <row r="79" spans="1:9">
      <c r="A79" s="9" t="s">
        <v>30</v>
      </c>
      <c r="B79" s="7" t="s">
        <v>20</v>
      </c>
      <c r="C79" s="6">
        <v>17844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t="str">
        <f>INDEX(geobyclient[GEOID],MATCH(VolumebyClient[[#This Row],[CLID]],geobyclient[RIGHT],0))</f>
        <v>GEO1001</v>
      </c>
      <c r="G79" t="str">
        <f>VLOOKUP(VolumebyClient[[#This Row],[INDEX ATCH REGION ID]],GEONAMES[[GEOID]:[GEO Name]],2,)</f>
        <v>NAM</v>
      </c>
      <c r="H79" t="str">
        <f>"Q"&amp;ROUNDUP(LEFT(VolumebyClient[[#This Row],[Date]],2)/3,0)&amp;" "&amp;RIGHT(VolumebyClient[[#This Row],[Date]],4)</f>
        <v>Q2 2021</v>
      </c>
      <c r="I79" t="str">
        <f>RIGHT(VolumebyClient[[#This Row],[Date]],4)</f>
        <v>2021</v>
      </c>
    </row>
    <row r="80" spans="1:9">
      <c r="A80" s="9" t="s">
        <v>30</v>
      </c>
      <c r="B80" s="7" t="s">
        <v>21</v>
      </c>
      <c r="C80" s="6">
        <v>23129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t="str">
        <f>INDEX(geobyclient[GEOID],MATCH(VolumebyClient[[#This Row],[CLID]],geobyclient[RIGHT],0))</f>
        <v>GEO1001</v>
      </c>
      <c r="G80" t="str">
        <f>VLOOKUP(VolumebyClient[[#This Row],[INDEX ATCH REGION ID]],GEONAMES[[GEOID]:[GEO Name]],2,)</f>
        <v>NAM</v>
      </c>
      <c r="H80" t="str">
        <f>"Q"&amp;ROUNDUP(LEFT(VolumebyClient[[#This Row],[Date]],2)/3,0)&amp;" "&amp;RIGHT(VolumebyClient[[#This Row],[Date]],4)</f>
        <v>Q2 2021</v>
      </c>
      <c r="I80" t="str">
        <f>RIGHT(VolumebyClient[[#This Row],[Date]],4)</f>
        <v>2021</v>
      </c>
    </row>
    <row r="81" spans="1:9">
      <c r="A81" s="9" t="s">
        <v>30</v>
      </c>
      <c r="B81" s="7" t="s">
        <v>22</v>
      </c>
      <c r="C81" s="6">
        <v>26253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t="str">
        <f>INDEX(geobyclient[GEOID],MATCH(VolumebyClient[[#This Row],[CLID]],geobyclient[RIGHT],0))</f>
        <v>GEO1001</v>
      </c>
      <c r="G81" t="str">
        <f>VLOOKUP(VolumebyClient[[#This Row],[INDEX ATCH REGION ID]],GEONAMES[[GEOID]:[GEO Name]],2,)</f>
        <v>NAM</v>
      </c>
      <c r="H81" t="str">
        <f>"Q"&amp;ROUNDUP(LEFT(VolumebyClient[[#This Row],[Date]],2)/3,0)&amp;" "&amp;RIGHT(VolumebyClient[[#This Row],[Date]],4)</f>
        <v>Q2 2021</v>
      </c>
      <c r="I81" t="str">
        <f>RIGHT(VolumebyClient[[#This Row],[Date]],4)</f>
        <v>2021</v>
      </c>
    </row>
    <row r="82" spans="1:9">
      <c r="A82" s="9" t="s">
        <v>30</v>
      </c>
      <c r="B82" s="7" t="s">
        <v>23</v>
      </c>
      <c r="C82" s="6">
        <v>21877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t="str">
        <f>INDEX(geobyclient[GEOID],MATCH(VolumebyClient[[#This Row],[CLID]],geobyclient[RIGHT],0))</f>
        <v>GEO1001</v>
      </c>
      <c r="G82" t="str">
        <f>VLOOKUP(VolumebyClient[[#This Row],[INDEX ATCH REGION ID]],GEONAMES[[GEOID]:[GEO Name]],2,)</f>
        <v>NAM</v>
      </c>
      <c r="H82" t="str">
        <f>"Q"&amp;ROUNDUP(LEFT(VolumebyClient[[#This Row],[Date]],2)/3,0)&amp;" "&amp;RIGHT(VolumebyClient[[#This Row],[Date]],4)</f>
        <v>Q1 2021</v>
      </c>
      <c r="I82" t="str">
        <f>RIGHT(VolumebyClient[[#This Row],[Date]],4)</f>
        <v>2021</v>
      </c>
    </row>
    <row r="83" spans="1:9">
      <c r="A83" s="9" t="s">
        <v>30</v>
      </c>
      <c r="B83" s="7" t="s">
        <v>24</v>
      </c>
      <c r="C83" s="6">
        <v>19020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t="str">
        <f>INDEX(geobyclient[GEOID],MATCH(VolumebyClient[[#This Row],[CLID]],geobyclient[RIGHT],0))</f>
        <v>GEO1001</v>
      </c>
      <c r="G83" t="str">
        <f>VLOOKUP(VolumebyClient[[#This Row],[INDEX ATCH REGION ID]],GEONAMES[[GEOID]:[GEO Name]],2,)</f>
        <v>NAM</v>
      </c>
      <c r="H83" t="str">
        <f>"Q"&amp;ROUNDUP(LEFT(VolumebyClient[[#This Row],[Date]],2)/3,0)&amp;" "&amp;RIGHT(VolumebyClient[[#This Row],[Date]],4)</f>
        <v>Q1 2021</v>
      </c>
      <c r="I83" t="str">
        <f>RIGHT(VolumebyClient[[#This Row],[Date]],4)</f>
        <v>2021</v>
      </c>
    </row>
    <row r="84" spans="1:9">
      <c r="A84" s="9" t="s">
        <v>30</v>
      </c>
      <c r="B84" s="7" t="s">
        <v>25</v>
      </c>
      <c r="C84" s="6">
        <v>17843</v>
      </c>
      <c r="D84">
        <f>LEN(VolumebyClient[[#This Row],[CLID]])</f>
        <v>7</v>
      </c>
      <c r="E84" t="str">
        <f>_xlfn.XLOOKUP(VolumebyClient[[#This Row],[CLID]],geobyclient[MID],geobyclient[GEOID])</f>
        <v>GEO1001</v>
      </c>
      <c r="F84" t="str">
        <f>INDEX(geobyclient[GEOID],MATCH(VolumebyClient[[#This Row],[CLID]],geobyclient[RIGHT],0))</f>
        <v>GEO1001</v>
      </c>
      <c r="G84" t="str">
        <f>VLOOKUP(VolumebyClient[[#This Row],[INDEX ATCH REGION ID]],GEONAMES[[GEOID]:[GEO Name]],2,)</f>
        <v>NAM</v>
      </c>
      <c r="H84" t="str">
        <f>"Q"&amp;ROUNDUP(LEFT(VolumebyClient[[#This Row],[Date]],2)/3,0)&amp;" "&amp;RIGHT(VolumebyClient[[#This Row],[Date]],4)</f>
        <v>Q1 2021</v>
      </c>
      <c r="I84" t="str">
        <f>RIGHT(VolumebyClient[[#This Row],[Date]],4)</f>
        <v>2021</v>
      </c>
    </row>
    <row r="85" spans="1:9">
      <c r="A85" s="9" t="s">
        <v>31</v>
      </c>
      <c r="B85" s="7" t="s">
        <v>27</v>
      </c>
      <c r="C85" s="6">
        <v>13879</v>
      </c>
      <c r="D85">
        <f>LEN(VolumebyClient[[#This Row],[CLID]])</f>
        <v>7</v>
      </c>
      <c r="E85" t="str">
        <f>_xlfn.XLOOKUP(VolumebyClient[[#This Row],[CLID]],geobyclient[MID],geobyclient[GEOID])</f>
        <v>GEO1001</v>
      </c>
      <c r="F85" t="str">
        <f>INDEX(geobyclient[GEOID],MATCH(VolumebyClient[[#This Row],[CLID]],geobyclient[RIGHT],0))</f>
        <v>GEO1001</v>
      </c>
      <c r="G85" t="str">
        <f>VLOOKUP(VolumebyClient[[#This Row],[INDEX ATCH REGION ID]],GEONAMES[[GEOID]:[GEO Name]],2,)</f>
        <v>NAM</v>
      </c>
      <c r="H85" t="str">
        <f>"Q"&amp;ROUNDUP(LEFT(VolumebyClient[[#This Row],[Date]],2)/3,0)&amp;" "&amp;RIGHT(VolumebyClient[[#This Row],[Date]],4)</f>
        <v>Q1 2020</v>
      </c>
      <c r="I85" t="str">
        <f>RIGHT(VolumebyClient[[#This Row],[Date]],4)</f>
        <v>2020</v>
      </c>
    </row>
    <row r="86" spans="1:9">
      <c r="A86" s="9" t="s">
        <v>31</v>
      </c>
      <c r="B86" s="7" t="s">
        <v>28</v>
      </c>
      <c r="C86" s="6">
        <v>19822</v>
      </c>
      <c r="D86">
        <f>LEN(VolumebyClient[[#This Row],[CLID]])</f>
        <v>7</v>
      </c>
      <c r="E86" t="str">
        <f>_xlfn.XLOOKUP(VolumebyClient[[#This Row],[CLID]],geobyclient[MID],geobyclient[GEOID])</f>
        <v>GEO1001</v>
      </c>
      <c r="F86" t="str">
        <f>INDEX(geobyclient[GEOID],MATCH(VolumebyClient[[#This Row],[CLID]],geobyclient[RIGHT],0))</f>
        <v>GEO1001</v>
      </c>
      <c r="G86" t="str">
        <f>VLOOKUP(VolumebyClient[[#This Row],[INDEX ATCH REGION ID]],GEONAMES[[GEOID]:[GEO Name]],2,)</f>
        <v>NAM</v>
      </c>
      <c r="H86" t="str">
        <f>"Q"&amp;ROUNDUP(LEFT(VolumebyClient[[#This Row],[Date]],2)/3,0)&amp;" "&amp;RIGHT(VolumebyClient[[#This Row],[Date]],4)</f>
        <v>Q1 2020</v>
      </c>
      <c r="I86" t="str">
        <f>RIGHT(VolumebyClient[[#This Row],[Date]],4)</f>
        <v>2020</v>
      </c>
    </row>
    <row r="87" spans="1:9">
      <c r="A87" s="9" t="s">
        <v>31</v>
      </c>
      <c r="B87" s="7" t="s">
        <v>10</v>
      </c>
      <c r="C87" s="6">
        <v>17842</v>
      </c>
      <c r="D87">
        <f>LEN(VolumebyClient[[#This Row],[CLID]])</f>
        <v>7</v>
      </c>
      <c r="E87" t="str">
        <f>_xlfn.XLOOKUP(VolumebyClient[[#This Row],[CLID]],geobyclient[MID],geobyclient[GEOID])</f>
        <v>GEO1001</v>
      </c>
      <c r="F87" t="str">
        <f>INDEX(geobyclient[GEOID],MATCH(VolumebyClient[[#This Row],[CLID]],geobyclient[RIGHT],0))</f>
        <v>GEO1001</v>
      </c>
      <c r="G87" t="str">
        <f>VLOOKUP(VolumebyClient[[#This Row],[INDEX ATCH REGION ID]],GEONAMES[[GEOID]:[GEO Name]],2,)</f>
        <v>NAM</v>
      </c>
      <c r="H87" t="str">
        <f>"Q"&amp;ROUNDUP(LEFT(VolumebyClient[[#This Row],[Date]],2)/3,0)&amp;" "&amp;RIGHT(VolumebyClient[[#This Row],[Date]],4)</f>
        <v>Q1 2020</v>
      </c>
      <c r="I87" t="str">
        <f>RIGHT(VolumebyClient[[#This Row],[Date]],4)</f>
        <v>2020</v>
      </c>
    </row>
    <row r="88" spans="1:9">
      <c r="A88" s="9" t="s">
        <v>31</v>
      </c>
      <c r="B88" s="7" t="s">
        <v>11</v>
      </c>
      <c r="C88" s="6">
        <v>25770</v>
      </c>
      <c r="D88">
        <f>LEN(VolumebyClient[[#This Row],[CLID]])</f>
        <v>7</v>
      </c>
      <c r="E88" t="str">
        <f>_xlfn.XLOOKUP(VolumebyClient[[#This Row],[CLID]],geobyclient[MID],geobyclient[GEOID])</f>
        <v>GEO1001</v>
      </c>
      <c r="F88" t="str">
        <f>INDEX(geobyclient[GEOID],MATCH(VolumebyClient[[#This Row],[CLID]],geobyclient[RIGHT],0))</f>
        <v>GEO1001</v>
      </c>
      <c r="G88" t="str">
        <f>VLOOKUP(VolumebyClient[[#This Row],[INDEX ATCH REGION ID]],GEONAMES[[GEOID]:[GEO Name]],2,)</f>
        <v>NAM</v>
      </c>
      <c r="H88" t="str">
        <f>"Q"&amp;ROUNDUP(LEFT(VolumebyClient[[#This Row],[Date]],2)/3,0)&amp;" "&amp;RIGHT(VolumebyClient[[#This Row],[Date]],4)</f>
        <v>Q2 2020</v>
      </c>
      <c r="I88" t="str">
        <f>RIGHT(VolumebyClient[[#This Row],[Date]],4)</f>
        <v>2020</v>
      </c>
    </row>
    <row r="89" spans="1:9">
      <c r="A89" s="9" t="s">
        <v>31</v>
      </c>
      <c r="B89" s="7" t="s">
        <v>12</v>
      </c>
      <c r="C89" s="6">
        <v>19823</v>
      </c>
      <c r="D89">
        <f>LEN(VolumebyClient[[#This Row],[CLID]])</f>
        <v>7</v>
      </c>
      <c r="E89" t="str">
        <f>_xlfn.XLOOKUP(VolumebyClient[[#This Row],[CLID]],geobyclient[MID],geobyclient[GEOID])</f>
        <v>GEO1001</v>
      </c>
      <c r="F89" t="str">
        <f>INDEX(geobyclient[GEOID],MATCH(VolumebyClient[[#This Row],[CLID]],geobyclient[RIGHT],0))</f>
        <v>GEO1001</v>
      </c>
      <c r="G89" t="str">
        <f>VLOOKUP(VolumebyClient[[#This Row],[INDEX ATCH REGION ID]],GEONAMES[[GEOID]:[GEO Name]],2,)</f>
        <v>NAM</v>
      </c>
      <c r="H89" t="str">
        <f>"Q"&amp;ROUNDUP(LEFT(VolumebyClient[[#This Row],[Date]],2)/3,0)&amp;" "&amp;RIGHT(VolumebyClient[[#This Row],[Date]],4)</f>
        <v>Q2 2020</v>
      </c>
      <c r="I89" t="str">
        <f>RIGHT(VolumebyClient[[#This Row],[Date]],4)</f>
        <v>2020</v>
      </c>
    </row>
    <row r="90" spans="1:9">
      <c r="A90" s="9" t="s">
        <v>31</v>
      </c>
      <c r="B90" s="7" t="s">
        <v>13</v>
      </c>
      <c r="C90" s="6">
        <v>17845</v>
      </c>
      <c r="D90">
        <f>LEN(VolumebyClient[[#This Row],[CLID]])</f>
        <v>7</v>
      </c>
      <c r="E90" t="str">
        <f>_xlfn.XLOOKUP(VolumebyClient[[#This Row],[CLID]],geobyclient[MID],geobyclient[GEOID])</f>
        <v>GEO1001</v>
      </c>
      <c r="F90" t="str">
        <f>INDEX(geobyclient[GEOID],MATCH(VolumebyClient[[#This Row],[CLID]],geobyclient[RIGHT],0))</f>
        <v>GEO1001</v>
      </c>
      <c r="G90" t="str">
        <f>VLOOKUP(VolumebyClient[[#This Row],[INDEX ATCH REGION ID]],GEONAMES[[GEOID]:[GEO Name]],2,)</f>
        <v>NAM</v>
      </c>
      <c r="H90" t="str">
        <f>"Q"&amp;ROUNDUP(LEFT(VolumebyClient[[#This Row],[Date]],2)/3,0)&amp;" "&amp;RIGHT(VolumebyClient[[#This Row],[Date]],4)</f>
        <v>Q2 2020</v>
      </c>
      <c r="I90" t="str">
        <f>RIGHT(VolumebyClient[[#This Row],[Date]],4)</f>
        <v>2020</v>
      </c>
    </row>
    <row r="91" spans="1:9">
      <c r="A91" s="9" t="s">
        <v>31</v>
      </c>
      <c r="B91" s="7" t="s">
        <v>14</v>
      </c>
      <c r="C91" s="6">
        <v>11899</v>
      </c>
      <c r="D91">
        <f>LEN(VolumebyClient[[#This Row],[CLID]])</f>
        <v>7</v>
      </c>
      <c r="E91" t="str">
        <f>_xlfn.XLOOKUP(VolumebyClient[[#This Row],[CLID]],geobyclient[MID],geobyclient[GEOID])</f>
        <v>GEO1001</v>
      </c>
      <c r="F91" t="str">
        <f>INDEX(geobyclient[GEOID],MATCH(VolumebyClient[[#This Row],[CLID]],geobyclient[RIGHT],0))</f>
        <v>GEO1001</v>
      </c>
      <c r="G91" t="str">
        <f>VLOOKUP(VolumebyClient[[#This Row],[INDEX ATCH REGION ID]],GEONAMES[[GEOID]:[GEO Name]],2,)</f>
        <v>NAM</v>
      </c>
      <c r="H91" t="str">
        <f>"Q"&amp;ROUNDUP(LEFT(VolumebyClient[[#This Row],[Date]],2)/3,0)&amp;" "&amp;RIGHT(VolumebyClient[[#This Row],[Date]],4)</f>
        <v>Q3 2020</v>
      </c>
      <c r="I91" t="str">
        <f>RIGHT(VolumebyClient[[#This Row],[Date]],4)</f>
        <v>2020</v>
      </c>
    </row>
    <row r="92" spans="1:9">
      <c r="A92" s="9" t="s">
        <v>31</v>
      </c>
      <c r="B92" s="7" t="s">
        <v>15</v>
      </c>
      <c r="C92" s="6">
        <v>13879</v>
      </c>
      <c r="D92">
        <f>LEN(VolumebyClient[[#This Row],[CLID]])</f>
        <v>7</v>
      </c>
      <c r="E92" t="str">
        <f>_xlfn.XLOOKUP(VolumebyClient[[#This Row],[CLID]],geobyclient[MID],geobyclient[GEOID])</f>
        <v>GEO1001</v>
      </c>
      <c r="F92" t="str">
        <f>INDEX(geobyclient[GEOID],MATCH(VolumebyClient[[#This Row],[CLID]],geobyclient[RIGHT],0))</f>
        <v>GEO1001</v>
      </c>
      <c r="G92" t="str">
        <f>VLOOKUP(VolumebyClient[[#This Row],[INDEX ATCH REGION ID]],GEONAMES[[GEOID]:[GEO Name]],2,)</f>
        <v>NAM</v>
      </c>
      <c r="H92" t="str">
        <f>"Q"&amp;ROUNDUP(LEFT(VolumebyClient[[#This Row],[Date]],2)/3,0)&amp;" "&amp;RIGHT(VolumebyClient[[#This Row],[Date]],4)</f>
        <v>Q3 2020</v>
      </c>
      <c r="I92" t="str">
        <f>RIGHT(VolumebyClient[[#This Row],[Date]],4)</f>
        <v>2020</v>
      </c>
    </row>
    <row r="93" spans="1:9">
      <c r="A93" s="9" t="s">
        <v>31</v>
      </c>
      <c r="B93" s="7" t="s">
        <v>16</v>
      </c>
      <c r="C93" s="6">
        <v>9913</v>
      </c>
      <c r="D93">
        <f>LEN(VolumebyClient[[#This Row],[CLID]])</f>
        <v>7</v>
      </c>
      <c r="E93" t="str">
        <f>_xlfn.XLOOKUP(VolumebyClient[[#This Row],[CLID]],geobyclient[MID],geobyclient[GEOID])</f>
        <v>GEO1001</v>
      </c>
      <c r="F93" t="str">
        <f>INDEX(geobyclient[GEOID],MATCH(VolumebyClient[[#This Row],[CLID]],geobyclient[RIGHT],0))</f>
        <v>GEO1001</v>
      </c>
      <c r="G93" t="str">
        <f>VLOOKUP(VolumebyClient[[#This Row],[INDEX ATCH REGION ID]],GEONAMES[[GEOID]:[GEO Name]],2,)</f>
        <v>NAM</v>
      </c>
      <c r="H93" t="str">
        <f>"Q"&amp;ROUNDUP(LEFT(VolumebyClient[[#This Row],[Date]],2)/3,0)&amp;" "&amp;RIGHT(VolumebyClient[[#This Row],[Date]],4)</f>
        <v>Q3 2020</v>
      </c>
      <c r="I93" t="str">
        <f>RIGHT(VolumebyClient[[#This Row],[Date]],4)</f>
        <v>2020</v>
      </c>
    </row>
    <row r="94" spans="1:9">
      <c r="A94" s="9" t="s">
        <v>31</v>
      </c>
      <c r="B94" s="7" t="s">
        <v>17</v>
      </c>
      <c r="C94" s="6">
        <v>15858</v>
      </c>
      <c r="D94">
        <f>LEN(VolumebyClient[[#This Row],[CLID]])</f>
        <v>7</v>
      </c>
      <c r="E94" t="str">
        <f>_xlfn.XLOOKUP(VolumebyClient[[#This Row],[CLID]],geobyclient[MID],geobyclient[GEOID])</f>
        <v>GEO1001</v>
      </c>
      <c r="F94" t="str">
        <f>INDEX(geobyclient[GEOID],MATCH(VolumebyClient[[#This Row],[CLID]],geobyclient[RIGHT],0))</f>
        <v>GEO1001</v>
      </c>
      <c r="G94" t="str">
        <f>VLOOKUP(VolumebyClient[[#This Row],[INDEX ATCH REGION ID]],GEONAMES[[GEOID]:[GEO Name]],2,)</f>
        <v>NAM</v>
      </c>
      <c r="H94" t="str">
        <f>"Q"&amp;ROUNDUP(LEFT(VolumebyClient[[#This Row],[Date]],2)/3,0)&amp;" "&amp;RIGHT(VolumebyClient[[#This Row],[Date]],4)</f>
        <v>Q4 2020</v>
      </c>
      <c r="I94" t="str">
        <f>RIGHT(VolumebyClient[[#This Row],[Date]],4)</f>
        <v>2020</v>
      </c>
    </row>
    <row r="95" spans="1:9">
      <c r="A95" s="9" t="s">
        <v>31</v>
      </c>
      <c r="B95" s="7" t="s">
        <v>18</v>
      </c>
      <c r="C95" s="6">
        <v>13882</v>
      </c>
      <c r="D95">
        <f>LEN(VolumebyClient[[#This Row],[CLID]])</f>
        <v>7</v>
      </c>
      <c r="E95" t="str">
        <f>_xlfn.XLOOKUP(VolumebyClient[[#This Row],[CLID]],geobyclient[MID],geobyclient[GEOID])</f>
        <v>GEO1001</v>
      </c>
      <c r="F95" t="str">
        <f>INDEX(geobyclient[GEOID],MATCH(VolumebyClient[[#This Row],[CLID]],geobyclient[RIGHT],0))</f>
        <v>GEO1001</v>
      </c>
      <c r="G95" t="str">
        <f>VLOOKUP(VolumebyClient[[#This Row],[INDEX ATCH REGION ID]],GEONAMES[[GEOID]:[GEO Name]],2,)</f>
        <v>NAM</v>
      </c>
      <c r="H95" t="str">
        <f>"Q"&amp;ROUNDUP(LEFT(VolumebyClient[[#This Row],[Date]],2)/3,0)&amp;" "&amp;RIGHT(VolumebyClient[[#This Row],[Date]],4)</f>
        <v>Q4 2020</v>
      </c>
      <c r="I95" t="str">
        <f>RIGHT(VolumebyClient[[#This Row],[Date]],4)</f>
        <v>2020</v>
      </c>
    </row>
    <row r="96" spans="1:9">
      <c r="A96" s="9" t="s">
        <v>31</v>
      </c>
      <c r="B96" s="7" t="s">
        <v>19</v>
      </c>
      <c r="C96" s="6">
        <v>17841</v>
      </c>
      <c r="D96">
        <f>LEN(VolumebyClient[[#This Row],[CLID]])</f>
        <v>7</v>
      </c>
      <c r="E96" t="str">
        <f>_xlfn.XLOOKUP(VolumebyClient[[#This Row],[CLID]],geobyclient[MID],geobyclient[GEOID])</f>
        <v>GEO1001</v>
      </c>
      <c r="F96" t="str">
        <f>INDEX(geobyclient[GEOID],MATCH(VolumebyClient[[#This Row],[CLID]],geobyclient[RIGHT],0))</f>
        <v>GEO1001</v>
      </c>
      <c r="G96" t="str">
        <f>VLOOKUP(VolumebyClient[[#This Row],[INDEX ATCH REGION ID]],GEONAMES[[GEOID]:[GEO Name]],2,)</f>
        <v>NAM</v>
      </c>
      <c r="H96" t="str">
        <f>"Q"&amp;ROUNDUP(LEFT(VolumebyClient[[#This Row],[Date]],2)/3,0)&amp;" "&amp;RIGHT(VolumebyClient[[#This Row],[Date]],4)</f>
        <v>Q4 2020</v>
      </c>
      <c r="I96" t="str">
        <f>RIGHT(VolumebyClient[[#This Row],[Date]],4)</f>
        <v>2020</v>
      </c>
    </row>
    <row r="97" spans="1:9">
      <c r="A97" s="9" t="s">
        <v>31</v>
      </c>
      <c r="B97" s="7" t="s">
        <v>20</v>
      </c>
      <c r="C97" s="6">
        <v>18554</v>
      </c>
      <c r="D97">
        <f>LEN(VolumebyClient[[#This Row],[CLID]])</f>
        <v>7</v>
      </c>
      <c r="E97" t="str">
        <f>_xlfn.XLOOKUP(VolumebyClient[[#This Row],[CLID]],geobyclient[MID],geobyclient[GEOID])</f>
        <v>GEO1001</v>
      </c>
      <c r="F97" t="str">
        <f>INDEX(geobyclient[GEOID],MATCH(VolumebyClient[[#This Row],[CLID]],geobyclient[RIGHT],0))</f>
        <v>GEO1001</v>
      </c>
      <c r="G97" t="str">
        <f>VLOOKUP(VolumebyClient[[#This Row],[INDEX ATCH REGION ID]],GEONAMES[[GEOID]:[GEO Name]],2,)</f>
        <v>NAM</v>
      </c>
      <c r="H97" t="str">
        <f>"Q"&amp;ROUNDUP(LEFT(VolumebyClient[[#This Row],[Date]],2)/3,0)&amp;" "&amp;RIGHT(VolumebyClient[[#This Row],[Date]],4)</f>
        <v>Q2 2021</v>
      </c>
      <c r="I97" t="str">
        <f>RIGHT(VolumebyClient[[#This Row],[Date]],4)</f>
        <v>2021</v>
      </c>
    </row>
    <row r="98" spans="1:9">
      <c r="A98" s="9" t="s">
        <v>31</v>
      </c>
      <c r="B98" s="7" t="s">
        <v>21</v>
      </c>
      <c r="C98" s="6">
        <v>20218</v>
      </c>
      <c r="D98">
        <f>LEN(VolumebyClient[[#This Row],[CLID]])</f>
        <v>7</v>
      </c>
      <c r="E98" t="str">
        <f>_xlfn.XLOOKUP(VolumebyClient[[#This Row],[CLID]],geobyclient[MID],geobyclient[GEOID])</f>
        <v>GEO1001</v>
      </c>
      <c r="F98" t="str">
        <f>INDEX(geobyclient[GEOID],MATCH(VolumebyClient[[#This Row],[CLID]],geobyclient[RIGHT],0))</f>
        <v>GEO1001</v>
      </c>
      <c r="G98" t="str">
        <f>VLOOKUP(VolumebyClient[[#This Row],[INDEX ATCH REGION ID]],GEONAMES[[GEOID]:[GEO Name]],2,)</f>
        <v>NAM</v>
      </c>
      <c r="H98" t="str">
        <f>"Q"&amp;ROUNDUP(LEFT(VolumebyClient[[#This Row],[Date]],2)/3,0)&amp;" "&amp;RIGHT(VolumebyClient[[#This Row],[Date]],4)</f>
        <v>Q2 2021</v>
      </c>
      <c r="I98" t="str">
        <f>RIGHT(VolumebyClient[[#This Row],[Date]],4)</f>
        <v>2021</v>
      </c>
    </row>
    <row r="99" spans="1:9">
      <c r="A99" s="9" t="s">
        <v>31</v>
      </c>
      <c r="B99" s="7" t="s">
        <v>22</v>
      </c>
      <c r="C99" s="6">
        <v>27062</v>
      </c>
      <c r="D99">
        <f>LEN(VolumebyClient[[#This Row],[CLID]])</f>
        <v>7</v>
      </c>
      <c r="E99" t="str">
        <f>_xlfn.XLOOKUP(VolumebyClient[[#This Row],[CLID]],geobyclient[MID],geobyclient[GEOID])</f>
        <v>GEO1001</v>
      </c>
      <c r="F99" t="str">
        <f>INDEX(geobyclient[GEOID],MATCH(VolumebyClient[[#This Row],[CLID]],geobyclient[RIGHT],0))</f>
        <v>GEO1001</v>
      </c>
      <c r="G99" t="str">
        <f>VLOOKUP(VolumebyClient[[#This Row],[INDEX ATCH REGION ID]],GEONAMES[[GEOID]:[GEO Name]],2,)</f>
        <v>NAM</v>
      </c>
      <c r="H99" t="str">
        <f>"Q"&amp;ROUNDUP(LEFT(VolumebyClient[[#This Row],[Date]],2)/3,0)&amp;" "&amp;RIGHT(VolumebyClient[[#This Row],[Date]],4)</f>
        <v>Q2 2021</v>
      </c>
      <c r="I99" t="str">
        <f>RIGHT(VolumebyClient[[#This Row],[Date]],4)</f>
        <v>2021</v>
      </c>
    </row>
    <row r="100" spans="1:9">
      <c r="A100" s="9" t="s">
        <v>31</v>
      </c>
      <c r="B100" s="7" t="s">
        <v>23</v>
      </c>
      <c r="C100" s="6">
        <v>18378</v>
      </c>
      <c r="D100">
        <f>LEN(VolumebyClient[[#This Row],[CLID]])</f>
        <v>7</v>
      </c>
      <c r="E100" t="str">
        <f>_xlfn.XLOOKUP(VolumebyClient[[#This Row],[CLID]],geobyclient[MID],geobyclient[GEOID])</f>
        <v>GEO1001</v>
      </c>
      <c r="F100" t="str">
        <f>INDEX(geobyclient[GEOID],MATCH(VolumebyClient[[#This Row],[CLID]],geobyclient[RIGHT],0))</f>
        <v>GEO1001</v>
      </c>
      <c r="G100" t="str">
        <f>VLOOKUP(VolumebyClient[[#This Row],[INDEX ATCH REGION ID]],GEONAMES[[GEOID]:[GEO Name]],2,)</f>
        <v>NAM</v>
      </c>
      <c r="H100" t="str">
        <f>"Q"&amp;ROUNDUP(LEFT(VolumebyClient[[#This Row],[Date]],2)/3,0)&amp;" "&amp;RIGHT(VolumebyClient[[#This Row],[Date]],4)</f>
        <v>Q1 2021</v>
      </c>
      <c r="I100" t="str">
        <f>RIGHT(VolumebyClient[[#This Row],[Date]],4)</f>
        <v>2021</v>
      </c>
    </row>
    <row r="101" spans="1:9">
      <c r="A101" s="9" t="s">
        <v>31</v>
      </c>
      <c r="B101" s="7" t="s">
        <v>24</v>
      </c>
      <c r="C101" s="6">
        <v>19729</v>
      </c>
      <c r="D101">
        <f>LEN(VolumebyClient[[#This Row],[CLID]])</f>
        <v>7</v>
      </c>
      <c r="E101" t="str">
        <f>_xlfn.XLOOKUP(VolumebyClient[[#This Row],[CLID]],geobyclient[MID],geobyclient[GEOID])</f>
        <v>GEO1001</v>
      </c>
      <c r="F101" t="str">
        <f>INDEX(geobyclient[GEOID],MATCH(VolumebyClient[[#This Row],[CLID]],geobyclient[RIGHT],0))</f>
        <v>GEO1001</v>
      </c>
      <c r="G101" t="str">
        <f>VLOOKUP(VolumebyClient[[#This Row],[INDEX ATCH REGION ID]],GEONAMES[[GEOID]:[GEO Name]],2,)</f>
        <v>NAM</v>
      </c>
      <c r="H101" t="str">
        <f>"Q"&amp;ROUNDUP(LEFT(VolumebyClient[[#This Row],[Date]],2)/3,0)&amp;" "&amp;RIGHT(VolumebyClient[[#This Row],[Date]],4)</f>
        <v>Q1 2021</v>
      </c>
      <c r="I101" t="str">
        <f>RIGHT(VolumebyClient[[#This Row],[Date]],4)</f>
        <v>2021</v>
      </c>
    </row>
    <row r="102" spans="1:9">
      <c r="A102" s="9" t="s">
        <v>31</v>
      </c>
      <c r="B102" s="7" t="s">
        <v>25</v>
      </c>
      <c r="C102" s="6">
        <v>14159</v>
      </c>
      <c r="D102">
        <f>LEN(VolumebyClient[[#This Row],[CLID]])</f>
        <v>7</v>
      </c>
      <c r="E102" t="str">
        <f>_xlfn.XLOOKUP(VolumebyClient[[#This Row],[CLID]],geobyclient[MID],geobyclient[GEOID])</f>
        <v>GEO1001</v>
      </c>
      <c r="F102" t="str">
        <f>INDEX(geobyclient[GEOID],MATCH(VolumebyClient[[#This Row],[CLID]],geobyclient[RIGHT],0))</f>
        <v>GEO1001</v>
      </c>
      <c r="G102" t="str">
        <f>VLOOKUP(VolumebyClient[[#This Row],[INDEX ATCH REGION ID]],GEONAMES[[GEOID]:[GEO Name]],2,)</f>
        <v>NAM</v>
      </c>
      <c r="H102" t="str">
        <f>"Q"&amp;ROUNDUP(LEFT(VolumebyClient[[#This Row],[Date]],2)/3,0)&amp;" "&amp;RIGHT(VolumebyClient[[#This Row],[Date]],4)</f>
        <v>Q1 2021</v>
      </c>
      <c r="I102" t="str">
        <f>RIGHT(VolumebyClient[[#This Row],[Date]],4)</f>
        <v>2021</v>
      </c>
    </row>
    <row r="103" spans="1:9">
      <c r="A103" s="9" t="s">
        <v>32</v>
      </c>
      <c r="B103" s="7" t="s">
        <v>27</v>
      </c>
      <c r="C103" s="6">
        <v>11332</v>
      </c>
      <c r="D103">
        <f>LEN(VolumebyClient[[#This Row],[CLID]])</f>
        <v>7</v>
      </c>
      <c r="E103" t="str">
        <f>_xlfn.XLOOKUP(VolumebyClient[[#This Row],[CLID]],geobyclient[MID],geobyclient[GEOID])</f>
        <v>GEO1001</v>
      </c>
      <c r="F103" t="str">
        <f>INDEX(geobyclient[GEOID],MATCH(VolumebyClient[[#This Row],[CLID]],geobyclient[RIGHT],0))</f>
        <v>GEO1001</v>
      </c>
      <c r="G103" t="str">
        <f>VLOOKUP(VolumebyClient[[#This Row],[INDEX ATCH REGION ID]],GEONAMES[[GEOID]:[GEO Name]],2,)</f>
        <v>NAM</v>
      </c>
      <c r="H103" t="str">
        <f>"Q"&amp;ROUNDUP(LEFT(VolumebyClient[[#This Row],[Date]],2)/3,0)&amp;" "&amp;RIGHT(VolumebyClient[[#This Row],[Date]],4)</f>
        <v>Q1 2020</v>
      </c>
      <c r="I103" t="str">
        <f>RIGHT(VolumebyClient[[#This Row],[Date]],4)</f>
        <v>2020</v>
      </c>
    </row>
    <row r="104" spans="1:9">
      <c r="A104" s="9" t="s">
        <v>32</v>
      </c>
      <c r="B104" s="7" t="s">
        <v>28</v>
      </c>
      <c r="C104" s="6">
        <v>12748</v>
      </c>
      <c r="D104">
        <f>LEN(VolumebyClient[[#This Row],[CLID]])</f>
        <v>7</v>
      </c>
      <c r="E104" t="str">
        <f>_xlfn.XLOOKUP(VolumebyClient[[#This Row],[CLID]],geobyclient[MID],geobyclient[GEOID])</f>
        <v>GEO1001</v>
      </c>
      <c r="F104" t="str">
        <f>INDEX(geobyclient[GEOID],MATCH(VolumebyClient[[#This Row],[CLID]],geobyclient[RIGHT],0))</f>
        <v>GEO1001</v>
      </c>
      <c r="G104" t="str">
        <f>VLOOKUP(VolumebyClient[[#This Row],[INDEX ATCH REGION ID]],GEONAMES[[GEOID]:[GEO Name]],2,)</f>
        <v>NAM</v>
      </c>
      <c r="H104" t="str">
        <f>"Q"&amp;ROUNDUP(LEFT(VolumebyClient[[#This Row],[Date]],2)/3,0)&amp;" "&amp;RIGHT(VolumebyClient[[#This Row],[Date]],4)</f>
        <v>Q1 2020</v>
      </c>
      <c r="I104" t="str">
        <f>RIGHT(VolumebyClient[[#This Row],[Date]],4)</f>
        <v>2020</v>
      </c>
    </row>
    <row r="105" spans="1:9">
      <c r="A105" s="9" t="s">
        <v>32</v>
      </c>
      <c r="B105" s="7" t="s">
        <v>10</v>
      </c>
      <c r="C105" s="6">
        <v>14162</v>
      </c>
      <c r="D105">
        <f>LEN(VolumebyClient[[#This Row],[CLID]])</f>
        <v>7</v>
      </c>
      <c r="E105" t="str">
        <f>_xlfn.XLOOKUP(VolumebyClient[[#This Row],[CLID]],geobyclient[MID],geobyclient[GEOID])</f>
        <v>GEO1001</v>
      </c>
      <c r="F105" t="str">
        <f>INDEX(geobyclient[GEOID],MATCH(VolumebyClient[[#This Row],[CLID]],geobyclient[RIGHT],0))</f>
        <v>GEO1001</v>
      </c>
      <c r="G105" t="str">
        <f>VLOOKUP(VolumebyClient[[#This Row],[INDEX ATCH REGION ID]],GEONAMES[[GEOID]:[GEO Name]],2,)</f>
        <v>NAM</v>
      </c>
      <c r="H105" t="str">
        <f>"Q"&amp;ROUNDUP(LEFT(VolumebyClient[[#This Row],[Date]],2)/3,0)&amp;" "&amp;RIGHT(VolumebyClient[[#This Row],[Date]],4)</f>
        <v>Q1 2020</v>
      </c>
      <c r="I105" t="str">
        <f>RIGHT(VolumebyClient[[#This Row],[Date]],4)</f>
        <v>2020</v>
      </c>
    </row>
    <row r="106" spans="1:9">
      <c r="A106" s="9" t="s">
        <v>32</v>
      </c>
      <c r="B106" s="7" t="s">
        <v>11</v>
      </c>
      <c r="C106" s="6">
        <v>16992</v>
      </c>
      <c r="D106">
        <f>LEN(VolumebyClient[[#This Row],[CLID]])</f>
        <v>7</v>
      </c>
      <c r="E106" t="str">
        <f>_xlfn.XLOOKUP(VolumebyClient[[#This Row],[CLID]],geobyclient[MID],geobyclient[GEOID])</f>
        <v>GEO1001</v>
      </c>
      <c r="F106" t="str">
        <f>INDEX(geobyclient[GEOID],MATCH(VolumebyClient[[#This Row],[CLID]],geobyclient[RIGHT],0))</f>
        <v>GEO1001</v>
      </c>
      <c r="G106" t="str">
        <f>VLOOKUP(VolumebyClient[[#This Row],[INDEX ATCH REGION ID]],GEONAMES[[GEOID]:[GEO Name]],2,)</f>
        <v>NAM</v>
      </c>
      <c r="H106" t="str">
        <f>"Q"&amp;ROUNDUP(LEFT(VolumebyClient[[#This Row],[Date]],2)/3,0)&amp;" "&amp;RIGHT(VolumebyClient[[#This Row],[Date]],4)</f>
        <v>Q2 2020</v>
      </c>
      <c r="I106" t="str">
        <f>RIGHT(VolumebyClient[[#This Row],[Date]],4)</f>
        <v>2020</v>
      </c>
    </row>
    <row r="107" spans="1:9">
      <c r="A107" s="9" t="s">
        <v>32</v>
      </c>
      <c r="B107" s="7" t="s">
        <v>12</v>
      </c>
      <c r="C107" s="6">
        <v>15578</v>
      </c>
      <c r="D107">
        <f>LEN(VolumebyClient[[#This Row],[CLID]])</f>
        <v>7</v>
      </c>
      <c r="E107" t="str">
        <f>_xlfn.XLOOKUP(VolumebyClient[[#This Row],[CLID]],geobyclient[MID],geobyclient[GEOID])</f>
        <v>GEO1001</v>
      </c>
      <c r="F107" t="str">
        <f>INDEX(geobyclient[GEOID],MATCH(VolumebyClient[[#This Row],[CLID]],geobyclient[RIGHT],0))</f>
        <v>GEO1001</v>
      </c>
      <c r="G107" t="str">
        <f>VLOOKUP(VolumebyClient[[#This Row],[INDEX ATCH REGION ID]],GEONAMES[[GEOID]:[GEO Name]],2,)</f>
        <v>NAM</v>
      </c>
      <c r="H107" t="str">
        <f>"Q"&amp;ROUNDUP(LEFT(VolumebyClient[[#This Row],[Date]],2)/3,0)&amp;" "&amp;RIGHT(VolumebyClient[[#This Row],[Date]],4)</f>
        <v>Q2 2020</v>
      </c>
      <c r="I107" t="str">
        <f>RIGHT(VolumebyClient[[#This Row],[Date]],4)</f>
        <v>2020</v>
      </c>
    </row>
    <row r="108" spans="1:9">
      <c r="A108" s="9" t="s">
        <v>32</v>
      </c>
      <c r="B108" s="7" t="s">
        <v>13</v>
      </c>
      <c r="C108" s="6">
        <v>11330</v>
      </c>
      <c r="D108">
        <f>LEN(VolumebyClient[[#This Row],[CLID]])</f>
        <v>7</v>
      </c>
      <c r="E108" t="str">
        <f>_xlfn.XLOOKUP(VolumebyClient[[#This Row],[CLID]],geobyclient[MID],geobyclient[GEOID])</f>
        <v>GEO1001</v>
      </c>
      <c r="F108" t="str">
        <f>INDEX(geobyclient[GEOID],MATCH(VolumebyClient[[#This Row],[CLID]],geobyclient[RIGHT],0))</f>
        <v>GEO1001</v>
      </c>
      <c r="G108" t="str">
        <f>VLOOKUP(VolumebyClient[[#This Row],[INDEX ATCH REGION ID]],GEONAMES[[GEOID]:[GEO Name]],2,)</f>
        <v>NAM</v>
      </c>
      <c r="H108" t="str">
        <f>"Q"&amp;ROUNDUP(LEFT(VolumebyClient[[#This Row],[Date]],2)/3,0)&amp;" "&amp;RIGHT(VolumebyClient[[#This Row],[Date]],4)</f>
        <v>Q2 2020</v>
      </c>
      <c r="I108" t="str">
        <f>RIGHT(VolumebyClient[[#This Row],[Date]],4)</f>
        <v>2020</v>
      </c>
    </row>
    <row r="109" spans="1:9">
      <c r="A109" s="9" t="s">
        <v>32</v>
      </c>
      <c r="B109" s="7" t="s">
        <v>14</v>
      </c>
      <c r="C109" s="6">
        <v>9912</v>
      </c>
      <c r="D109">
        <f>LEN(VolumebyClient[[#This Row],[CLID]])</f>
        <v>7</v>
      </c>
      <c r="E109" t="str">
        <f>_xlfn.XLOOKUP(VolumebyClient[[#This Row],[CLID]],geobyclient[MID],geobyclient[GEOID])</f>
        <v>GEO1001</v>
      </c>
      <c r="F109" t="str">
        <f>INDEX(geobyclient[GEOID],MATCH(VolumebyClient[[#This Row],[CLID]],geobyclient[RIGHT],0))</f>
        <v>GEO1001</v>
      </c>
      <c r="G109" t="str">
        <f>VLOOKUP(VolumebyClient[[#This Row],[INDEX ATCH REGION ID]],GEONAMES[[GEOID]:[GEO Name]],2,)</f>
        <v>NAM</v>
      </c>
      <c r="H109" t="str">
        <f>"Q"&amp;ROUNDUP(LEFT(VolumebyClient[[#This Row],[Date]],2)/3,0)&amp;" "&amp;RIGHT(VolumebyClient[[#This Row],[Date]],4)</f>
        <v>Q3 2020</v>
      </c>
      <c r="I109" t="str">
        <f>RIGHT(VolumebyClient[[#This Row],[Date]],4)</f>
        <v>2020</v>
      </c>
    </row>
    <row r="110" spans="1:9">
      <c r="A110" s="9" t="s">
        <v>32</v>
      </c>
      <c r="B110" s="7" t="s">
        <v>15</v>
      </c>
      <c r="C110" s="6">
        <v>8496</v>
      </c>
      <c r="D110">
        <f>LEN(VolumebyClient[[#This Row],[CLID]])</f>
        <v>7</v>
      </c>
      <c r="E110" t="str">
        <f>_xlfn.XLOOKUP(VolumebyClient[[#This Row],[CLID]],geobyclient[MID],geobyclient[GEOID])</f>
        <v>GEO1001</v>
      </c>
      <c r="F110" t="str">
        <f>INDEX(geobyclient[GEOID],MATCH(VolumebyClient[[#This Row],[CLID]],geobyclient[RIGHT],0))</f>
        <v>GEO1001</v>
      </c>
      <c r="G110" t="str">
        <f>VLOOKUP(VolumebyClient[[#This Row],[INDEX ATCH REGION ID]],GEONAMES[[GEOID]:[GEO Name]],2,)</f>
        <v>NAM</v>
      </c>
      <c r="H110" t="str">
        <f>"Q"&amp;ROUNDUP(LEFT(VolumebyClient[[#This Row],[Date]],2)/3,0)&amp;" "&amp;RIGHT(VolumebyClient[[#This Row],[Date]],4)</f>
        <v>Q3 2020</v>
      </c>
      <c r="I110" t="str">
        <f>RIGHT(VolumebyClient[[#This Row],[Date]],4)</f>
        <v>2020</v>
      </c>
    </row>
    <row r="111" spans="1:9">
      <c r="A111" s="9" t="s">
        <v>32</v>
      </c>
      <c r="B111" s="7" t="s">
        <v>16</v>
      </c>
      <c r="C111" s="6">
        <v>8502</v>
      </c>
      <c r="D111">
        <f>LEN(VolumebyClient[[#This Row],[CLID]])</f>
        <v>7</v>
      </c>
      <c r="E111" t="str">
        <f>_xlfn.XLOOKUP(VolumebyClient[[#This Row],[CLID]],geobyclient[MID],geobyclient[GEOID])</f>
        <v>GEO1001</v>
      </c>
      <c r="F111" t="str">
        <f>INDEX(geobyclient[GEOID],MATCH(VolumebyClient[[#This Row],[CLID]],geobyclient[RIGHT],0))</f>
        <v>GEO1001</v>
      </c>
      <c r="G111" t="str">
        <f>VLOOKUP(VolumebyClient[[#This Row],[INDEX ATCH REGION ID]],GEONAMES[[GEOID]:[GEO Name]],2,)</f>
        <v>NAM</v>
      </c>
      <c r="H111" t="str">
        <f>"Q"&amp;ROUNDUP(LEFT(VolumebyClient[[#This Row],[Date]],2)/3,0)&amp;" "&amp;RIGHT(VolumebyClient[[#This Row],[Date]],4)</f>
        <v>Q3 2020</v>
      </c>
      <c r="I111" t="str">
        <f>RIGHT(VolumebyClient[[#This Row],[Date]],4)</f>
        <v>2020</v>
      </c>
    </row>
    <row r="112" spans="1:9">
      <c r="A112" s="9" t="s">
        <v>32</v>
      </c>
      <c r="B112" s="7" t="s">
        <v>17</v>
      </c>
      <c r="C112" s="6">
        <v>9917</v>
      </c>
      <c r="D112">
        <f>LEN(VolumebyClient[[#This Row],[CLID]])</f>
        <v>7</v>
      </c>
      <c r="E112" t="str">
        <f>_xlfn.XLOOKUP(VolumebyClient[[#This Row],[CLID]],geobyclient[MID],geobyclient[GEOID])</f>
        <v>GEO1001</v>
      </c>
      <c r="F112" t="str">
        <f>INDEX(geobyclient[GEOID],MATCH(VolumebyClient[[#This Row],[CLID]],geobyclient[RIGHT],0))</f>
        <v>GEO1001</v>
      </c>
      <c r="G112" t="str">
        <f>VLOOKUP(VolumebyClient[[#This Row],[INDEX ATCH REGION ID]],GEONAMES[[GEOID]:[GEO Name]],2,)</f>
        <v>NAM</v>
      </c>
      <c r="H112" t="str">
        <f>"Q"&amp;ROUNDUP(LEFT(VolumebyClient[[#This Row],[Date]],2)/3,0)&amp;" "&amp;RIGHT(VolumebyClient[[#This Row],[Date]],4)</f>
        <v>Q4 2020</v>
      </c>
      <c r="I112" t="str">
        <f>RIGHT(VolumebyClient[[#This Row],[Date]],4)</f>
        <v>2020</v>
      </c>
    </row>
    <row r="113" spans="1:9">
      <c r="A113" s="9" t="s">
        <v>32</v>
      </c>
      <c r="B113" s="7" t="s">
        <v>18</v>
      </c>
      <c r="C113" s="6">
        <v>11330</v>
      </c>
      <c r="D113">
        <f>LEN(VolumebyClient[[#This Row],[CLID]])</f>
        <v>7</v>
      </c>
      <c r="E113" t="str">
        <f>_xlfn.XLOOKUP(VolumebyClient[[#This Row],[CLID]],geobyclient[MID],geobyclient[GEOID])</f>
        <v>GEO1001</v>
      </c>
      <c r="F113" t="str">
        <f>INDEX(geobyclient[GEOID],MATCH(VolumebyClient[[#This Row],[CLID]],geobyclient[RIGHT],0))</f>
        <v>GEO1001</v>
      </c>
      <c r="G113" t="str">
        <f>VLOOKUP(VolumebyClient[[#This Row],[INDEX ATCH REGION ID]],GEONAMES[[GEOID]:[GEO Name]],2,)</f>
        <v>NAM</v>
      </c>
      <c r="H113" t="str">
        <f>"Q"&amp;ROUNDUP(LEFT(VolumebyClient[[#This Row],[Date]],2)/3,0)&amp;" "&amp;RIGHT(VolumebyClient[[#This Row],[Date]],4)</f>
        <v>Q4 2020</v>
      </c>
      <c r="I113" t="str">
        <f>RIGHT(VolumebyClient[[#This Row],[Date]],4)</f>
        <v>2020</v>
      </c>
    </row>
    <row r="114" spans="1:9">
      <c r="A114" s="9" t="s">
        <v>32</v>
      </c>
      <c r="B114" s="7" t="s">
        <v>19</v>
      </c>
      <c r="C114" s="6">
        <v>11328</v>
      </c>
      <c r="D114">
        <f>LEN(VolumebyClient[[#This Row],[CLID]])</f>
        <v>7</v>
      </c>
      <c r="E114" t="str">
        <f>_xlfn.XLOOKUP(VolumebyClient[[#This Row],[CLID]],geobyclient[MID],geobyclient[GEOID])</f>
        <v>GEO1001</v>
      </c>
      <c r="F114" t="str">
        <f>INDEX(geobyclient[GEOID],MATCH(VolumebyClient[[#This Row],[CLID]],geobyclient[RIGHT],0))</f>
        <v>GEO1001</v>
      </c>
      <c r="G114" t="str">
        <f>VLOOKUP(VolumebyClient[[#This Row],[INDEX ATCH REGION ID]],GEONAMES[[GEOID]:[GEO Name]],2,)</f>
        <v>NAM</v>
      </c>
      <c r="H114" t="str">
        <f>"Q"&amp;ROUNDUP(LEFT(VolumebyClient[[#This Row],[Date]],2)/3,0)&amp;" "&amp;RIGHT(VolumebyClient[[#This Row],[Date]],4)</f>
        <v>Q4 2020</v>
      </c>
      <c r="I114" t="str">
        <f>RIGHT(VolumebyClient[[#This Row],[Date]],4)</f>
        <v>2020</v>
      </c>
    </row>
    <row r="115" spans="1:9">
      <c r="A115" s="9" t="s">
        <v>32</v>
      </c>
      <c r="B115" s="7" t="s">
        <v>20</v>
      </c>
      <c r="C115" s="6">
        <v>11781</v>
      </c>
      <c r="D115">
        <f>LEN(VolumebyClient[[#This Row],[CLID]])</f>
        <v>7</v>
      </c>
      <c r="E115" t="str">
        <f>_xlfn.XLOOKUP(VolumebyClient[[#This Row],[CLID]],geobyclient[MID],geobyclient[GEOID])</f>
        <v>GEO1001</v>
      </c>
      <c r="F115" t="str">
        <f>INDEX(geobyclient[GEOID],MATCH(VolumebyClient[[#This Row],[CLID]],geobyclient[RIGHT],0))</f>
        <v>GEO1001</v>
      </c>
      <c r="G115" t="str">
        <f>VLOOKUP(VolumebyClient[[#This Row],[INDEX ATCH REGION ID]],GEONAMES[[GEOID]:[GEO Name]],2,)</f>
        <v>NAM</v>
      </c>
      <c r="H115" t="str">
        <f>"Q"&amp;ROUNDUP(LEFT(VolumebyClient[[#This Row],[Date]],2)/3,0)&amp;" "&amp;RIGHT(VolumebyClient[[#This Row],[Date]],4)</f>
        <v>Q2 2021</v>
      </c>
      <c r="I115" t="str">
        <f>RIGHT(VolumebyClient[[#This Row],[Date]],4)</f>
        <v>2021</v>
      </c>
    </row>
    <row r="116" spans="1:9">
      <c r="A116" s="9" t="s">
        <v>32</v>
      </c>
      <c r="B116" s="7" t="s">
        <v>21</v>
      </c>
      <c r="C116" s="6">
        <v>15424</v>
      </c>
      <c r="D116">
        <f>LEN(VolumebyClient[[#This Row],[CLID]])</f>
        <v>7</v>
      </c>
      <c r="E116" t="str">
        <f>_xlfn.XLOOKUP(VolumebyClient[[#This Row],[CLID]],geobyclient[MID],geobyclient[GEOID])</f>
        <v>GEO1001</v>
      </c>
      <c r="F116" t="str">
        <f>INDEX(geobyclient[GEOID],MATCH(VolumebyClient[[#This Row],[CLID]],geobyclient[RIGHT],0))</f>
        <v>GEO1001</v>
      </c>
      <c r="G116" t="str">
        <f>VLOOKUP(VolumebyClient[[#This Row],[INDEX ATCH REGION ID]],GEONAMES[[GEOID]:[GEO Name]],2,)</f>
        <v>NAM</v>
      </c>
      <c r="H116" t="str">
        <f>"Q"&amp;ROUNDUP(LEFT(VolumebyClient[[#This Row],[Date]],2)/3,0)&amp;" "&amp;RIGHT(VolumebyClient[[#This Row],[Date]],4)</f>
        <v>Q2 2021</v>
      </c>
      <c r="I116" t="str">
        <f>RIGHT(VolumebyClient[[#This Row],[Date]],4)</f>
        <v>2021</v>
      </c>
    </row>
    <row r="117" spans="1:9">
      <c r="A117" s="9" t="s">
        <v>32</v>
      </c>
      <c r="B117" s="7" t="s">
        <v>22</v>
      </c>
      <c r="C117" s="6">
        <v>16906</v>
      </c>
      <c r="D117">
        <f>LEN(VolumebyClient[[#This Row],[CLID]])</f>
        <v>7</v>
      </c>
      <c r="E117" t="str">
        <f>_xlfn.XLOOKUP(VolumebyClient[[#This Row],[CLID]],geobyclient[MID],geobyclient[GEOID])</f>
        <v>GEO1001</v>
      </c>
      <c r="F117" t="str">
        <f>INDEX(geobyclient[GEOID],MATCH(VolumebyClient[[#This Row],[CLID]],geobyclient[RIGHT],0))</f>
        <v>GEO1001</v>
      </c>
      <c r="G117" t="str">
        <f>VLOOKUP(VolumebyClient[[#This Row],[INDEX ATCH REGION ID]],GEONAMES[[GEOID]:[GEO Name]],2,)</f>
        <v>NAM</v>
      </c>
      <c r="H117" t="str">
        <f>"Q"&amp;ROUNDUP(LEFT(VolumebyClient[[#This Row],[Date]],2)/3,0)&amp;" "&amp;RIGHT(VolumebyClient[[#This Row],[Date]],4)</f>
        <v>Q2 2021</v>
      </c>
      <c r="I117" t="str">
        <f>RIGHT(VolumebyClient[[#This Row],[Date]],4)</f>
        <v>2021</v>
      </c>
    </row>
    <row r="118" spans="1:9">
      <c r="A118" s="9" t="s">
        <v>32</v>
      </c>
      <c r="B118" s="7" t="s">
        <v>23</v>
      </c>
      <c r="C118" s="6">
        <v>14020</v>
      </c>
      <c r="D118">
        <f>LEN(VolumebyClient[[#This Row],[CLID]])</f>
        <v>7</v>
      </c>
      <c r="E118" t="str">
        <f>_xlfn.XLOOKUP(VolumebyClient[[#This Row],[CLID]],geobyclient[MID],geobyclient[GEOID])</f>
        <v>GEO1001</v>
      </c>
      <c r="F118" t="str">
        <f>INDEX(geobyclient[GEOID],MATCH(VolumebyClient[[#This Row],[CLID]],geobyclient[RIGHT],0))</f>
        <v>GEO1001</v>
      </c>
      <c r="G118" t="str">
        <f>VLOOKUP(VolumebyClient[[#This Row],[INDEX ATCH REGION ID]],GEONAMES[[GEOID]:[GEO Name]],2,)</f>
        <v>NAM</v>
      </c>
      <c r="H118" t="str">
        <f>"Q"&amp;ROUNDUP(LEFT(VolumebyClient[[#This Row],[Date]],2)/3,0)&amp;" "&amp;RIGHT(VolumebyClient[[#This Row],[Date]],4)</f>
        <v>Q1 2021</v>
      </c>
      <c r="I118" t="str">
        <f>RIGHT(VolumebyClient[[#This Row],[Date]],4)</f>
        <v>2021</v>
      </c>
    </row>
    <row r="119" spans="1:9">
      <c r="A119" s="9" t="s">
        <v>32</v>
      </c>
      <c r="B119" s="7" t="s">
        <v>24</v>
      </c>
      <c r="C119" s="6">
        <v>13386</v>
      </c>
      <c r="D119">
        <f>LEN(VolumebyClient[[#This Row],[CLID]])</f>
        <v>7</v>
      </c>
      <c r="E119" t="str">
        <f>_xlfn.XLOOKUP(VolumebyClient[[#This Row],[CLID]],geobyclient[MID],geobyclient[GEOID])</f>
        <v>GEO1001</v>
      </c>
      <c r="F119" t="str">
        <f>INDEX(geobyclient[GEOID],MATCH(VolumebyClient[[#This Row],[CLID]],geobyclient[RIGHT],0))</f>
        <v>GEO1001</v>
      </c>
      <c r="G119" t="str">
        <f>VLOOKUP(VolumebyClient[[#This Row],[INDEX ATCH REGION ID]],GEONAMES[[GEOID]:[GEO Name]],2,)</f>
        <v>NAM</v>
      </c>
      <c r="H119" t="str">
        <f>"Q"&amp;ROUNDUP(LEFT(VolumebyClient[[#This Row],[Date]],2)/3,0)&amp;" "&amp;RIGHT(VolumebyClient[[#This Row],[Date]],4)</f>
        <v>Q1 2021</v>
      </c>
      <c r="I119" t="str">
        <f>RIGHT(VolumebyClient[[#This Row],[Date]],4)</f>
        <v>2021</v>
      </c>
    </row>
    <row r="120" spans="1:9">
      <c r="A120" s="9" t="s">
        <v>32</v>
      </c>
      <c r="B120" s="7" t="s">
        <v>25</v>
      </c>
      <c r="C120" s="6">
        <v>11896</v>
      </c>
      <c r="D120">
        <f>LEN(VolumebyClient[[#This Row],[CLID]])</f>
        <v>7</v>
      </c>
      <c r="E120" t="str">
        <f>_xlfn.XLOOKUP(VolumebyClient[[#This Row],[CLID]],geobyclient[MID],geobyclient[GEOID])</f>
        <v>GEO1001</v>
      </c>
      <c r="F120" t="str">
        <f>INDEX(geobyclient[GEOID],MATCH(VolumebyClient[[#This Row],[CLID]],geobyclient[RIGHT],0))</f>
        <v>GEO1001</v>
      </c>
      <c r="G120" t="str">
        <f>VLOOKUP(VolumebyClient[[#This Row],[INDEX ATCH REGION ID]],GEONAMES[[GEOID]:[GEO Name]],2,)</f>
        <v>NAM</v>
      </c>
      <c r="H120" t="str">
        <f>"Q"&amp;ROUNDUP(LEFT(VolumebyClient[[#This Row],[Date]],2)/3,0)&amp;" "&amp;RIGHT(VolumebyClient[[#This Row],[Date]],4)</f>
        <v>Q1 2021</v>
      </c>
      <c r="I120" t="str">
        <f>RIGHT(VolumebyClient[[#This Row],[Date]],4)</f>
        <v>2021</v>
      </c>
    </row>
    <row r="121" spans="1:9">
      <c r="A121" s="9" t="s">
        <v>33</v>
      </c>
      <c r="B121" s="7" t="s">
        <v>27</v>
      </c>
      <c r="C121" s="6">
        <v>20394</v>
      </c>
      <c r="D121">
        <f>LEN(VolumebyClient[[#This Row],[CLID]])</f>
        <v>7</v>
      </c>
      <c r="E121" t="str">
        <f>_xlfn.XLOOKUP(VolumebyClient[[#This Row],[CLID]],geobyclient[MID],geobyclient[GEOID])</f>
        <v>GEO1001</v>
      </c>
      <c r="F121" t="str">
        <f>INDEX(geobyclient[GEOID],MATCH(VolumebyClient[[#This Row],[CLID]],geobyclient[RIGHT],0))</f>
        <v>GEO1001</v>
      </c>
      <c r="G121" t="str">
        <f>VLOOKUP(VolumebyClient[[#This Row],[INDEX ATCH REGION ID]],GEONAMES[[GEOID]:[GEO Name]],2,)</f>
        <v>NAM</v>
      </c>
      <c r="H121" t="str">
        <f>"Q"&amp;ROUNDUP(LEFT(VolumebyClient[[#This Row],[Date]],2)/3,0)&amp;" "&amp;RIGHT(VolumebyClient[[#This Row],[Date]],4)</f>
        <v>Q1 2020</v>
      </c>
      <c r="I121" t="str">
        <f>RIGHT(VolumebyClient[[#This Row],[Date]],4)</f>
        <v>2020</v>
      </c>
    </row>
    <row r="122" spans="1:9">
      <c r="A122" s="9" t="s">
        <v>33</v>
      </c>
      <c r="B122" s="7" t="s">
        <v>28</v>
      </c>
      <c r="C122" s="6">
        <v>22941</v>
      </c>
      <c r="D122">
        <f>LEN(VolumebyClient[[#This Row],[CLID]])</f>
        <v>7</v>
      </c>
      <c r="E122" t="str">
        <f>_xlfn.XLOOKUP(VolumebyClient[[#This Row],[CLID]],geobyclient[MID],geobyclient[GEOID])</f>
        <v>GEO1001</v>
      </c>
      <c r="F122" t="str">
        <f>INDEX(geobyclient[GEOID],MATCH(VolumebyClient[[#This Row],[CLID]],geobyclient[RIGHT],0))</f>
        <v>GEO1001</v>
      </c>
      <c r="G122" t="str">
        <f>VLOOKUP(VolumebyClient[[#This Row],[INDEX ATCH REGION ID]],GEONAMES[[GEOID]:[GEO Name]],2,)</f>
        <v>NAM</v>
      </c>
      <c r="H122" t="str">
        <f>"Q"&amp;ROUNDUP(LEFT(VolumebyClient[[#This Row],[Date]],2)/3,0)&amp;" "&amp;RIGHT(VolumebyClient[[#This Row],[Date]],4)</f>
        <v>Q1 2020</v>
      </c>
      <c r="I122" t="str">
        <f>RIGHT(VolumebyClient[[#This Row],[Date]],4)</f>
        <v>2020</v>
      </c>
    </row>
    <row r="123" spans="1:9">
      <c r="A123" s="9" t="s">
        <v>33</v>
      </c>
      <c r="B123" s="7" t="s">
        <v>10</v>
      </c>
      <c r="C123" s="6">
        <v>25487</v>
      </c>
      <c r="D123">
        <f>LEN(VolumebyClient[[#This Row],[CLID]])</f>
        <v>7</v>
      </c>
      <c r="E123" t="str">
        <f>_xlfn.XLOOKUP(VolumebyClient[[#This Row],[CLID]],geobyclient[MID],geobyclient[GEOID])</f>
        <v>GEO1001</v>
      </c>
      <c r="F123" t="str">
        <f>INDEX(geobyclient[GEOID],MATCH(VolumebyClient[[#This Row],[CLID]],geobyclient[RIGHT],0))</f>
        <v>GEO1001</v>
      </c>
      <c r="G123" t="str">
        <f>VLOOKUP(VolumebyClient[[#This Row],[INDEX ATCH REGION ID]],GEONAMES[[GEOID]:[GEO Name]],2,)</f>
        <v>NAM</v>
      </c>
      <c r="H123" t="str">
        <f>"Q"&amp;ROUNDUP(LEFT(VolumebyClient[[#This Row],[Date]],2)/3,0)&amp;" "&amp;RIGHT(VolumebyClient[[#This Row],[Date]],4)</f>
        <v>Q1 2020</v>
      </c>
      <c r="I123" t="str">
        <f>RIGHT(VolumebyClient[[#This Row],[Date]],4)</f>
        <v>2020</v>
      </c>
    </row>
    <row r="124" spans="1:9">
      <c r="A124" s="9" t="s">
        <v>33</v>
      </c>
      <c r="B124" s="7" t="s">
        <v>11</v>
      </c>
      <c r="C124" s="6">
        <v>30586</v>
      </c>
      <c r="D124">
        <f>LEN(VolumebyClient[[#This Row],[CLID]])</f>
        <v>7</v>
      </c>
      <c r="E124" t="str">
        <f>_xlfn.XLOOKUP(VolumebyClient[[#This Row],[CLID]],geobyclient[MID],geobyclient[GEOID])</f>
        <v>GEO1001</v>
      </c>
      <c r="F124" t="str">
        <f>INDEX(geobyclient[GEOID],MATCH(VolumebyClient[[#This Row],[CLID]],geobyclient[RIGHT],0))</f>
        <v>GEO1001</v>
      </c>
      <c r="G124" t="str">
        <f>VLOOKUP(VolumebyClient[[#This Row],[INDEX ATCH REGION ID]],GEONAMES[[GEOID]:[GEO Name]],2,)</f>
        <v>NAM</v>
      </c>
      <c r="H124" t="str">
        <f>"Q"&amp;ROUNDUP(LEFT(VolumebyClient[[#This Row],[Date]],2)/3,0)&amp;" "&amp;RIGHT(VolumebyClient[[#This Row],[Date]],4)</f>
        <v>Q2 2020</v>
      </c>
      <c r="I124" t="str">
        <f>RIGHT(VolumebyClient[[#This Row],[Date]],4)</f>
        <v>2020</v>
      </c>
    </row>
    <row r="125" spans="1:9">
      <c r="A125" s="9" t="s">
        <v>33</v>
      </c>
      <c r="B125" s="7" t="s">
        <v>12</v>
      </c>
      <c r="C125" s="6">
        <v>28040</v>
      </c>
      <c r="D125">
        <f>LEN(VolumebyClient[[#This Row],[CLID]])</f>
        <v>7</v>
      </c>
      <c r="E125" t="str">
        <f>_xlfn.XLOOKUP(VolumebyClient[[#This Row],[CLID]],geobyclient[MID],geobyclient[GEOID])</f>
        <v>GEO1001</v>
      </c>
      <c r="F125" t="str">
        <f>INDEX(geobyclient[GEOID],MATCH(VolumebyClient[[#This Row],[CLID]],geobyclient[RIGHT],0))</f>
        <v>GEO1001</v>
      </c>
      <c r="G125" t="str">
        <f>VLOOKUP(VolumebyClient[[#This Row],[INDEX ATCH REGION ID]],GEONAMES[[GEOID]:[GEO Name]],2,)</f>
        <v>NAM</v>
      </c>
      <c r="H125" t="str">
        <f>"Q"&amp;ROUNDUP(LEFT(VolumebyClient[[#This Row],[Date]],2)/3,0)&amp;" "&amp;RIGHT(VolumebyClient[[#This Row],[Date]],4)</f>
        <v>Q2 2020</v>
      </c>
      <c r="I125" t="str">
        <f>RIGHT(VolumebyClient[[#This Row],[Date]],4)</f>
        <v>2020</v>
      </c>
    </row>
    <row r="126" spans="1:9">
      <c r="A126" s="9" t="s">
        <v>33</v>
      </c>
      <c r="B126" s="7" t="s">
        <v>13</v>
      </c>
      <c r="C126" s="6">
        <v>20393</v>
      </c>
      <c r="D126">
        <f>LEN(VolumebyClient[[#This Row],[CLID]])</f>
        <v>7</v>
      </c>
      <c r="E126" t="str">
        <f>_xlfn.XLOOKUP(VolumebyClient[[#This Row],[CLID]],geobyclient[MID],geobyclient[GEOID])</f>
        <v>GEO1001</v>
      </c>
      <c r="F126" t="str">
        <f>INDEX(geobyclient[GEOID],MATCH(VolumebyClient[[#This Row],[CLID]],geobyclient[RIGHT],0))</f>
        <v>GEO1001</v>
      </c>
      <c r="G126" t="str">
        <f>VLOOKUP(VolumebyClient[[#This Row],[INDEX ATCH REGION ID]],GEONAMES[[GEOID]:[GEO Name]],2,)</f>
        <v>NAM</v>
      </c>
      <c r="H126" t="str">
        <f>"Q"&amp;ROUNDUP(LEFT(VolumebyClient[[#This Row],[Date]],2)/3,0)&amp;" "&amp;RIGHT(VolumebyClient[[#This Row],[Date]],4)</f>
        <v>Q2 2020</v>
      </c>
      <c r="I126" t="str">
        <f>RIGHT(VolumebyClient[[#This Row],[Date]],4)</f>
        <v>2020</v>
      </c>
    </row>
    <row r="127" spans="1:9">
      <c r="A127" s="9" t="s">
        <v>33</v>
      </c>
      <c r="B127" s="7" t="s">
        <v>14</v>
      </c>
      <c r="C127" s="6">
        <v>17841</v>
      </c>
      <c r="D127">
        <f>LEN(VolumebyClient[[#This Row],[CLID]])</f>
        <v>7</v>
      </c>
      <c r="E127" t="str">
        <f>_xlfn.XLOOKUP(VolumebyClient[[#This Row],[CLID]],geobyclient[MID],geobyclient[GEOID])</f>
        <v>GEO1001</v>
      </c>
      <c r="F127" t="str">
        <f>INDEX(geobyclient[GEOID],MATCH(VolumebyClient[[#This Row],[CLID]],geobyclient[RIGHT],0))</f>
        <v>GEO1001</v>
      </c>
      <c r="G127" t="str">
        <f>VLOOKUP(VolumebyClient[[#This Row],[INDEX ATCH REGION ID]],GEONAMES[[GEOID]:[GEO Name]],2,)</f>
        <v>NAM</v>
      </c>
      <c r="H127" t="str">
        <f>"Q"&amp;ROUNDUP(LEFT(VolumebyClient[[#This Row],[Date]],2)/3,0)&amp;" "&amp;RIGHT(VolumebyClient[[#This Row],[Date]],4)</f>
        <v>Q3 2020</v>
      </c>
      <c r="I127" t="str">
        <f>RIGHT(VolumebyClient[[#This Row],[Date]],4)</f>
        <v>2020</v>
      </c>
    </row>
    <row r="128" spans="1:9">
      <c r="A128" s="9" t="s">
        <v>33</v>
      </c>
      <c r="B128" s="7" t="s">
        <v>15</v>
      </c>
      <c r="C128" s="6">
        <v>15298</v>
      </c>
      <c r="D128">
        <f>LEN(VolumebyClient[[#This Row],[CLID]])</f>
        <v>7</v>
      </c>
      <c r="E128" t="str">
        <f>_xlfn.XLOOKUP(VolumebyClient[[#This Row],[CLID]],geobyclient[MID],geobyclient[GEOID])</f>
        <v>GEO1001</v>
      </c>
      <c r="F128" t="str">
        <f>INDEX(geobyclient[GEOID],MATCH(VolumebyClient[[#This Row],[CLID]],geobyclient[RIGHT],0))</f>
        <v>GEO1001</v>
      </c>
      <c r="G128" t="str">
        <f>VLOOKUP(VolumebyClient[[#This Row],[INDEX ATCH REGION ID]],GEONAMES[[GEOID]:[GEO Name]],2,)</f>
        <v>NAM</v>
      </c>
      <c r="H128" t="str">
        <f>"Q"&amp;ROUNDUP(LEFT(VolumebyClient[[#This Row],[Date]],2)/3,0)&amp;" "&amp;RIGHT(VolumebyClient[[#This Row],[Date]],4)</f>
        <v>Q3 2020</v>
      </c>
      <c r="I128" t="str">
        <f>RIGHT(VolumebyClient[[#This Row],[Date]],4)</f>
        <v>2020</v>
      </c>
    </row>
    <row r="129" spans="1:9">
      <c r="A129" s="9" t="s">
        <v>33</v>
      </c>
      <c r="B129" s="7" t="s">
        <v>16</v>
      </c>
      <c r="C129" s="6">
        <v>15295</v>
      </c>
      <c r="D129">
        <f>LEN(VolumebyClient[[#This Row],[CLID]])</f>
        <v>7</v>
      </c>
      <c r="E129" t="str">
        <f>_xlfn.XLOOKUP(VolumebyClient[[#This Row],[CLID]],geobyclient[MID],geobyclient[GEOID])</f>
        <v>GEO1001</v>
      </c>
      <c r="F129" t="str">
        <f>INDEX(geobyclient[GEOID],MATCH(VolumebyClient[[#This Row],[CLID]],geobyclient[RIGHT],0))</f>
        <v>GEO1001</v>
      </c>
      <c r="G129" t="str">
        <f>VLOOKUP(VolumebyClient[[#This Row],[INDEX ATCH REGION ID]],GEONAMES[[GEOID]:[GEO Name]],2,)</f>
        <v>NAM</v>
      </c>
      <c r="H129" t="str">
        <f>"Q"&amp;ROUNDUP(LEFT(VolumebyClient[[#This Row],[Date]],2)/3,0)&amp;" "&amp;RIGHT(VolumebyClient[[#This Row],[Date]],4)</f>
        <v>Q3 2020</v>
      </c>
      <c r="I129" t="str">
        <f>RIGHT(VolumebyClient[[#This Row],[Date]],4)</f>
        <v>2020</v>
      </c>
    </row>
    <row r="130" spans="1:9">
      <c r="A130" s="9" t="s">
        <v>33</v>
      </c>
      <c r="B130" s="7" t="s">
        <v>17</v>
      </c>
      <c r="C130" s="6">
        <v>17846</v>
      </c>
      <c r="D130">
        <f>LEN(VolumebyClient[[#This Row],[CLID]])</f>
        <v>7</v>
      </c>
      <c r="E130" t="str">
        <f>_xlfn.XLOOKUP(VolumebyClient[[#This Row],[CLID]],geobyclient[MID],geobyclient[GEOID])</f>
        <v>GEO1001</v>
      </c>
      <c r="F130" t="str">
        <f>INDEX(geobyclient[GEOID],MATCH(VolumebyClient[[#This Row],[CLID]],geobyclient[RIGHT],0))</f>
        <v>GEO1001</v>
      </c>
      <c r="G130" t="str">
        <f>VLOOKUP(VolumebyClient[[#This Row],[INDEX ATCH REGION ID]],GEONAMES[[GEOID]:[GEO Name]],2,)</f>
        <v>NAM</v>
      </c>
      <c r="H130" t="str">
        <f>"Q"&amp;ROUNDUP(LEFT(VolumebyClient[[#This Row],[Date]],2)/3,0)&amp;" "&amp;RIGHT(VolumebyClient[[#This Row],[Date]],4)</f>
        <v>Q4 2020</v>
      </c>
      <c r="I130" t="str">
        <f>RIGHT(VolumebyClient[[#This Row],[Date]],4)</f>
        <v>2020</v>
      </c>
    </row>
    <row r="131" spans="1:9">
      <c r="A131" s="9" t="s">
        <v>33</v>
      </c>
      <c r="B131" s="7" t="s">
        <v>18</v>
      </c>
      <c r="C131" s="6">
        <v>20388</v>
      </c>
      <c r="D131">
        <f>LEN(VolumebyClient[[#This Row],[CLID]])</f>
        <v>7</v>
      </c>
      <c r="E131" t="str">
        <f>_xlfn.XLOOKUP(VolumebyClient[[#This Row],[CLID]],geobyclient[MID],geobyclient[GEOID])</f>
        <v>GEO1001</v>
      </c>
      <c r="F131" t="str">
        <f>INDEX(geobyclient[GEOID],MATCH(VolumebyClient[[#This Row],[CLID]],geobyclient[RIGHT],0))</f>
        <v>GEO1001</v>
      </c>
      <c r="G131" t="str">
        <f>VLOOKUP(VolumebyClient[[#This Row],[INDEX ATCH REGION ID]],GEONAMES[[GEOID]:[GEO Name]],2,)</f>
        <v>NAM</v>
      </c>
      <c r="H131" t="str">
        <f>"Q"&amp;ROUNDUP(LEFT(VolumebyClient[[#This Row],[Date]],2)/3,0)&amp;" "&amp;RIGHT(VolumebyClient[[#This Row],[Date]],4)</f>
        <v>Q4 2020</v>
      </c>
      <c r="I131" t="str">
        <f>RIGHT(VolumebyClient[[#This Row],[Date]],4)</f>
        <v>2020</v>
      </c>
    </row>
    <row r="132" spans="1:9">
      <c r="A132" s="9" t="s">
        <v>33</v>
      </c>
      <c r="B132" s="7" t="s">
        <v>19</v>
      </c>
      <c r="C132" s="6">
        <v>20391</v>
      </c>
      <c r="D132">
        <f>LEN(VolumebyClient[[#This Row],[CLID]])</f>
        <v>7</v>
      </c>
      <c r="E132" t="str">
        <f>_xlfn.XLOOKUP(VolumebyClient[[#This Row],[CLID]],geobyclient[MID],geobyclient[GEOID])</f>
        <v>GEO1001</v>
      </c>
      <c r="F132" t="str">
        <f>INDEX(geobyclient[GEOID],MATCH(VolumebyClient[[#This Row],[CLID]],geobyclient[RIGHT],0))</f>
        <v>GEO1001</v>
      </c>
      <c r="G132" t="str">
        <f>VLOOKUP(VolumebyClient[[#This Row],[INDEX ATCH REGION ID]],GEONAMES[[GEOID]:[GEO Name]],2,)</f>
        <v>NAM</v>
      </c>
      <c r="H132" t="str">
        <f>"Q"&amp;ROUNDUP(LEFT(VolumebyClient[[#This Row],[Date]],2)/3,0)&amp;" "&amp;RIGHT(VolumebyClient[[#This Row],[Date]],4)</f>
        <v>Q4 2020</v>
      </c>
      <c r="I132" t="str">
        <f>RIGHT(VolumebyClient[[#This Row],[Date]],4)</f>
        <v>2020</v>
      </c>
    </row>
    <row r="133" spans="1:9">
      <c r="A133" s="9" t="s">
        <v>33</v>
      </c>
      <c r="B133" s="7" t="s">
        <v>20</v>
      </c>
      <c r="C133" s="6">
        <v>20289</v>
      </c>
      <c r="D133">
        <f>LEN(VolumebyClient[[#This Row],[CLID]])</f>
        <v>7</v>
      </c>
      <c r="E133" t="str">
        <f>_xlfn.XLOOKUP(VolumebyClient[[#This Row],[CLID]],geobyclient[MID],geobyclient[GEOID])</f>
        <v>GEO1001</v>
      </c>
      <c r="F133" t="str">
        <f>INDEX(geobyclient[GEOID],MATCH(VolumebyClient[[#This Row],[CLID]],geobyclient[RIGHT],0))</f>
        <v>GEO1001</v>
      </c>
      <c r="G133" t="str">
        <f>VLOOKUP(VolumebyClient[[#This Row],[INDEX ATCH REGION ID]],GEONAMES[[GEOID]:[GEO Name]],2,)</f>
        <v>NAM</v>
      </c>
      <c r="H133" t="str">
        <f>"Q"&amp;ROUNDUP(LEFT(VolumebyClient[[#This Row],[Date]],2)/3,0)&amp;" "&amp;RIGHT(VolumebyClient[[#This Row],[Date]],4)</f>
        <v>Q2 2021</v>
      </c>
      <c r="I133" t="str">
        <f>RIGHT(VolumebyClient[[#This Row],[Date]],4)</f>
        <v>2021</v>
      </c>
    </row>
    <row r="134" spans="1:9">
      <c r="A134" s="9" t="s">
        <v>33</v>
      </c>
      <c r="B134" s="7" t="s">
        <v>21</v>
      </c>
      <c r="C134" s="6">
        <v>29437</v>
      </c>
      <c r="D134">
        <f>LEN(VolumebyClient[[#This Row],[CLID]])</f>
        <v>7</v>
      </c>
      <c r="E134" t="str">
        <f>_xlfn.XLOOKUP(VolumebyClient[[#This Row],[CLID]],geobyclient[MID],geobyclient[GEOID])</f>
        <v>GEO1001</v>
      </c>
      <c r="F134" t="str">
        <f>INDEX(geobyclient[GEOID],MATCH(VolumebyClient[[#This Row],[CLID]],geobyclient[RIGHT],0))</f>
        <v>GEO1001</v>
      </c>
      <c r="G134" t="str">
        <f>VLOOKUP(VolumebyClient[[#This Row],[INDEX ATCH REGION ID]],GEONAMES[[GEOID]:[GEO Name]],2,)</f>
        <v>NAM</v>
      </c>
      <c r="H134" t="str">
        <f>"Q"&amp;ROUNDUP(LEFT(VolumebyClient[[#This Row],[Date]],2)/3,0)&amp;" "&amp;RIGHT(VolumebyClient[[#This Row],[Date]],4)</f>
        <v>Q2 2021</v>
      </c>
      <c r="I134" t="str">
        <f>RIGHT(VolumebyClient[[#This Row],[Date]],4)</f>
        <v>2021</v>
      </c>
    </row>
    <row r="135" spans="1:9">
      <c r="A135" s="9" t="s">
        <v>33</v>
      </c>
      <c r="B135" s="7" t="s">
        <v>22</v>
      </c>
      <c r="C135" s="6">
        <v>32113</v>
      </c>
      <c r="D135">
        <f>LEN(VolumebyClient[[#This Row],[CLID]])</f>
        <v>7</v>
      </c>
      <c r="E135" t="str">
        <f>_xlfn.XLOOKUP(VolumebyClient[[#This Row],[CLID]],geobyclient[MID],geobyclient[GEOID])</f>
        <v>GEO1001</v>
      </c>
      <c r="F135" t="str">
        <f>INDEX(geobyclient[GEOID],MATCH(VolumebyClient[[#This Row],[CLID]],geobyclient[RIGHT],0))</f>
        <v>GEO1001</v>
      </c>
      <c r="G135" t="str">
        <f>VLOOKUP(VolumebyClient[[#This Row],[INDEX ATCH REGION ID]],GEONAMES[[GEOID]:[GEO Name]],2,)</f>
        <v>NAM</v>
      </c>
      <c r="H135" t="str">
        <f>"Q"&amp;ROUNDUP(LEFT(VolumebyClient[[#This Row],[Date]],2)/3,0)&amp;" "&amp;RIGHT(VolumebyClient[[#This Row],[Date]],4)</f>
        <v>Q2 2021</v>
      </c>
      <c r="I135" t="str">
        <f>RIGHT(VolumebyClient[[#This Row],[Date]],4)</f>
        <v>2021</v>
      </c>
    </row>
    <row r="136" spans="1:9">
      <c r="A136" s="9" t="s">
        <v>33</v>
      </c>
      <c r="B136" s="7" t="s">
        <v>23</v>
      </c>
      <c r="C136" s="6">
        <v>26762</v>
      </c>
      <c r="D136">
        <f>LEN(VolumebyClient[[#This Row],[CLID]])</f>
        <v>7</v>
      </c>
      <c r="E136" t="str">
        <f>_xlfn.XLOOKUP(VolumebyClient[[#This Row],[CLID]],geobyclient[MID],geobyclient[GEOID])</f>
        <v>GEO1001</v>
      </c>
      <c r="F136" t="str">
        <f>INDEX(geobyclient[GEOID],MATCH(VolumebyClient[[#This Row],[CLID]],geobyclient[RIGHT],0))</f>
        <v>GEO1001</v>
      </c>
      <c r="G136" t="str">
        <f>VLOOKUP(VolumebyClient[[#This Row],[INDEX ATCH REGION ID]],GEONAMES[[GEOID]:[GEO Name]],2,)</f>
        <v>NAM</v>
      </c>
      <c r="H136" t="str">
        <f>"Q"&amp;ROUNDUP(LEFT(VolumebyClient[[#This Row],[Date]],2)/3,0)&amp;" "&amp;RIGHT(VolumebyClient[[#This Row],[Date]],4)</f>
        <v>Q1 2021</v>
      </c>
      <c r="I136" t="str">
        <f>RIGHT(VolumebyClient[[#This Row],[Date]],4)</f>
        <v>2021</v>
      </c>
    </row>
    <row r="137" spans="1:9">
      <c r="A137" s="9" t="s">
        <v>33</v>
      </c>
      <c r="B137" s="7" t="s">
        <v>24</v>
      </c>
      <c r="C137" s="6">
        <v>22713</v>
      </c>
      <c r="D137">
        <f>LEN(VolumebyClient[[#This Row],[CLID]])</f>
        <v>7</v>
      </c>
      <c r="E137" t="str">
        <f>_xlfn.XLOOKUP(VolumebyClient[[#This Row],[CLID]],geobyclient[MID],geobyclient[GEOID])</f>
        <v>GEO1001</v>
      </c>
      <c r="F137" t="str">
        <f>INDEX(geobyclient[GEOID],MATCH(VolumebyClient[[#This Row],[CLID]],geobyclient[RIGHT],0))</f>
        <v>GEO1001</v>
      </c>
      <c r="G137" t="str">
        <f>VLOOKUP(VolumebyClient[[#This Row],[INDEX ATCH REGION ID]],GEONAMES[[GEOID]:[GEO Name]],2,)</f>
        <v>NAM</v>
      </c>
      <c r="H137" t="str">
        <f>"Q"&amp;ROUNDUP(LEFT(VolumebyClient[[#This Row],[Date]],2)/3,0)&amp;" "&amp;RIGHT(VolumebyClient[[#This Row],[Date]],4)</f>
        <v>Q1 2021</v>
      </c>
      <c r="I137" t="str">
        <f>RIGHT(VolumebyClient[[#This Row],[Date]],4)</f>
        <v>2021</v>
      </c>
    </row>
    <row r="138" spans="1:9">
      <c r="A138" s="9" t="s">
        <v>33</v>
      </c>
      <c r="B138" s="7" t="s">
        <v>25</v>
      </c>
      <c r="C138" s="6">
        <v>20286</v>
      </c>
      <c r="D138">
        <f>LEN(VolumebyClient[[#This Row],[CLID]])</f>
        <v>7</v>
      </c>
      <c r="E138" t="str">
        <f>_xlfn.XLOOKUP(VolumebyClient[[#This Row],[CLID]],geobyclient[MID],geobyclient[GEOID])</f>
        <v>GEO1001</v>
      </c>
      <c r="F138" t="str">
        <f>INDEX(geobyclient[GEOID],MATCH(VolumebyClient[[#This Row],[CLID]],geobyclient[RIGHT],0))</f>
        <v>GEO1001</v>
      </c>
      <c r="G138" t="str">
        <f>VLOOKUP(VolumebyClient[[#This Row],[INDEX ATCH REGION ID]],GEONAMES[[GEOID]:[GEO Name]],2,)</f>
        <v>NAM</v>
      </c>
      <c r="H138" t="str">
        <f>"Q"&amp;ROUNDUP(LEFT(VolumebyClient[[#This Row],[Date]],2)/3,0)&amp;" "&amp;RIGHT(VolumebyClient[[#This Row],[Date]],4)</f>
        <v>Q1 2021</v>
      </c>
      <c r="I138" t="str">
        <f>RIGHT(VolumebyClient[[#This Row],[Date]],4)</f>
        <v>2021</v>
      </c>
    </row>
    <row r="139" spans="1:9">
      <c r="A139" s="9" t="s">
        <v>34</v>
      </c>
      <c r="B139" s="7" t="s">
        <v>27</v>
      </c>
      <c r="C139" s="6">
        <v>2691</v>
      </c>
      <c r="D139">
        <f>LEN(VolumebyClient[[#This Row],[CLID]])</f>
        <v>7</v>
      </c>
      <c r="E139" t="str">
        <f>_xlfn.XLOOKUP(VolumebyClient[[#This Row],[CLID]],geobyclient[MID],geobyclient[GEOID])</f>
        <v>GEO1001</v>
      </c>
      <c r="F139" t="str">
        <f>INDEX(geobyclient[GEOID],MATCH(VolumebyClient[[#This Row],[CLID]],geobyclient[RIGHT],0))</f>
        <v>GEO1001</v>
      </c>
      <c r="G139" t="str">
        <f>VLOOKUP(VolumebyClient[[#This Row],[INDEX ATCH REGION ID]],GEONAMES[[GEOID]:[GEO Name]],2,)</f>
        <v>NAM</v>
      </c>
      <c r="H139" t="str">
        <f>"Q"&amp;ROUNDUP(LEFT(VolumebyClient[[#This Row],[Date]],2)/3,0)&amp;" "&amp;RIGHT(VolumebyClient[[#This Row],[Date]],4)</f>
        <v>Q1 2020</v>
      </c>
      <c r="I139" t="str">
        <f>RIGHT(VolumebyClient[[#This Row],[Date]],4)</f>
        <v>2020</v>
      </c>
    </row>
    <row r="140" spans="1:9">
      <c r="A140" s="9" t="s">
        <v>34</v>
      </c>
      <c r="B140" s="7" t="s">
        <v>28</v>
      </c>
      <c r="C140" s="6">
        <v>2129</v>
      </c>
      <c r="D140">
        <f>LEN(VolumebyClient[[#This Row],[CLID]])</f>
        <v>7</v>
      </c>
      <c r="E140" t="str">
        <f>_xlfn.XLOOKUP(VolumebyClient[[#This Row],[CLID]],geobyclient[MID],geobyclient[GEOID])</f>
        <v>GEO1001</v>
      </c>
      <c r="F140" t="str">
        <f>INDEX(geobyclient[GEOID],MATCH(VolumebyClient[[#This Row],[CLID]],geobyclient[RIGHT],0))</f>
        <v>GEO1001</v>
      </c>
      <c r="G140" t="str">
        <f>VLOOKUP(VolumebyClient[[#This Row],[INDEX ATCH REGION ID]],GEONAMES[[GEOID]:[GEO Name]],2,)</f>
        <v>NAM</v>
      </c>
      <c r="H140" t="str">
        <f>"Q"&amp;ROUNDUP(LEFT(VolumebyClient[[#This Row],[Date]],2)/3,0)&amp;" "&amp;RIGHT(VolumebyClient[[#This Row],[Date]],4)</f>
        <v>Q1 2020</v>
      </c>
      <c r="I140" t="str">
        <f>RIGHT(VolumebyClient[[#This Row],[Date]],4)</f>
        <v>2020</v>
      </c>
    </row>
    <row r="141" spans="1:9">
      <c r="A141" s="9" t="s">
        <v>34</v>
      </c>
      <c r="B141" s="7" t="s">
        <v>10</v>
      </c>
      <c r="C141" s="6">
        <v>3258</v>
      </c>
      <c r="D141">
        <f>LEN(VolumebyClient[[#This Row],[CLID]])</f>
        <v>7</v>
      </c>
      <c r="E141" t="str">
        <f>_xlfn.XLOOKUP(VolumebyClient[[#This Row],[CLID]],geobyclient[MID],geobyclient[GEOID])</f>
        <v>GEO1001</v>
      </c>
      <c r="F141" t="str">
        <f>INDEX(geobyclient[GEOID],MATCH(VolumebyClient[[#This Row],[CLID]],geobyclient[RIGHT],0))</f>
        <v>GEO1001</v>
      </c>
      <c r="G141" t="str">
        <f>VLOOKUP(VolumebyClient[[#This Row],[INDEX ATCH REGION ID]],GEONAMES[[GEOID]:[GEO Name]],2,)</f>
        <v>NAM</v>
      </c>
      <c r="H141" t="str">
        <f>"Q"&amp;ROUNDUP(LEFT(VolumebyClient[[#This Row],[Date]],2)/3,0)&amp;" "&amp;RIGHT(VolumebyClient[[#This Row],[Date]],4)</f>
        <v>Q1 2020</v>
      </c>
      <c r="I141" t="str">
        <f>RIGHT(VolumebyClient[[#This Row],[Date]],4)</f>
        <v>2020</v>
      </c>
    </row>
    <row r="142" spans="1:9">
      <c r="A142" s="9" t="s">
        <v>34</v>
      </c>
      <c r="B142" s="7" t="s">
        <v>11</v>
      </c>
      <c r="C142" s="6">
        <v>2978</v>
      </c>
      <c r="D142">
        <f>LEN(VolumebyClient[[#This Row],[CLID]])</f>
        <v>7</v>
      </c>
      <c r="E142" t="str">
        <f>_xlfn.XLOOKUP(VolumebyClient[[#This Row],[CLID]],geobyclient[MID],geobyclient[GEOID])</f>
        <v>GEO1001</v>
      </c>
      <c r="F142" t="str">
        <f>INDEX(geobyclient[GEOID],MATCH(VolumebyClient[[#This Row],[CLID]],geobyclient[RIGHT],0))</f>
        <v>GEO1001</v>
      </c>
      <c r="G142" t="str">
        <f>VLOOKUP(VolumebyClient[[#This Row],[INDEX ATCH REGION ID]],GEONAMES[[GEOID]:[GEO Name]],2,)</f>
        <v>NAM</v>
      </c>
      <c r="H142" t="str">
        <f>"Q"&amp;ROUNDUP(LEFT(VolumebyClient[[#This Row],[Date]],2)/3,0)&amp;" "&amp;RIGHT(VolumebyClient[[#This Row],[Date]],4)</f>
        <v>Q2 2020</v>
      </c>
      <c r="I142" t="str">
        <f>RIGHT(VolumebyClient[[#This Row],[Date]],4)</f>
        <v>2020</v>
      </c>
    </row>
    <row r="143" spans="1:9">
      <c r="A143" s="9" t="s">
        <v>34</v>
      </c>
      <c r="B143" s="7" t="s">
        <v>12</v>
      </c>
      <c r="C143" s="6">
        <v>3544</v>
      </c>
      <c r="D143">
        <f>LEN(VolumebyClient[[#This Row],[CLID]])</f>
        <v>7</v>
      </c>
      <c r="E143" t="str">
        <f>_xlfn.XLOOKUP(VolumebyClient[[#This Row],[CLID]],geobyclient[MID],geobyclient[GEOID])</f>
        <v>GEO1001</v>
      </c>
      <c r="F143" t="str">
        <f>INDEX(geobyclient[GEOID],MATCH(VolumebyClient[[#This Row],[CLID]],geobyclient[RIGHT],0))</f>
        <v>GEO1001</v>
      </c>
      <c r="G143" t="str">
        <f>VLOOKUP(VolumebyClient[[#This Row],[INDEX ATCH REGION ID]],GEONAMES[[GEOID]:[GEO Name]],2,)</f>
        <v>NAM</v>
      </c>
      <c r="H143" t="str">
        <f>"Q"&amp;ROUNDUP(LEFT(VolumebyClient[[#This Row],[Date]],2)/3,0)&amp;" "&amp;RIGHT(VolumebyClient[[#This Row],[Date]],4)</f>
        <v>Q2 2020</v>
      </c>
      <c r="I143" t="str">
        <f>RIGHT(VolumebyClient[[#This Row],[Date]],4)</f>
        <v>2020</v>
      </c>
    </row>
    <row r="144" spans="1:9">
      <c r="A144" s="9" t="s">
        <v>34</v>
      </c>
      <c r="B144" s="7" t="s">
        <v>13</v>
      </c>
      <c r="C144" s="6">
        <v>1845</v>
      </c>
      <c r="D144">
        <f>LEN(VolumebyClient[[#This Row],[CLID]])</f>
        <v>7</v>
      </c>
      <c r="E144" t="str">
        <f>_xlfn.XLOOKUP(VolumebyClient[[#This Row],[CLID]],geobyclient[MID],geobyclient[GEOID])</f>
        <v>GEO1001</v>
      </c>
      <c r="F144" t="str">
        <f>INDEX(geobyclient[GEOID],MATCH(VolumebyClient[[#This Row],[CLID]],geobyclient[RIGHT],0))</f>
        <v>GEO1001</v>
      </c>
      <c r="G144" t="str">
        <f>VLOOKUP(VolumebyClient[[#This Row],[INDEX ATCH REGION ID]],GEONAMES[[GEOID]:[GEO Name]],2,)</f>
        <v>NAM</v>
      </c>
      <c r="H144" t="str">
        <f>"Q"&amp;ROUNDUP(LEFT(VolumebyClient[[#This Row],[Date]],2)/3,0)&amp;" "&amp;RIGHT(VolumebyClient[[#This Row],[Date]],4)</f>
        <v>Q2 2020</v>
      </c>
      <c r="I144" t="str">
        <f>RIGHT(VolumebyClient[[#This Row],[Date]],4)</f>
        <v>2020</v>
      </c>
    </row>
    <row r="145" spans="1:9">
      <c r="A145" s="9" t="s">
        <v>34</v>
      </c>
      <c r="B145" s="7" t="s">
        <v>14</v>
      </c>
      <c r="C145" s="6">
        <v>2414</v>
      </c>
      <c r="D145">
        <f>LEN(VolumebyClient[[#This Row],[CLID]])</f>
        <v>7</v>
      </c>
      <c r="E145" t="str">
        <f>_xlfn.XLOOKUP(VolumebyClient[[#This Row],[CLID]],geobyclient[MID],geobyclient[GEOID])</f>
        <v>GEO1001</v>
      </c>
      <c r="F145" t="str">
        <f>INDEX(geobyclient[GEOID],MATCH(VolumebyClient[[#This Row],[CLID]],geobyclient[RIGHT],0))</f>
        <v>GEO1001</v>
      </c>
      <c r="G145" t="str">
        <f>VLOOKUP(VolumebyClient[[#This Row],[INDEX ATCH REGION ID]],GEONAMES[[GEOID]:[GEO Name]],2,)</f>
        <v>NAM</v>
      </c>
      <c r="H145" t="str">
        <f>"Q"&amp;ROUNDUP(LEFT(VolumebyClient[[#This Row],[Date]],2)/3,0)&amp;" "&amp;RIGHT(VolumebyClient[[#This Row],[Date]],4)</f>
        <v>Q3 2020</v>
      </c>
      <c r="I145" t="str">
        <f>RIGHT(VolumebyClient[[#This Row],[Date]],4)</f>
        <v>2020</v>
      </c>
    </row>
    <row r="146" spans="1:9">
      <c r="A146" s="9" t="s">
        <v>34</v>
      </c>
      <c r="B146" s="7" t="s">
        <v>15</v>
      </c>
      <c r="C146" s="6">
        <v>1281</v>
      </c>
      <c r="D146">
        <f>LEN(VolumebyClient[[#This Row],[CLID]])</f>
        <v>7</v>
      </c>
      <c r="E146" t="str">
        <f>_xlfn.XLOOKUP(VolumebyClient[[#This Row],[CLID]],geobyclient[MID],geobyclient[GEOID])</f>
        <v>GEO1001</v>
      </c>
      <c r="F146" t="str">
        <f>INDEX(geobyclient[GEOID],MATCH(VolumebyClient[[#This Row],[CLID]],geobyclient[RIGHT],0))</f>
        <v>GEO1001</v>
      </c>
      <c r="G146" t="str">
        <f>VLOOKUP(VolumebyClient[[#This Row],[INDEX ATCH REGION ID]],GEONAMES[[GEOID]:[GEO Name]],2,)</f>
        <v>NAM</v>
      </c>
      <c r="H146" t="str">
        <f>"Q"&amp;ROUNDUP(LEFT(VolumebyClient[[#This Row],[Date]],2)/3,0)&amp;" "&amp;RIGHT(VolumebyClient[[#This Row],[Date]],4)</f>
        <v>Q3 2020</v>
      </c>
      <c r="I146" t="str">
        <f>RIGHT(VolumebyClient[[#This Row],[Date]],4)</f>
        <v>2020</v>
      </c>
    </row>
    <row r="147" spans="1:9">
      <c r="A147" s="9" t="s">
        <v>34</v>
      </c>
      <c r="B147" s="7" t="s">
        <v>16</v>
      </c>
      <c r="C147" s="6">
        <v>2131</v>
      </c>
      <c r="D147">
        <f>LEN(VolumebyClient[[#This Row],[CLID]])</f>
        <v>7</v>
      </c>
      <c r="E147" t="str">
        <f>_xlfn.XLOOKUP(VolumebyClient[[#This Row],[CLID]],geobyclient[MID],geobyclient[GEOID])</f>
        <v>GEO1001</v>
      </c>
      <c r="F147" t="str">
        <f>INDEX(geobyclient[GEOID],MATCH(VolumebyClient[[#This Row],[CLID]],geobyclient[RIGHT],0))</f>
        <v>GEO1001</v>
      </c>
      <c r="G147" t="str">
        <f>VLOOKUP(VolumebyClient[[#This Row],[INDEX ATCH REGION ID]],GEONAMES[[GEOID]:[GEO Name]],2,)</f>
        <v>NAM</v>
      </c>
      <c r="H147" t="str">
        <f>"Q"&amp;ROUNDUP(LEFT(VolumebyClient[[#This Row],[Date]],2)/3,0)&amp;" "&amp;RIGHT(VolumebyClient[[#This Row],[Date]],4)</f>
        <v>Q3 2020</v>
      </c>
      <c r="I147" t="str">
        <f>RIGHT(VolumebyClient[[#This Row],[Date]],4)</f>
        <v>2020</v>
      </c>
    </row>
    <row r="148" spans="1:9">
      <c r="A148" s="9" t="s">
        <v>34</v>
      </c>
      <c r="B148" s="7" t="s">
        <v>17</v>
      </c>
      <c r="C148" s="6">
        <v>1560</v>
      </c>
      <c r="D148">
        <f>LEN(VolumebyClient[[#This Row],[CLID]])</f>
        <v>7</v>
      </c>
      <c r="E148" t="str">
        <f>_xlfn.XLOOKUP(VolumebyClient[[#This Row],[CLID]],geobyclient[MID],geobyclient[GEOID])</f>
        <v>GEO1001</v>
      </c>
      <c r="F148" t="str">
        <f>INDEX(geobyclient[GEOID],MATCH(VolumebyClient[[#This Row],[CLID]],geobyclient[RIGHT],0))</f>
        <v>GEO1001</v>
      </c>
      <c r="G148" t="str">
        <f>VLOOKUP(VolumebyClient[[#This Row],[INDEX ATCH REGION ID]],GEONAMES[[GEOID]:[GEO Name]],2,)</f>
        <v>NAM</v>
      </c>
      <c r="H148" t="str">
        <f>"Q"&amp;ROUNDUP(LEFT(VolumebyClient[[#This Row],[Date]],2)/3,0)&amp;" "&amp;RIGHT(VolumebyClient[[#This Row],[Date]],4)</f>
        <v>Q4 2020</v>
      </c>
      <c r="I148" t="str">
        <f>RIGHT(VolumebyClient[[#This Row],[Date]],4)</f>
        <v>2020</v>
      </c>
    </row>
    <row r="149" spans="1:9">
      <c r="A149" s="9" t="s">
        <v>34</v>
      </c>
      <c r="B149" s="7" t="s">
        <v>18</v>
      </c>
      <c r="C149" s="6">
        <v>2691</v>
      </c>
      <c r="D149">
        <f>LEN(VolumebyClient[[#This Row],[CLID]])</f>
        <v>7</v>
      </c>
      <c r="E149" t="str">
        <f>_xlfn.XLOOKUP(VolumebyClient[[#This Row],[CLID]],geobyclient[MID],geobyclient[GEOID])</f>
        <v>GEO1001</v>
      </c>
      <c r="F149" t="str">
        <f>INDEX(geobyclient[GEOID],MATCH(VolumebyClient[[#This Row],[CLID]],geobyclient[RIGHT],0))</f>
        <v>GEO1001</v>
      </c>
      <c r="G149" t="str">
        <f>VLOOKUP(VolumebyClient[[#This Row],[INDEX ATCH REGION ID]],GEONAMES[[GEOID]:[GEO Name]],2,)</f>
        <v>NAM</v>
      </c>
      <c r="H149" t="str">
        <f>"Q"&amp;ROUNDUP(LEFT(VolumebyClient[[#This Row],[Date]],2)/3,0)&amp;" "&amp;RIGHT(VolumebyClient[[#This Row],[Date]],4)</f>
        <v>Q4 2020</v>
      </c>
      <c r="I149" t="str">
        <f>RIGHT(VolumebyClient[[#This Row],[Date]],4)</f>
        <v>2020</v>
      </c>
    </row>
    <row r="150" spans="1:9">
      <c r="A150" s="9" t="s">
        <v>34</v>
      </c>
      <c r="B150" s="7" t="s">
        <v>19</v>
      </c>
      <c r="C150" s="6">
        <v>1843</v>
      </c>
      <c r="D150">
        <f>LEN(VolumebyClient[[#This Row],[CLID]])</f>
        <v>7</v>
      </c>
      <c r="E150" t="str">
        <f>_xlfn.XLOOKUP(VolumebyClient[[#This Row],[CLID]],geobyclient[MID],geobyclient[GEOID])</f>
        <v>GEO1001</v>
      </c>
      <c r="F150" t="str">
        <f>INDEX(geobyclient[GEOID],MATCH(VolumebyClient[[#This Row],[CLID]],geobyclient[RIGHT],0))</f>
        <v>GEO1001</v>
      </c>
      <c r="G150" t="str">
        <f>VLOOKUP(VolumebyClient[[#This Row],[INDEX ATCH REGION ID]],GEONAMES[[GEOID]:[GEO Name]],2,)</f>
        <v>NAM</v>
      </c>
      <c r="H150" t="str">
        <f>"Q"&amp;ROUNDUP(LEFT(VolumebyClient[[#This Row],[Date]],2)/3,0)&amp;" "&amp;RIGHT(VolumebyClient[[#This Row],[Date]],4)</f>
        <v>Q4 2020</v>
      </c>
      <c r="I150" t="str">
        <f>RIGHT(VolumebyClient[[#This Row],[Date]],4)</f>
        <v>2020</v>
      </c>
    </row>
    <row r="151" spans="1:9">
      <c r="A151" s="9" t="s">
        <v>34</v>
      </c>
      <c r="B151" s="7" t="s">
        <v>20</v>
      </c>
      <c r="C151" s="6">
        <v>1864</v>
      </c>
      <c r="D151">
        <f>LEN(VolumebyClient[[#This Row],[CLID]])</f>
        <v>7</v>
      </c>
      <c r="E151" t="str">
        <f>_xlfn.XLOOKUP(VolumebyClient[[#This Row],[CLID]],geobyclient[MID],geobyclient[GEOID])</f>
        <v>GEO1001</v>
      </c>
      <c r="F151" t="str">
        <f>INDEX(geobyclient[GEOID],MATCH(VolumebyClient[[#This Row],[CLID]],geobyclient[RIGHT],0))</f>
        <v>GEO1001</v>
      </c>
      <c r="G151" t="str">
        <f>VLOOKUP(VolumebyClient[[#This Row],[INDEX ATCH REGION ID]],GEONAMES[[GEOID]:[GEO Name]],2,)</f>
        <v>NAM</v>
      </c>
      <c r="H151" t="str">
        <f>"Q"&amp;ROUNDUP(LEFT(VolumebyClient[[#This Row],[Date]],2)/3,0)&amp;" "&amp;RIGHT(VolumebyClient[[#This Row],[Date]],4)</f>
        <v>Q2 2021</v>
      </c>
      <c r="I151" t="str">
        <f>RIGHT(VolumebyClient[[#This Row],[Date]],4)</f>
        <v>2021</v>
      </c>
    </row>
    <row r="152" spans="1:9">
      <c r="A152" s="9" t="s">
        <v>34</v>
      </c>
      <c r="B152" s="7" t="s">
        <v>21</v>
      </c>
      <c r="C152" s="6">
        <v>3527</v>
      </c>
      <c r="D152">
        <f>LEN(VolumebyClient[[#This Row],[CLID]])</f>
        <v>7</v>
      </c>
      <c r="E152" t="str">
        <f>_xlfn.XLOOKUP(VolumebyClient[[#This Row],[CLID]],geobyclient[MID],geobyclient[GEOID])</f>
        <v>GEO1001</v>
      </c>
      <c r="F152" t="str">
        <f>INDEX(geobyclient[GEOID],MATCH(VolumebyClient[[#This Row],[CLID]],geobyclient[RIGHT],0))</f>
        <v>GEO1001</v>
      </c>
      <c r="G152" t="str">
        <f>VLOOKUP(VolumebyClient[[#This Row],[INDEX ATCH REGION ID]],GEONAMES[[GEOID]:[GEO Name]],2,)</f>
        <v>NAM</v>
      </c>
      <c r="H152" t="str">
        <f>"Q"&amp;ROUNDUP(LEFT(VolumebyClient[[#This Row],[Date]],2)/3,0)&amp;" "&amp;RIGHT(VolumebyClient[[#This Row],[Date]],4)</f>
        <v>Q2 2021</v>
      </c>
      <c r="I152" t="str">
        <f>RIGHT(VolumebyClient[[#This Row],[Date]],4)</f>
        <v>2021</v>
      </c>
    </row>
    <row r="153" spans="1:9">
      <c r="A153" s="9" t="s">
        <v>34</v>
      </c>
      <c r="B153" s="7" t="s">
        <v>22</v>
      </c>
      <c r="C153" s="6">
        <v>3010</v>
      </c>
      <c r="D153">
        <f>LEN(VolumebyClient[[#This Row],[CLID]])</f>
        <v>7</v>
      </c>
      <c r="E153" t="str">
        <f>_xlfn.XLOOKUP(VolumebyClient[[#This Row],[CLID]],geobyclient[MID],geobyclient[GEOID])</f>
        <v>GEO1001</v>
      </c>
      <c r="F153" t="str">
        <f>INDEX(geobyclient[GEOID],MATCH(VolumebyClient[[#This Row],[CLID]],geobyclient[RIGHT],0))</f>
        <v>GEO1001</v>
      </c>
      <c r="G153" t="str">
        <f>VLOOKUP(VolumebyClient[[#This Row],[INDEX ATCH REGION ID]],GEONAMES[[GEOID]:[GEO Name]],2,)</f>
        <v>NAM</v>
      </c>
      <c r="H153" t="str">
        <f>"Q"&amp;ROUNDUP(LEFT(VolumebyClient[[#This Row],[Date]],2)/3,0)&amp;" "&amp;RIGHT(VolumebyClient[[#This Row],[Date]],4)</f>
        <v>Q2 2021</v>
      </c>
      <c r="I153" t="str">
        <f>RIGHT(VolumebyClient[[#This Row],[Date]],4)</f>
        <v>2021</v>
      </c>
    </row>
    <row r="154" spans="1:9">
      <c r="A154" s="9" t="s">
        <v>34</v>
      </c>
      <c r="B154" s="7" t="s">
        <v>23</v>
      </c>
      <c r="C154" s="6">
        <v>3387</v>
      </c>
      <c r="D154">
        <f>LEN(VolumebyClient[[#This Row],[CLID]])</f>
        <v>7</v>
      </c>
      <c r="E154" t="str">
        <f>_xlfn.XLOOKUP(VolumebyClient[[#This Row],[CLID]],geobyclient[MID],geobyclient[GEOID])</f>
        <v>GEO1001</v>
      </c>
      <c r="F154" t="str">
        <f>INDEX(geobyclient[GEOID],MATCH(VolumebyClient[[#This Row],[CLID]],geobyclient[RIGHT],0))</f>
        <v>GEO1001</v>
      </c>
      <c r="G154" t="str">
        <f>VLOOKUP(VolumebyClient[[#This Row],[INDEX ATCH REGION ID]],GEONAMES[[GEOID]:[GEO Name]],2,)</f>
        <v>NAM</v>
      </c>
      <c r="H154" t="str">
        <f>"Q"&amp;ROUNDUP(LEFT(VolumebyClient[[#This Row],[Date]],2)/3,0)&amp;" "&amp;RIGHT(VolumebyClient[[#This Row],[Date]],4)</f>
        <v>Q1 2021</v>
      </c>
      <c r="I154" t="str">
        <f>RIGHT(VolumebyClient[[#This Row],[Date]],4)</f>
        <v>2021</v>
      </c>
    </row>
    <row r="155" spans="1:9">
      <c r="A155" s="9" t="s">
        <v>34</v>
      </c>
      <c r="B155" s="7" t="s">
        <v>24</v>
      </c>
      <c r="C155" s="6">
        <v>2190</v>
      </c>
      <c r="D155">
        <f>LEN(VolumebyClient[[#This Row],[CLID]])</f>
        <v>7</v>
      </c>
      <c r="E155" t="str">
        <f>_xlfn.XLOOKUP(VolumebyClient[[#This Row],[CLID]],geobyclient[MID],geobyclient[GEOID])</f>
        <v>GEO1001</v>
      </c>
      <c r="F155" t="str">
        <f>INDEX(geobyclient[GEOID],MATCH(VolumebyClient[[#This Row],[CLID]],geobyclient[RIGHT],0))</f>
        <v>GEO1001</v>
      </c>
      <c r="G155" t="str">
        <f>VLOOKUP(VolumebyClient[[#This Row],[INDEX ATCH REGION ID]],GEONAMES[[GEOID]:[GEO Name]],2,)</f>
        <v>NAM</v>
      </c>
      <c r="H155" t="str">
        <f>"Q"&amp;ROUNDUP(LEFT(VolumebyClient[[#This Row],[Date]],2)/3,0)&amp;" "&amp;RIGHT(VolumebyClient[[#This Row],[Date]],4)</f>
        <v>Q1 2021</v>
      </c>
      <c r="I155" t="str">
        <f>RIGHT(VolumebyClient[[#This Row],[Date]],4)</f>
        <v>2021</v>
      </c>
    </row>
    <row r="156" spans="1:9">
      <c r="A156" s="9" t="s">
        <v>34</v>
      </c>
      <c r="B156" s="7" t="s">
        <v>25</v>
      </c>
      <c r="C156" s="6">
        <v>2719</v>
      </c>
      <c r="D156">
        <f>LEN(VolumebyClient[[#This Row],[CLID]])</f>
        <v>7</v>
      </c>
      <c r="E156" t="str">
        <f>_xlfn.XLOOKUP(VolumebyClient[[#This Row],[CLID]],geobyclient[MID],geobyclient[GEOID])</f>
        <v>GEO1001</v>
      </c>
      <c r="F156" t="str">
        <f>INDEX(geobyclient[GEOID],MATCH(VolumebyClient[[#This Row],[CLID]],geobyclient[RIGHT],0))</f>
        <v>GEO1001</v>
      </c>
      <c r="G156" t="str">
        <f>VLOOKUP(VolumebyClient[[#This Row],[INDEX ATCH REGION ID]],GEONAMES[[GEOID]:[GEO Name]],2,)</f>
        <v>NAM</v>
      </c>
      <c r="H156" t="str">
        <f>"Q"&amp;ROUNDUP(LEFT(VolumebyClient[[#This Row],[Date]],2)/3,0)&amp;" "&amp;RIGHT(VolumebyClient[[#This Row],[Date]],4)</f>
        <v>Q1 2021</v>
      </c>
      <c r="I156" t="str">
        <f>RIGHT(VolumebyClient[[#This Row],[Date]],4)</f>
        <v>2021</v>
      </c>
    </row>
    <row r="157" spans="1:9">
      <c r="A157" s="9" t="s">
        <v>35</v>
      </c>
      <c r="B157" s="7" t="s">
        <v>27</v>
      </c>
      <c r="C157" s="6">
        <v>864</v>
      </c>
      <c r="D157">
        <f>LEN(VolumebyClient[[#This Row],[CLID]])</f>
        <v>7</v>
      </c>
      <c r="E157" t="str">
        <f>_xlfn.XLOOKUP(VolumebyClient[[#This Row],[CLID]],geobyclient[MID],geobyclient[GEOID])</f>
        <v>GEO1001</v>
      </c>
      <c r="F157" t="str">
        <f>INDEX(geobyclient[GEOID],MATCH(VolumebyClient[[#This Row],[CLID]],geobyclient[RIGHT],0))</f>
        <v>GEO1001</v>
      </c>
      <c r="G157" t="str">
        <f>VLOOKUP(VolumebyClient[[#This Row],[INDEX ATCH REGION ID]],GEONAMES[[GEOID]:[GEO Name]],2,)</f>
        <v>NAM</v>
      </c>
      <c r="H157" t="str">
        <f>"Q"&amp;ROUNDUP(LEFT(VolumebyClient[[#This Row],[Date]],2)/3,0)&amp;" "&amp;RIGHT(VolumebyClient[[#This Row],[Date]],4)</f>
        <v>Q1 2020</v>
      </c>
      <c r="I157" t="str">
        <f>RIGHT(VolumebyClient[[#This Row],[Date]],4)</f>
        <v>2020</v>
      </c>
    </row>
    <row r="158" spans="1:9">
      <c r="A158" s="9" t="s">
        <v>35</v>
      </c>
      <c r="B158" s="7" t="s">
        <v>28</v>
      </c>
      <c r="C158" s="6">
        <v>765</v>
      </c>
      <c r="D158">
        <f>LEN(VolumebyClient[[#This Row],[CLID]])</f>
        <v>7</v>
      </c>
      <c r="E158" t="str">
        <f>_xlfn.XLOOKUP(VolumebyClient[[#This Row],[CLID]],geobyclient[MID],geobyclient[GEOID])</f>
        <v>GEO1001</v>
      </c>
      <c r="F158" t="str">
        <f>INDEX(geobyclient[GEOID],MATCH(VolumebyClient[[#This Row],[CLID]],geobyclient[RIGHT],0))</f>
        <v>GEO1001</v>
      </c>
      <c r="G158" t="str">
        <f>VLOOKUP(VolumebyClient[[#This Row],[INDEX ATCH REGION ID]],GEONAMES[[GEOID]:[GEO Name]],2,)</f>
        <v>NAM</v>
      </c>
      <c r="H158" t="str">
        <f>"Q"&amp;ROUNDUP(LEFT(VolumebyClient[[#This Row],[Date]],2)/3,0)&amp;" "&amp;RIGHT(VolumebyClient[[#This Row],[Date]],4)</f>
        <v>Q1 2020</v>
      </c>
      <c r="I158" t="str">
        <f>RIGHT(VolumebyClient[[#This Row],[Date]],4)</f>
        <v>2020</v>
      </c>
    </row>
    <row r="159" spans="1:9">
      <c r="A159" s="9" t="s">
        <v>35</v>
      </c>
      <c r="B159" s="7" t="s">
        <v>10</v>
      </c>
      <c r="C159" s="6">
        <v>1051</v>
      </c>
      <c r="D159">
        <f>LEN(VolumebyClient[[#This Row],[CLID]])</f>
        <v>7</v>
      </c>
      <c r="E159" t="str">
        <f>_xlfn.XLOOKUP(VolumebyClient[[#This Row],[CLID]],geobyclient[MID],geobyclient[GEOID])</f>
        <v>GEO1001</v>
      </c>
      <c r="F159" t="str">
        <f>INDEX(geobyclient[GEOID],MATCH(VolumebyClient[[#This Row],[CLID]],geobyclient[RIGHT],0))</f>
        <v>GEO1001</v>
      </c>
      <c r="G159" t="str">
        <f>VLOOKUP(VolumebyClient[[#This Row],[INDEX ATCH REGION ID]],GEONAMES[[GEOID]:[GEO Name]],2,)</f>
        <v>NAM</v>
      </c>
      <c r="H159" t="str">
        <f>"Q"&amp;ROUNDUP(LEFT(VolumebyClient[[#This Row],[Date]],2)/3,0)&amp;" "&amp;RIGHT(VolumebyClient[[#This Row],[Date]],4)</f>
        <v>Q1 2020</v>
      </c>
      <c r="I159" t="str">
        <f>RIGHT(VolumebyClient[[#This Row],[Date]],4)</f>
        <v>2020</v>
      </c>
    </row>
    <row r="160" spans="1:9">
      <c r="A160" s="9" t="s">
        <v>35</v>
      </c>
      <c r="B160" s="7" t="s">
        <v>11</v>
      </c>
      <c r="C160" s="6">
        <v>1053</v>
      </c>
      <c r="D160">
        <f>LEN(VolumebyClient[[#This Row],[CLID]])</f>
        <v>7</v>
      </c>
      <c r="E160" t="str">
        <f>_xlfn.XLOOKUP(VolumebyClient[[#This Row],[CLID]],geobyclient[MID],geobyclient[GEOID])</f>
        <v>GEO1001</v>
      </c>
      <c r="F160" t="str">
        <f>INDEX(geobyclient[GEOID],MATCH(VolumebyClient[[#This Row],[CLID]],geobyclient[RIGHT],0))</f>
        <v>GEO1001</v>
      </c>
      <c r="G160" t="str">
        <f>VLOOKUP(VolumebyClient[[#This Row],[INDEX ATCH REGION ID]],GEONAMES[[GEOID]:[GEO Name]],2,)</f>
        <v>NAM</v>
      </c>
      <c r="H160" t="str">
        <f>"Q"&amp;ROUNDUP(LEFT(VolumebyClient[[#This Row],[Date]],2)/3,0)&amp;" "&amp;RIGHT(VolumebyClient[[#This Row],[Date]],4)</f>
        <v>Q2 2020</v>
      </c>
      <c r="I160" t="str">
        <f>RIGHT(VolumebyClient[[#This Row],[Date]],4)</f>
        <v>2020</v>
      </c>
    </row>
    <row r="161" spans="1:9">
      <c r="A161" s="9" t="s">
        <v>35</v>
      </c>
      <c r="B161" s="7" t="s">
        <v>12</v>
      </c>
      <c r="C161" s="6">
        <v>1146</v>
      </c>
      <c r="D161">
        <f>LEN(VolumebyClient[[#This Row],[CLID]])</f>
        <v>7</v>
      </c>
      <c r="E161" t="str">
        <f>_xlfn.XLOOKUP(VolumebyClient[[#This Row],[CLID]],geobyclient[MID],geobyclient[GEOID])</f>
        <v>GEO1001</v>
      </c>
      <c r="F161" t="str">
        <f>INDEX(geobyclient[GEOID],MATCH(VolumebyClient[[#This Row],[CLID]],geobyclient[RIGHT],0))</f>
        <v>GEO1001</v>
      </c>
      <c r="G161" t="str">
        <f>VLOOKUP(VolumebyClient[[#This Row],[INDEX ATCH REGION ID]],GEONAMES[[GEOID]:[GEO Name]],2,)</f>
        <v>NAM</v>
      </c>
      <c r="H161" t="str">
        <f>"Q"&amp;ROUNDUP(LEFT(VolumebyClient[[#This Row],[Date]],2)/3,0)&amp;" "&amp;RIGHT(VolumebyClient[[#This Row],[Date]],4)</f>
        <v>Q2 2020</v>
      </c>
      <c r="I161" t="str">
        <f>RIGHT(VolumebyClient[[#This Row],[Date]],4)</f>
        <v>2020</v>
      </c>
    </row>
    <row r="162" spans="1:9">
      <c r="A162" s="9" t="s">
        <v>35</v>
      </c>
      <c r="B162" s="7" t="s">
        <v>13</v>
      </c>
      <c r="C162" s="6">
        <v>674</v>
      </c>
      <c r="D162">
        <f>LEN(VolumebyClient[[#This Row],[CLID]])</f>
        <v>7</v>
      </c>
      <c r="E162" t="str">
        <f>_xlfn.XLOOKUP(VolumebyClient[[#This Row],[CLID]],geobyclient[MID],geobyclient[GEOID])</f>
        <v>GEO1001</v>
      </c>
      <c r="F162" t="str">
        <f>INDEX(geobyclient[GEOID],MATCH(VolumebyClient[[#This Row],[CLID]],geobyclient[RIGHT],0))</f>
        <v>GEO1001</v>
      </c>
      <c r="G162" t="str">
        <f>VLOOKUP(VolumebyClient[[#This Row],[INDEX ATCH REGION ID]],GEONAMES[[GEOID]:[GEO Name]],2,)</f>
        <v>NAM</v>
      </c>
      <c r="H162" t="str">
        <f>"Q"&amp;ROUNDUP(LEFT(VolumebyClient[[#This Row],[Date]],2)/3,0)&amp;" "&amp;RIGHT(VolumebyClient[[#This Row],[Date]],4)</f>
        <v>Q2 2020</v>
      </c>
      <c r="I162" t="str">
        <f>RIGHT(VolumebyClient[[#This Row],[Date]],4)</f>
        <v>2020</v>
      </c>
    </row>
    <row r="163" spans="1:9">
      <c r="A163" s="9" t="s">
        <v>35</v>
      </c>
      <c r="B163" s="7" t="s">
        <v>14</v>
      </c>
      <c r="C163" s="6">
        <v>764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t="str">
        <f>INDEX(geobyclient[GEOID],MATCH(VolumebyClient[[#This Row],[CLID]],geobyclient[RIGHT],0))</f>
        <v>GEO1001</v>
      </c>
      <c r="G163" t="str">
        <f>VLOOKUP(VolumebyClient[[#This Row],[INDEX ATCH REGION ID]],GEONAMES[[GEOID]:[GEO Name]],2,)</f>
        <v>NAM</v>
      </c>
      <c r="H163" t="str">
        <f>"Q"&amp;ROUNDUP(LEFT(VolumebyClient[[#This Row],[Date]],2)/3,0)&amp;" "&amp;RIGHT(VolumebyClient[[#This Row],[Date]],4)</f>
        <v>Q3 2020</v>
      </c>
      <c r="I163" t="str">
        <f>RIGHT(VolumebyClient[[#This Row],[Date]],4)</f>
        <v>2020</v>
      </c>
    </row>
    <row r="164" spans="1:9">
      <c r="A164" s="9" t="s">
        <v>35</v>
      </c>
      <c r="B164" s="7" t="s">
        <v>15</v>
      </c>
      <c r="C164" s="6">
        <v>482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t="str">
        <f>INDEX(geobyclient[GEOID],MATCH(VolumebyClient[[#This Row],[CLID]],geobyclient[RIGHT],0))</f>
        <v>GEO1001</v>
      </c>
      <c r="G164" t="str">
        <f>VLOOKUP(VolumebyClient[[#This Row],[INDEX ATCH REGION ID]],GEONAMES[[GEOID]:[GEO Name]],2,)</f>
        <v>NAM</v>
      </c>
      <c r="H164" t="str">
        <f>"Q"&amp;ROUNDUP(LEFT(VolumebyClient[[#This Row],[Date]],2)/3,0)&amp;" "&amp;RIGHT(VolumebyClient[[#This Row],[Date]],4)</f>
        <v>Q3 2020</v>
      </c>
      <c r="I164" t="str">
        <f>RIGHT(VolumebyClient[[#This Row],[Date]],4)</f>
        <v>2020</v>
      </c>
    </row>
    <row r="165" spans="1:9">
      <c r="A165" s="9" t="s">
        <v>35</v>
      </c>
      <c r="B165" s="7" t="s">
        <v>16</v>
      </c>
      <c r="C165" s="6">
        <v>673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t="str">
        <f>INDEX(geobyclient[GEOID],MATCH(VolumebyClient[[#This Row],[CLID]],geobyclient[RIGHT],0))</f>
        <v>GEO1001</v>
      </c>
      <c r="G165" t="str">
        <f>VLOOKUP(VolumebyClient[[#This Row],[INDEX ATCH REGION ID]],GEONAMES[[GEOID]:[GEO Name]],2,)</f>
        <v>NAM</v>
      </c>
      <c r="H165" t="str">
        <f>"Q"&amp;ROUNDUP(LEFT(VolumebyClient[[#This Row],[Date]],2)/3,0)&amp;" "&amp;RIGHT(VolumebyClient[[#This Row],[Date]],4)</f>
        <v>Q3 2020</v>
      </c>
      <c r="I165" t="str">
        <f>RIGHT(VolumebyClient[[#This Row],[Date]],4)</f>
        <v>2020</v>
      </c>
    </row>
    <row r="166" spans="1:9">
      <c r="A166" s="9" t="s">
        <v>35</v>
      </c>
      <c r="B166" s="7" t="s">
        <v>17</v>
      </c>
      <c r="C166" s="6">
        <v>575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t="str">
        <f>INDEX(geobyclient[GEOID],MATCH(VolumebyClient[[#This Row],[CLID]],geobyclient[RIGHT],0))</f>
        <v>GEO1001</v>
      </c>
      <c r="G166" t="str">
        <f>VLOOKUP(VolumebyClient[[#This Row],[INDEX ATCH REGION ID]],GEONAMES[[GEOID]:[GEO Name]],2,)</f>
        <v>NAM</v>
      </c>
      <c r="H166" t="str">
        <f>"Q"&amp;ROUNDUP(LEFT(VolumebyClient[[#This Row],[Date]],2)/3,0)&amp;" "&amp;RIGHT(VolumebyClient[[#This Row],[Date]],4)</f>
        <v>Q4 2020</v>
      </c>
      <c r="I166" t="str">
        <f>RIGHT(VolumebyClient[[#This Row],[Date]],4)</f>
        <v>2020</v>
      </c>
    </row>
    <row r="167" spans="1:9">
      <c r="A167" s="9" t="s">
        <v>35</v>
      </c>
      <c r="B167" s="7" t="s">
        <v>18</v>
      </c>
      <c r="C167" s="6">
        <v>865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t="str">
        <f>INDEX(geobyclient[GEOID],MATCH(VolumebyClient[[#This Row],[CLID]],geobyclient[RIGHT],0))</f>
        <v>GEO1001</v>
      </c>
      <c r="G167" t="str">
        <f>VLOOKUP(VolumebyClient[[#This Row],[INDEX ATCH REGION ID]],GEONAMES[[GEOID]:[GEO Name]],2,)</f>
        <v>NAM</v>
      </c>
      <c r="H167" t="str">
        <f>"Q"&amp;ROUNDUP(LEFT(VolumebyClient[[#This Row],[Date]],2)/3,0)&amp;" "&amp;RIGHT(VolumebyClient[[#This Row],[Date]],4)</f>
        <v>Q4 2020</v>
      </c>
      <c r="I167" t="str">
        <f>RIGHT(VolumebyClient[[#This Row],[Date]],4)</f>
        <v>2020</v>
      </c>
    </row>
    <row r="168" spans="1:9">
      <c r="A168" s="9" t="s">
        <v>35</v>
      </c>
      <c r="B168" s="7" t="s">
        <v>19</v>
      </c>
      <c r="C168" s="6">
        <v>674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t="str">
        <f>INDEX(geobyclient[GEOID],MATCH(VolumebyClient[[#This Row],[CLID]],geobyclient[RIGHT],0))</f>
        <v>GEO1001</v>
      </c>
      <c r="G168" t="str">
        <f>VLOOKUP(VolumebyClient[[#This Row],[INDEX ATCH REGION ID]],GEONAMES[[GEOID]:[GEO Name]],2,)</f>
        <v>NAM</v>
      </c>
      <c r="H168" t="str">
        <f>"Q"&amp;ROUNDUP(LEFT(VolumebyClient[[#This Row],[Date]],2)/3,0)&amp;" "&amp;RIGHT(VolumebyClient[[#This Row],[Date]],4)</f>
        <v>Q4 2020</v>
      </c>
      <c r="I168" t="str">
        <f>RIGHT(VolumebyClient[[#This Row],[Date]],4)</f>
        <v>2020</v>
      </c>
    </row>
    <row r="169" spans="1:9">
      <c r="A169" s="9" t="s">
        <v>35</v>
      </c>
      <c r="B169" s="7" t="s">
        <v>20</v>
      </c>
      <c r="C169" s="6">
        <v>681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t="str">
        <f>INDEX(geobyclient[GEOID],MATCH(VolumebyClient[[#This Row],[CLID]],geobyclient[RIGHT],0))</f>
        <v>GEO1001</v>
      </c>
      <c r="G169" t="str">
        <f>VLOOKUP(VolumebyClient[[#This Row],[INDEX ATCH REGION ID]],GEONAMES[[GEOID]:[GEO Name]],2,)</f>
        <v>NAM</v>
      </c>
      <c r="H169" t="str">
        <f>"Q"&amp;ROUNDUP(LEFT(VolumebyClient[[#This Row],[Date]],2)/3,0)&amp;" "&amp;RIGHT(VolumebyClient[[#This Row],[Date]],4)</f>
        <v>Q2 2021</v>
      </c>
      <c r="I169" t="str">
        <f>RIGHT(VolumebyClient[[#This Row],[Date]],4)</f>
        <v>2021</v>
      </c>
    </row>
    <row r="170" spans="1:9">
      <c r="A170" s="9" t="s">
        <v>35</v>
      </c>
      <c r="B170" s="7" t="s">
        <v>21</v>
      </c>
      <c r="C170" s="6">
        <v>1136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t="str">
        <f>INDEX(geobyclient[GEOID],MATCH(VolumebyClient[[#This Row],[CLID]],geobyclient[RIGHT],0))</f>
        <v>GEO1001</v>
      </c>
      <c r="G170" t="str">
        <f>VLOOKUP(VolumebyClient[[#This Row],[INDEX ATCH REGION ID]],GEONAMES[[GEOID]:[GEO Name]],2,)</f>
        <v>NAM</v>
      </c>
      <c r="H170" t="str">
        <f>"Q"&amp;ROUNDUP(LEFT(VolumebyClient[[#This Row],[Date]],2)/3,0)&amp;" "&amp;RIGHT(VolumebyClient[[#This Row],[Date]],4)</f>
        <v>Q2 2021</v>
      </c>
      <c r="I170" t="str">
        <f>RIGHT(VolumebyClient[[#This Row],[Date]],4)</f>
        <v>2021</v>
      </c>
    </row>
    <row r="171" spans="1:9">
      <c r="A171" s="9" t="s">
        <v>35</v>
      </c>
      <c r="B171" s="7" t="s">
        <v>22</v>
      </c>
      <c r="C171" s="6">
        <v>1095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t="str">
        <f>INDEX(geobyclient[GEOID],MATCH(VolumebyClient[[#This Row],[CLID]],geobyclient[RIGHT],0))</f>
        <v>GEO1001</v>
      </c>
      <c r="G171" t="str">
        <f>VLOOKUP(VolumebyClient[[#This Row],[INDEX ATCH REGION ID]],GEONAMES[[GEOID]:[GEO Name]],2,)</f>
        <v>NAM</v>
      </c>
      <c r="H171" t="str">
        <f>"Q"&amp;ROUNDUP(LEFT(VolumebyClient[[#This Row],[Date]],2)/3,0)&amp;" "&amp;RIGHT(VolumebyClient[[#This Row],[Date]],4)</f>
        <v>Q2 2021</v>
      </c>
      <c r="I171" t="str">
        <f>RIGHT(VolumebyClient[[#This Row],[Date]],4)</f>
        <v>2021</v>
      </c>
    </row>
    <row r="172" spans="1:9">
      <c r="A172" s="9" t="s">
        <v>35</v>
      </c>
      <c r="B172" s="7" t="s">
        <v>23</v>
      </c>
      <c r="C172" s="6">
        <v>1043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t="str">
        <f>INDEX(geobyclient[GEOID],MATCH(VolumebyClient[[#This Row],[CLID]],geobyclient[RIGHT],0))</f>
        <v>GEO1001</v>
      </c>
      <c r="G172" t="str">
        <f>VLOOKUP(VolumebyClient[[#This Row],[INDEX ATCH REGION ID]],GEONAMES[[GEOID]:[GEO Name]],2,)</f>
        <v>NAM</v>
      </c>
      <c r="H172" t="str">
        <f>"Q"&amp;ROUNDUP(LEFT(VolumebyClient[[#This Row],[Date]],2)/3,0)&amp;" "&amp;RIGHT(VolumebyClient[[#This Row],[Date]],4)</f>
        <v>Q1 2021</v>
      </c>
      <c r="I172" t="str">
        <f>RIGHT(VolumebyClient[[#This Row],[Date]],4)</f>
        <v>2021</v>
      </c>
    </row>
    <row r="173" spans="1:9">
      <c r="A173" s="9" t="s">
        <v>35</v>
      </c>
      <c r="B173" s="7" t="s">
        <v>24</v>
      </c>
      <c r="C173" s="6">
        <v>797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t="str">
        <f>INDEX(geobyclient[GEOID],MATCH(VolumebyClient[[#This Row],[CLID]],geobyclient[RIGHT],0))</f>
        <v>GEO1001</v>
      </c>
      <c r="G173" t="str">
        <f>VLOOKUP(VolumebyClient[[#This Row],[INDEX ATCH REGION ID]],GEONAMES[[GEOID]:[GEO Name]],2,)</f>
        <v>NAM</v>
      </c>
      <c r="H173" t="str">
        <f>"Q"&amp;ROUNDUP(LEFT(VolumebyClient[[#This Row],[Date]],2)/3,0)&amp;" "&amp;RIGHT(VolumebyClient[[#This Row],[Date]],4)</f>
        <v>Q1 2021</v>
      </c>
      <c r="I173" t="str">
        <f>RIGHT(VolumebyClient[[#This Row],[Date]],4)</f>
        <v>2021</v>
      </c>
    </row>
    <row r="174" spans="1:9">
      <c r="A174" s="9" t="s">
        <v>35</v>
      </c>
      <c r="B174" s="7" t="s">
        <v>25</v>
      </c>
      <c r="C174" s="6">
        <v>859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t="str">
        <f>INDEX(geobyclient[GEOID],MATCH(VolumebyClient[[#This Row],[CLID]],geobyclient[RIGHT],0))</f>
        <v>GEO1001</v>
      </c>
      <c r="G174" t="str">
        <f>VLOOKUP(VolumebyClient[[#This Row],[INDEX ATCH REGION ID]],GEONAMES[[GEOID]:[GEO Name]],2,)</f>
        <v>NAM</v>
      </c>
      <c r="H174" t="str">
        <f>"Q"&amp;ROUNDUP(LEFT(VolumebyClient[[#This Row],[Date]],2)/3,0)&amp;" "&amp;RIGHT(VolumebyClient[[#This Row],[Date]],4)</f>
        <v>Q1 2021</v>
      </c>
      <c r="I174" t="str">
        <f>RIGHT(VolumebyClient[[#This Row],[Date]],4)</f>
        <v>2021</v>
      </c>
    </row>
    <row r="175" spans="1:9">
      <c r="A175" s="9" t="s">
        <v>36</v>
      </c>
      <c r="B175" s="7" t="s">
        <v>18</v>
      </c>
      <c r="C175" s="6">
        <v>916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t="str">
        <f>INDEX(geobyclient[GEOID],MATCH(VolumebyClient[[#This Row],[CLID]],geobyclient[RIGHT],0))</f>
        <v>GEO1001</v>
      </c>
      <c r="G175" t="str">
        <f>VLOOKUP(VolumebyClient[[#This Row],[INDEX ATCH REGION ID]],GEONAMES[[GEOID]:[GEO Name]],2,)</f>
        <v>NAM</v>
      </c>
      <c r="H175" t="str">
        <f>"Q"&amp;ROUNDUP(LEFT(VolumebyClient[[#This Row],[Date]],2)/3,0)&amp;" "&amp;RIGHT(VolumebyClient[[#This Row],[Date]],4)</f>
        <v>Q4 2020</v>
      </c>
      <c r="I175" t="str">
        <f>RIGHT(VolumebyClient[[#This Row],[Date]],4)</f>
        <v>2020</v>
      </c>
    </row>
    <row r="176" spans="1:9">
      <c r="A176" s="9" t="s">
        <v>36</v>
      </c>
      <c r="B176" s="7" t="s">
        <v>19</v>
      </c>
      <c r="C176" s="6">
        <v>1176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t="str">
        <f>INDEX(geobyclient[GEOID],MATCH(VolumebyClient[[#This Row],[CLID]],geobyclient[RIGHT],0))</f>
        <v>GEO1001</v>
      </c>
      <c r="G176" t="str">
        <f>VLOOKUP(VolumebyClient[[#This Row],[INDEX ATCH REGION ID]],GEONAMES[[GEOID]:[GEO Name]],2,)</f>
        <v>NAM</v>
      </c>
      <c r="H176" t="str">
        <f>"Q"&amp;ROUNDUP(LEFT(VolumebyClient[[#This Row],[Date]],2)/3,0)&amp;" "&amp;RIGHT(VolumebyClient[[#This Row],[Date]],4)</f>
        <v>Q4 2020</v>
      </c>
      <c r="I176" t="str">
        <f>RIGHT(VolumebyClient[[#This Row],[Date]],4)</f>
        <v>2020</v>
      </c>
    </row>
    <row r="177" spans="1:9">
      <c r="A177" s="9" t="s">
        <v>36</v>
      </c>
      <c r="B177" s="7" t="s">
        <v>20</v>
      </c>
      <c r="C177" s="6">
        <v>1193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t="str">
        <f>INDEX(geobyclient[GEOID],MATCH(VolumebyClient[[#This Row],[CLID]],geobyclient[RIGHT],0))</f>
        <v>GEO1001</v>
      </c>
      <c r="G177" t="str">
        <f>VLOOKUP(VolumebyClient[[#This Row],[INDEX ATCH REGION ID]],GEONAMES[[GEOID]:[GEO Name]],2,)</f>
        <v>NAM</v>
      </c>
      <c r="H177" t="str">
        <f>"Q"&amp;ROUNDUP(LEFT(VolumebyClient[[#This Row],[Date]],2)/3,0)&amp;" "&amp;RIGHT(VolumebyClient[[#This Row],[Date]],4)</f>
        <v>Q2 2021</v>
      </c>
      <c r="I177" t="str">
        <f>RIGHT(VolumebyClient[[#This Row],[Date]],4)</f>
        <v>2021</v>
      </c>
    </row>
    <row r="178" spans="1:9">
      <c r="A178" s="9" t="s">
        <v>36</v>
      </c>
      <c r="B178" s="7" t="s">
        <v>21</v>
      </c>
      <c r="C178" s="6">
        <v>1360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t="str">
        <f>INDEX(geobyclient[GEOID],MATCH(VolumebyClient[[#This Row],[CLID]],geobyclient[RIGHT],0))</f>
        <v>GEO1001</v>
      </c>
      <c r="G178" t="str">
        <f>VLOOKUP(VolumebyClient[[#This Row],[INDEX ATCH REGION ID]],GEONAMES[[GEOID]:[GEO Name]],2,)</f>
        <v>NAM</v>
      </c>
      <c r="H178" t="str">
        <f>"Q"&amp;ROUNDUP(LEFT(VolumebyClient[[#This Row],[Date]],2)/3,0)&amp;" "&amp;RIGHT(VolumebyClient[[#This Row],[Date]],4)</f>
        <v>Q2 2021</v>
      </c>
      <c r="I178" t="str">
        <f>RIGHT(VolumebyClient[[#This Row],[Date]],4)</f>
        <v>2021</v>
      </c>
    </row>
    <row r="179" spans="1:9">
      <c r="A179" s="9" t="s">
        <v>36</v>
      </c>
      <c r="B179" s="7" t="s">
        <v>22</v>
      </c>
      <c r="C179" s="6">
        <v>1768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t="str">
        <f>INDEX(geobyclient[GEOID],MATCH(VolumebyClient[[#This Row],[CLID]],geobyclient[RIGHT],0))</f>
        <v>GEO1001</v>
      </c>
      <c r="G179" t="str">
        <f>VLOOKUP(VolumebyClient[[#This Row],[INDEX ATCH REGION ID]],GEONAMES[[GEOID]:[GEO Name]],2,)</f>
        <v>NAM</v>
      </c>
      <c r="H179" t="str">
        <f>"Q"&amp;ROUNDUP(LEFT(VolumebyClient[[#This Row],[Date]],2)/3,0)&amp;" "&amp;RIGHT(VolumebyClient[[#This Row],[Date]],4)</f>
        <v>Q2 2021</v>
      </c>
      <c r="I179" t="str">
        <f>RIGHT(VolumebyClient[[#This Row],[Date]],4)</f>
        <v>2021</v>
      </c>
    </row>
    <row r="180" spans="1:9">
      <c r="A180" s="9" t="s">
        <v>36</v>
      </c>
      <c r="B180" s="7" t="s">
        <v>23</v>
      </c>
      <c r="C180" s="6">
        <v>1192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t="str">
        <f>INDEX(geobyclient[GEOID],MATCH(VolumebyClient[[#This Row],[CLID]],geobyclient[RIGHT],0))</f>
        <v>GEO1001</v>
      </c>
      <c r="G180" t="str">
        <f>VLOOKUP(VolumebyClient[[#This Row],[INDEX ATCH REGION ID]],GEONAMES[[GEOID]:[GEO Name]],2,)</f>
        <v>NAM</v>
      </c>
      <c r="H180" t="str">
        <f>"Q"&amp;ROUNDUP(LEFT(VolumebyClient[[#This Row],[Date]],2)/3,0)&amp;" "&amp;RIGHT(VolumebyClient[[#This Row],[Date]],4)</f>
        <v>Q1 2021</v>
      </c>
      <c r="I180" t="str">
        <f>RIGHT(VolumebyClient[[#This Row],[Date]],4)</f>
        <v>2021</v>
      </c>
    </row>
    <row r="181" spans="1:9">
      <c r="A181" s="9" t="s">
        <v>36</v>
      </c>
      <c r="B181" s="7" t="s">
        <v>24</v>
      </c>
      <c r="C181" s="6">
        <v>1332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t="str">
        <f>INDEX(geobyclient[GEOID],MATCH(VolumebyClient[[#This Row],[CLID]],geobyclient[RIGHT],0))</f>
        <v>GEO1001</v>
      </c>
      <c r="G181" t="str">
        <f>VLOOKUP(VolumebyClient[[#This Row],[INDEX ATCH REGION ID]],GEONAMES[[GEOID]:[GEO Name]],2,)</f>
        <v>NAM</v>
      </c>
      <c r="H181" t="str">
        <f>"Q"&amp;ROUNDUP(LEFT(VolumebyClient[[#This Row],[Date]],2)/3,0)&amp;" "&amp;RIGHT(VolumebyClient[[#This Row],[Date]],4)</f>
        <v>Q1 2021</v>
      </c>
      <c r="I181" t="str">
        <f>RIGHT(VolumebyClient[[#This Row],[Date]],4)</f>
        <v>2021</v>
      </c>
    </row>
    <row r="182" spans="1:9">
      <c r="A182" s="9" t="s">
        <v>36</v>
      </c>
      <c r="B182" s="7" t="s">
        <v>25</v>
      </c>
      <c r="C182" s="6">
        <v>941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t="str">
        <f>INDEX(geobyclient[GEOID],MATCH(VolumebyClient[[#This Row],[CLID]],geobyclient[RIGHT],0))</f>
        <v>GEO1001</v>
      </c>
      <c r="G182" t="str">
        <f>VLOOKUP(VolumebyClient[[#This Row],[INDEX ATCH REGION ID]],GEONAMES[[GEOID]:[GEO Name]],2,)</f>
        <v>NAM</v>
      </c>
      <c r="H182" t="str">
        <f>"Q"&amp;ROUNDUP(LEFT(VolumebyClient[[#This Row],[Date]],2)/3,0)&amp;" "&amp;RIGHT(VolumebyClient[[#This Row],[Date]],4)</f>
        <v>Q1 2021</v>
      </c>
      <c r="I182" t="str">
        <f>RIGHT(VolumebyClient[[#This Row],[Date]],4)</f>
        <v>2021</v>
      </c>
    </row>
    <row r="183" spans="1:9">
      <c r="A183" s="9" t="s">
        <v>37</v>
      </c>
      <c r="B183" s="7" t="s">
        <v>27</v>
      </c>
      <c r="C183" s="6">
        <v>1131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t="str">
        <f>INDEX(geobyclient[GEOID],MATCH(VolumebyClient[[#This Row],[CLID]],geobyclient[RIGHT],0))</f>
        <v>GEO1001</v>
      </c>
      <c r="G183" t="str">
        <f>VLOOKUP(VolumebyClient[[#This Row],[INDEX ATCH REGION ID]],GEONAMES[[GEOID]:[GEO Name]],2,)</f>
        <v>NAM</v>
      </c>
      <c r="H183" t="str">
        <f>"Q"&amp;ROUNDUP(LEFT(VolumebyClient[[#This Row],[Date]],2)/3,0)&amp;" "&amp;RIGHT(VolumebyClient[[#This Row],[Date]],4)</f>
        <v>Q1 2020</v>
      </c>
      <c r="I183" t="str">
        <f>RIGHT(VolumebyClient[[#This Row],[Date]],4)</f>
        <v>2020</v>
      </c>
    </row>
    <row r="184" spans="1:9">
      <c r="A184" s="9" t="s">
        <v>37</v>
      </c>
      <c r="B184" s="7" t="s">
        <v>28</v>
      </c>
      <c r="C184" s="6">
        <v>1268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t="str">
        <f>INDEX(geobyclient[GEOID],MATCH(VolumebyClient[[#This Row],[CLID]],geobyclient[RIGHT],0))</f>
        <v>GEO1001</v>
      </c>
      <c r="G184" t="str">
        <f>VLOOKUP(VolumebyClient[[#This Row],[INDEX ATCH REGION ID]],GEONAMES[[GEOID]:[GEO Name]],2,)</f>
        <v>NAM</v>
      </c>
      <c r="H184" t="str">
        <f>"Q"&amp;ROUNDUP(LEFT(VolumebyClient[[#This Row],[Date]],2)/3,0)&amp;" "&amp;RIGHT(VolumebyClient[[#This Row],[Date]],4)</f>
        <v>Q1 2020</v>
      </c>
      <c r="I184" t="str">
        <f>RIGHT(VolumebyClient[[#This Row],[Date]],4)</f>
        <v>2020</v>
      </c>
    </row>
    <row r="185" spans="1:9">
      <c r="A185" s="9" t="s">
        <v>37</v>
      </c>
      <c r="B185" s="7" t="s">
        <v>10</v>
      </c>
      <c r="C185" s="6">
        <v>1410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t="str">
        <f>INDEX(geobyclient[GEOID],MATCH(VolumebyClient[[#This Row],[CLID]],geobyclient[RIGHT],0))</f>
        <v>GEO1001</v>
      </c>
      <c r="G185" t="str">
        <f>VLOOKUP(VolumebyClient[[#This Row],[INDEX ATCH REGION ID]],GEONAMES[[GEOID]:[GEO Name]],2,)</f>
        <v>NAM</v>
      </c>
      <c r="H185" t="str">
        <f>"Q"&amp;ROUNDUP(LEFT(VolumebyClient[[#This Row],[Date]],2)/3,0)&amp;" "&amp;RIGHT(VolumebyClient[[#This Row],[Date]],4)</f>
        <v>Q1 2020</v>
      </c>
      <c r="I185" t="str">
        <f>RIGHT(VolumebyClient[[#This Row],[Date]],4)</f>
        <v>2020</v>
      </c>
    </row>
    <row r="186" spans="1:9">
      <c r="A186" s="9" t="s">
        <v>37</v>
      </c>
      <c r="B186" s="7" t="s">
        <v>11</v>
      </c>
      <c r="C186" s="6">
        <v>1688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t="str">
        <f>INDEX(geobyclient[GEOID],MATCH(VolumebyClient[[#This Row],[CLID]],geobyclient[RIGHT],0))</f>
        <v>GEO1001</v>
      </c>
      <c r="G186" t="str">
        <f>VLOOKUP(VolumebyClient[[#This Row],[INDEX ATCH REGION ID]],GEONAMES[[GEOID]:[GEO Name]],2,)</f>
        <v>NAM</v>
      </c>
      <c r="H186" t="str">
        <f>"Q"&amp;ROUNDUP(LEFT(VolumebyClient[[#This Row],[Date]],2)/3,0)&amp;" "&amp;RIGHT(VolumebyClient[[#This Row],[Date]],4)</f>
        <v>Q2 2020</v>
      </c>
      <c r="I186" t="str">
        <f>RIGHT(VolumebyClient[[#This Row],[Date]],4)</f>
        <v>2020</v>
      </c>
    </row>
    <row r="187" spans="1:9">
      <c r="A187" s="9" t="s">
        <v>37</v>
      </c>
      <c r="B187" s="7" t="s">
        <v>12</v>
      </c>
      <c r="C187" s="6">
        <v>1548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t="str">
        <f>INDEX(geobyclient[GEOID],MATCH(VolumebyClient[[#This Row],[CLID]],geobyclient[RIGHT],0))</f>
        <v>GEO1001</v>
      </c>
      <c r="G187" t="str">
        <f>VLOOKUP(VolumebyClient[[#This Row],[INDEX ATCH REGION ID]],GEONAMES[[GEOID]:[GEO Name]],2,)</f>
        <v>NAM</v>
      </c>
      <c r="H187" t="str">
        <f>"Q"&amp;ROUNDUP(LEFT(VolumebyClient[[#This Row],[Date]],2)/3,0)&amp;" "&amp;RIGHT(VolumebyClient[[#This Row],[Date]],4)</f>
        <v>Q2 2020</v>
      </c>
      <c r="I187" t="str">
        <f>RIGHT(VolumebyClient[[#This Row],[Date]],4)</f>
        <v>2020</v>
      </c>
    </row>
    <row r="188" spans="1:9">
      <c r="A188" s="9" t="s">
        <v>37</v>
      </c>
      <c r="B188" s="7" t="s">
        <v>13</v>
      </c>
      <c r="C188" s="6">
        <v>1127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t="str">
        <f>INDEX(geobyclient[GEOID],MATCH(VolumebyClient[[#This Row],[CLID]],geobyclient[RIGHT],0))</f>
        <v>GEO1001</v>
      </c>
      <c r="G188" t="str">
        <f>VLOOKUP(VolumebyClient[[#This Row],[INDEX ATCH REGION ID]],GEONAMES[[GEOID]:[GEO Name]],2,)</f>
        <v>NAM</v>
      </c>
      <c r="H188" t="str">
        <f>"Q"&amp;ROUNDUP(LEFT(VolumebyClient[[#This Row],[Date]],2)/3,0)&amp;" "&amp;RIGHT(VolumebyClient[[#This Row],[Date]],4)</f>
        <v>Q2 2020</v>
      </c>
      <c r="I188" t="str">
        <f>RIGHT(VolumebyClient[[#This Row],[Date]],4)</f>
        <v>2020</v>
      </c>
    </row>
    <row r="189" spans="1:9">
      <c r="A189" s="9" t="s">
        <v>37</v>
      </c>
      <c r="B189" s="7" t="s">
        <v>14</v>
      </c>
      <c r="C189" s="6">
        <v>984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t="str">
        <f>INDEX(geobyclient[GEOID],MATCH(VolumebyClient[[#This Row],[CLID]],geobyclient[RIGHT],0))</f>
        <v>GEO1001</v>
      </c>
      <c r="G189" t="str">
        <f>VLOOKUP(VolumebyClient[[#This Row],[INDEX ATCH REGION ID]],GEONAMES[[GEOID]:[GEO Name]],2,)</f>
        <v>NAM</v>
      </c>
      <c r="H189" t="str">
        <f>"Q"&amp;ROUNDUP(LEFT(VolumebyClient[[#This Row],[Date]],2)/3,0)&amp;" "&amp;RIGHT(VolumebyClient[[#This Row],[Date]],4)</f>
        <v>Q3 2020</v>
      </c>
      <c r="I189" t="str">
        <f>RIGHT(VolumebyClient[[#This Row],[Date]],4)</f>
        <v>2020</v>
      </c>
    </row>
    <row r="190" spans="1:9">
      <c r="A190" s="9" t="s">
        <v>37</v>
      </c>
      <c r="B190" s="7" t="s">
        <v>15</v>
      </c>
      <c r="C190" s="6">
        <v>850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t="str">
        <f>INDEX(geobyclient[GEOID],MATCH(VolumebyClient[[#This Row],[CLID]],geobyclient[RIGHT],0))</f>
        <v>GEO1001</v>
      </c>
      <c r="G190" t="str">
        <f>VLOOKUP(VolumebyClient[[#This Row],[INDEX ATCH REGION ID]],GEONAMES[[GEOID]:[GEO Name]],2,)</f>
        <v>NAM</v>
      </c>
      <c r="H190" t="str">
        <f>"Q"&amp;ROUNDUP(LEFT(VolumebyClient[[#This Row],[Date]],2)/3,0)&amp;" "&amp;RIGHT(VolumebyClient[[#This Row],[Date]],4)</f>
        <v>Q3 2020</v>
      </c>
      <c r="I190" t="str">
        <f>RIGHT(VolumebyClient[[#This Row],[Date]],4)</f>
        <v>2020</v>
      </c>
    </row>
    <row r="191" spans="1:9">
      <c r="A191" s="9" t="s">
        <v>37</v>
      </c>
      <c r="B191" s="7" t="s">
        <v>16</v>
      </c>
      <c r="C191" s="6">
        <v>850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t="str">
        <f>INDEX(geobyclient[GEOID],MATCH(VolumebyClient[[#This Row],[CLID]],geobyclient[RIGHT],0))</f>
        <v>GEO1001</v>
      </c>
      <c r="G191" t="str">
        <f>VLOOKUP(VolumebyClient[[#This Row],[INDEX ATCH REGION ID]],GEONAMES[[GEOID]:[GEO Name]],2,)</f>
        <v>NAM</v>
      </c>
      <c r="H191" t="str">
        <f>"Q"&amp;ROUNDUP(LEFT(VolumebyClient[[#This Row],[Date]],2)/3,0)&amp;" "&amp;RIGHT(VolumebyClient[[#This Row],[Date]],4)</f>
        <v>Q3 2020</v>
      </c>
      <c r="I191" t="str">
        <f>RIGHT(VolumebyClient[[#This Row],[Date]],4)</f>
        <v>2020</v>
      </c>
    </row>
    <row r="192" spans="1:9">
      <c r="A192" s="9" t="s">
        <v>37</v>
      </c>
      <c r="B192" s="7" t="s">
        <v>17</v>
      </c>
      <c r="C192" s="6">
        <v>986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t="str">
        <f>INDEX(geobyclient[GEOID],MATCH(VolumebyClient[[#This Row],[CLID]],geobyclient[RIGHT],0))</f>
        <v>GEO1001</v>
      </c>
      <c r="G192" t="str">
        <f>VLOOKUP(VolumebyClient[[#This Row],[INDEX ATCH REGION ID]],GEONAMES[[GEOID]:[GEO Name]],2,)</f>
        <v>NAM</v>
      </c>
      <c r="H192" t="str">
        <f>"Q"&amp;ROUNDUP(LEFT(VolumebyClient[[#This Row],[Date]],2)/3,0)&amp;" "&amp;RIGHT(VolumebyClient[[#This Row],[Date]],4)</f>
        <v>Q4 2020</v>
      </c>
      <c r="I192" t="str">
        <f>RIGHT(VolumebyClient[[#This Row],[Date]],4)</f>
        <v>2020</v>
      </c>
    </row>
    <row r="193" spans="1:9">
      <c r="A193" s="9" t="s">
        <v>37</v>
      </c>
      <c r="B193" s="7" t="s">
        <v>18</v>
      </c>
      <c r="C193" s="6">
        <v>1129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t="str">
        <f>INDEX(geobyclient[GEOID],MATCH(VolumebyClient[[#This Row],[CLID]],geobyclient[RIGHT],0))</f>
        <v>GEO1001</v>
      </c>
      <c r="G193" t="str">
        <f>VLOOKUP(VolumebyClient[[#This Row],[INDEX ATCH REGION ID]],GEONAMES[[GEOID]:[GEO Name]],2,)</f>
        <v>NAM</v>
      </c>
      <c r="H193" t="str">
        <f>"Q"&amp;ROUNDUP(LEFT(VolumebyClient[[#This Row],[Date]],2)/3,0)&amp;" "&amp;RIGHT(VolumebyClient[[#This Row],[Date]],4)</f>
        <v>Q4 2020</v>
      </c>
      <c r="I193" t="str">
        <f>RIGHT(VolumebyClient[[#This Row],[Date]],4)</f>
        <v>2020</v>
      </c>
    </row>
    <row r="194" spans="1:9">
      <c r="A194" s="9" t="s">
        <v>37</v>
      </c>
      <c r="B194" s="7" t="s">
        <v>19</v>
      </c>
      <c r="C194" s="6">
        <v>1131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t="str">
        <f>INDEX(geobyclient[GEOID],MATCH(VolumebyClient[[#This Row],[CLID]],geobyclient[RIGHT],0))</f>
        <v>GEO1001</v>
      </c>
      <c r="G194" t="str">
        <f>VLOOKUP(VolumebyClient[[#This Row],[INDEX ATCH REGION ID]],GEONAMES[[GEOID]:[GEO Name]],2,)</f>
        <v>NAM</v>
      </c>
      <c r="H194" t="str">
        <f>"Q"&amp;ROUNDUP(LEFT(VolumebyClient[[#This Row],[Date]],2)/3,0)&amp;" "&amp;RIGHT(VolumebyClient[[#This Row],[Date]],4)</f>
        <v>Q4 2020</v>
      </c>
      <c r="I194" t="str">
        <f>RIGHT(VolumebyClient[[#This Row],[Date]],4)</f>
        <v>2020</v>
      </c>
    </row>
    <row r="195" spans="1:9">
      <c r="A195" s="9" t="s">
        <v>37</v>
      </c>
      <c r="B195" s="7" t="s">
        <v>20</v>
      </c>
      <c r="C195" s="6">
        <v>1119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t="str">
        <f>INDEX(geobyclient[GEOID],MATCH(VolumebyClient[[#This Row],[CLID]],geobyclient[RIGHT],0))</f>
        <v>GEO1001</v>
      </c>
      <c r="G195" t="str">
        <f>VLOOKUP(VolumebyClient[[#This Row],[INDEX ATCH REGION ID]],GEONAMES[[GEOID]:[GEO Name]],2,)</f>
        <v>NAM</v>
      </c>
      <c r="H195" t="str">
        <f>"Q"&amp;ROUNDUP(LEFT(VolumebyClient[[#This Row],[Date]],2)/3,0)&amp;" "&amp;RIGHT(VolumebyClient[[#This Row],[Date]],4)</f>
        <v>Q2 2021</v>
      </c>
      <c r="I195" t="str">
        <f>RIGHT(VolumebyClient[[#This Row],[Date]],4)</f>
        <v>2021</v>
      </c>
    </row>
    <row r="196" spans="1:9">
      <c r="A196" s="9" t="s">
        <v>37</v>
      </c>
      <c r="B196" s="7" t="s">
        <v>21</v>
      </c>
      <c r="C196" s="6">
        <v>1598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t="str">
        <f>INDEX(geobyclient[GEOID],MATCH(VolumebyClient[[#This Row],[CLID]],geobyclient[RIGHT],0))</f>
        <v>GEO1001</v>
      </c>
      <c r="G196" t="str">
        <f>VLOOKUP(VolumebyClient[[#This Row],[INDEX ATCH REGION ID]],GEONAMES[[GEOID]:[GEO Name]],2,)</f>
        <v>NAM</v>
      </c>
      <c r="H196" t="str">
        <f>"Q"&amp;ROUNDUP(LEFT(VolumebyClient[[#This Row],[Date]],2)/3,0)&amp;" "&amp;RIGHT(VolumebyClient[[#This Row],[Date]],4)</f>
        <v>Q2 2021</v>
      </c>
      <c r="I196" t="str">
        <f>RIGHT(VolumebyClient[[#This Row],[Date]],4)</f>
        <v>2021</v>
      </c>
    </row>
    <row r="197" spans="1:9">
      <c r="A197" s="9" t="s">
        <v>37</v>
      </c>
      <c r="B197" s="7" t="s">
        <v>22</v>
      </c>
      <c r="C197" s="6">
        <v>1707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t="str">
        <f>INDEX(geobyclient[GEOID],MATCH(VolumebyClient[[#This Row],[CLID]],geobyclient[RIGHT],0))</f>
        <v>GEO1001</v>
      </c>
      <c r="G197" t="str">
        <f>VLOOKUP(VolumebyClient[[#This Row],[INDEX ATCH REGION ID]],GEONAMES[[GEOID]:[GEO Name]],2,)</f>
        <v>NAM</v>
      </c>
      <c r="H197" t="str">
        <f>"Q"&amp;ROUNDUP(LEFT(VolumebyClient[[#This Row],[Date]],2)/3,0)&amp;" "&amp;RIGHT(VolumebyClient[[#This Row],[Date]],4)</f>
        <v>Q2 2021</v>
      </c>
      <c r="I197" t="str">
        <f>RIGHT(VolumebyClient[[#This Row],[Date]],4)</f>
        <v>2021</v>
      </c>
    </row>
    <row r="198" spans="1:9">
      <c r="A198" s="9" t="s">
        <v>37</v>
      </c>
      <c r="B198" s="7" t="s">
        <v>23</v>
      </c>
      <c r="C198" s="6">
        <v>1404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t="str">
        <f>INDEX(geobyclient[GEOID],MATCH(VolumebyClient[[#This Row],[CLID]],geobyclient[RIGHT],0))</f>
        <v>GEO1001</v>
      </c>
      <c r="G198" t="str">
        <f>VLOOKUP(VolumebyClient[[#This Row],[INDEX ATCH REGION ID]],GEONAMES[[GEOID]:[GEO Name]],2,)</f>
        <v>NAM</v>
      </c>
      <c r="H198" t="str">
        <f>"Q"&amp;ROUNDUP(LEFT(VolumebyClient[[#This Row],[Date]],2)/3,0)&amp;" "&amp;RIGHT(VolumebyClient[[#This Row],[Date]],4)</f>
        <v>Q1 2021</v>
      </c>
      <c r="I198" t="str">
        <f>RIGHT(VolumebyClient[[#This Row],[Date]],4)</f>
        <v>2021</v>
      </c>
    </row>
    <row r="199" spans="1:9">
      <c r="A199" s="9" t="s">
        <v>37</v>
      </c>
      <c r="B199" s="7" t="s">
        <v>24</v>
      </c>
      <c r="C199" s="6">
        <v>1252</v>
      </c>
      <c r="D199">
        <f>LEN(VolumebyClient[[#This Row],[CLID]])</f>
        <v>7</v>
      </c>
      <c r="E199" t="str">
        <f>_xlfn.XLOOKUP(VolumebyClient[[#This Row],[CLID]],geobyclient[MID],geobyclient[GEOID])</f>
        <v>GEO1001</v>
      </c>
      <c r="F199" t="str">
        <f>INDEX(geobyclient[GEOID],MATCH(VolumebyClient[[#This Row],[CLID]],geobyclient[RIGHT],0))</f>
        <v>GEO1001</v>
      </c>
      <c r="G199" t="str">
        <f>VLOOKUP(VolumebyClient[[#This Row],[INDEX ATCH REGION ID]],GEONAMES[[GEOID]:[GEO Name]],2,)</f>
        <v>NAM</v>
      </c>
      <c r="H199" t="str">
        <f>"Q"&amp;ROUNDUP(LEFT(VolumebyClient[[#This Row],[Date]],2)/3,0)&amp;" "&amp;RIGHT(VolumebyClient[[#This Row],[Date]],4)</f>
        <v>Q1 2021</v>
      </c>
      <c r="I199" t="str">
        <f>RIGHT(VolumebyClient[[#This Row],[Date]],4)</f>
        <v>2021</v>
      </c>
    </row>
    <row r="200" spans="1:9">
      <c r="A200" s="9" t="s">
        <v>37</v>
      </c>
      <c r="B200" s="7" t="s">
        <v>25</v>
      </c>
      <c r="C200" s="6">
        <v>1119</v>
      </c>
      <c r="D200">
        <f>LEN(VolumebyClient[[#This Row],[CLID]])</f>
        <v>7</v>
      </c>
      <c r="E200" t="str">
        <f>_xlfn.XLOOKUP(VolumebyClient[[#This Row],[CLID]],geobyclient[MID],geobyclient[GEOID])</f>
        <v>GEO1001</v>
      </c>
      <c r="F200" t="str">
        <f>INDEX(geobyclient[GEOID],MATCH(VolumebyClient[[#This Row],[CLID]],geobyclient[RIGHT],0))</f>
        <v>GEO1001</v>
      </c>
      <c r="G200" t="str">
        <f>VLOOKUP(VolumebyClient[[#This Row],[INDEX ATCH REGION ID]],GEONAMES[[GEOID]:[GEO Name]],2,)</f>
        <v>NAM</v>
      </c>
      <c r="H200" t="str">
        <f>"Q"&amp;ROUNDUP(LEFT(VolumebyClient[[#This Row],[Date]],2)/3,0)&amp;" "&amp;RIGHT(VolumebyClient[[#This Row],[Date]],4)</f>
        <v>Q1 2021</v>
      </c>
      <c r="I200" t="str">
        <f>RIGHT(VolumebyClient[[#This Row],[Date]],4)</f>
        <v>2021</v>
      </c>
    </row>
    <row r="201" spans="1:9">
      <c r="A201" s="9" t="s">
        <v>38</v>
      </c>
      <c r="B201" s="7" t="s">
        <v>27</v>
      </c>
      <c r="C201" s="6">
        <v>1488</v>
      </c>
      <c r="D201">
        <f>LEN(VolumebyClient[[#This Row],[CLID]])</f>
        <v>7</v>
      </c>
      <c r="E201" t="str">
        <f>_xlfn.XLOOKUP(VolumebyClient[[#This Row],[CLID]],geobyclient[MID],geobyclient[GEOID])</f>
        <v>GEO1001</v>
      </c>
      <c r="F201" t="str">
        <f>INDEX(geobyclient[GEOID],MATCH(VolumebyClient[[#This Row],[CLID]],geobyclient[RIGHT],0))</f>
        <v>GEO1001</v>
      </c>
      <c r="G201" t="str">
        <f>VLOOKUP(VolumebyClient[[#This Row],[INDEX ATCH REGION ID]],GEONAMES[[GEOID]:[GEO Name]],2,)</f>
        <v>NAM</v>
      </c>
      <c r="H201" t="str">
        <f>"Q"&amp;ROUNDUP(LEFT(VolumebyClient[[#This Row],[Date]],2)/3,0)&amp;" "&amp;RIGHT(VolumebyClient[[#This Row],[Date]],4)</f>
        <v>Q1 2020</v>
      </c>
      <c r="I201" t="str">
        <f>RIGHT(VolumebyClient[[#This Row],[Date]],4)</f>
        <v>2020</v>
      </c>
    </row>
    <row r="202" spans="1:9">
      <c r="A202" s="9" t="s">
        <v>38</v>
      </c>
      <c r="B202" s="7" t="s">
        <v>28</v>
      </c>
      <c r="C202" s="6">
        <v>1674</v>
      </c>
      <c r="D202">
        <f>LEN(VolumebyClient[[#This Row],[CLID]])</f>
        <v>7</v>
      </c>
      <c r="E202" t="str">
        <f>_xlfn.XLOOKUP(VolumebyClient[[#This Row],[CLID]],geobyclient[MID],geobyclient[GEOID])</f>
        <v>GEO1001</v>
      </c>
      <c r="F202" t="str">
        <f>INDEX(geobyclient[GEOID],MATCH(VolumebyClient[[#This Row],[CLID]],geobyclient[RIGHT],0))</f>
        <v>GEO1001</v>
      </c>
      <c r="G202" t="str">
        <f>VLOOKUP(VolumebyClient[[#This Row],[INDEX ATCH REGION ID]],GEONAMES[[GEOID]:[GEO Name]],2,)</f>
        <v>NAM</v>
      </c>
      <c r="H202" t="str">
        <f>"Q"&amp;ROUNDUP(LEFT(VolumebyClient[[#This Row],[Date]],2)/3,0)&amp;" "&amp;RIGHT(VolumebyClient[[#This Row],[Date]],4)</f>
        <v>Q1 2020</v>
      </c>
      <c r="I202" t="str">
        <f>RIGHT(VolumebyClient[[#This Row],[Date]],4)</f>
        <v>2020</v>
      </c>
    </row>
    <row r="203" spans="1:9">
      <c r="A203" s="9" t="s">
        <v>38</v>
      </c>
      <c r="B203" s="7" t="s">
        <v>10</v>
      </c>
      <c r="C203" s="6">
        <v>1862</v>
      </c>
      <c r="D203">
        <f>LEN(VolumebyClient[[#This Row],[CLID]])</f>
        <v>7</v>
      </c>
      <c r="E203" t="str">
        <f>_xlfn.XLOOKUP(VolumebyClient[[#This Row],[CLID]],geobyclient[MID],geobyclient[GEOID])</f>
        <v>GEO1001</v>
      </c>
      <c r="F203" t="str">
        <f>INDEX(geobyclient[GEOID],MATCH(VolumebyClient[[#This Row],[CLID]],geobyclient[RIGHT],0))</f>
        <v>GEO1001</v>
      </c>
      <c r="G203" t="str">
        <f>VLOOKUP(VolumebyClient[[#This Row],[INDEX ATCH REGION ID]],GEONAMES[[GEOID]:[GEO Name]],2,)</f>
        <v>NAM</v>
      </c>
      <c r="H203" t="str">
        <f>"Q"&amp;ROUNDUP(LEFT(VolumebyClient[[#This Row],[Date]],2)/3,0)&amp;" "&amp;RIGHT(VolumebyClient[[#This Row],[Date]],4)</f>
        <v>Q1 2020</v>
      </c>
      <c r="I203" t="str">
        <f>RIGHT(VolumebyClient[[#This Row],[Date]],4)</f>
        <v>2020</v>
      </c>
    </row>
    <row r="204" spans="1:9">
      <c r="A204" s="9" t="s">
        <v>38</v>
      </c>
      <c r="B204" s="7" t="s">
        <v>11</v>
      </c>
      <c r="C204" s="6">
        <v>2231</v>
      </c>
      <c r="D204">
        <f>LEN(VolumebyClient[[#This Row],[CLID]])</f>
        <v>7</v>
      </c>
      <c r="E204" t="str">
        <f>_xlfn.XLOOKUP(VolumebyClient[[#This Row],[CLID]],geobyclient[MID],geobyclient[GEOID])</f>
        <v>GEO1001</v>
      </c>
      <c r="F204" t="str">
        <f>INDEX(geobyclient[GEOID],MATCH(VolumebyClient[[#This Row],[CLID]],geobyclient[RIGHT],0))</f>
        <v>GEO1001</v>
      </c>
      <c r="G204" t="str">
        <f>VLOOKUP(VolumebyClient[[#This Row],[INDEX ATCH REGION ID]],GEONAMES[[GEOID]:[GEO Name]],2,)</f>
        <v>NAM</v>
      </c>
      <c r="H204" t="str">
        <f>"Q"&amp;ROUNDUP(LEFT(VolumebyClient[[#This Row],[Date]],2)/3,0)&amp;" "&amp;RIGHT(VolumebyClient[[#This Row],[Date]],4)</f>
        <v>Q2 2020</v>
      </c>
      <c r="I204" t="str">
        <f>RIGHT(VolumebyClient[[#This Row],[Date]],4)</f>
        <v>2020</v>
      </c>
    </row>
    <row r="205" spans="1:9">
      <c r="A205" s="9" t="s">
        <v>38</v>
      </c>
      <c r="B205" s="7" t="s">
        <v>12</v>
      </c>
      <c r="C205" s="6">
        <v>2049</v>
      </c>
      <c r="D205">
        <f>LEN(VolumebyClient[[#This Row],[CLID]])</f>
        <v>7</v>
      </c>
      <c r="E205" t="str">
        <f>_xlfn.XLOOKUP(VolumebyClient[[#This Row],[CLID]],geobyclient[MID],geobyclient[GEOID])</f>
        <v>GEO1001</v>
      </c>
      <c r="F205" t="str">
        <f>INDEX(geobyclient[GEOID],MATCH(VolumebyClient[[#This Row],[CLID]],geobyclient[RIGHT],0))</f>
        <v>GEO1001</v>
      </c>
      <c r="G205" t="str">
        <f>VLOOKUP(VolumebyClient[[#This Row],[INDEX ATCH REGION ID]],GEONAMES[[GEOID]:[GEO Name]],2,)</f>
        <v>NAM</v>
      </c>
      <c r="H205" t="str">
        <f>"Q"&amp;ROUNDUP(LEFT(VolumebyClient[[#This Row],[Date]],2)/3,0)&amp;" "&amp;RIGHT(VolumebyClient[[#This Row],[Date]],4)</f>
        <v>Q2 2020</v>
      </c>
      <c r="I205" t="str">
        <f>RIGHT(VolumebyClient[[#This Row],[Date]],4)</f>
        <v>2020</v>
      </c>
    </row>
    <row r="206" spans="1:9">
      <c r="A206" s="9" t="s">
        <v>38</v>
      </c>
      <c r="B206" s="7" t="s">
        <v>13</v>
      </c>
      <c r="C206" s="6">
        <v>1489</v>
      </c>
      <c r="D206">
        <f>LEN(VolumebyClient[[#This Row],[CLID]])</f>
        <v>7</v>
      </c>
      <c r="E206" t="str">
        <f>_xlfn.XLOOKUP(VolumebyClient[[#This Row],[CLID]],geobyclient[MID],geobyclient[GEOID])</f>
        <v>GEO1001</v>
      </c>
      <c r="F206" t="str">
        <f>INDEX(geobyclient[GEOID],MATCH(VolumebyClient[[#This Row],[CLID]],geobyclient[RIGHT],0))</f>
        <v>GEO1001</v>
      </c>
      <c r="G206" t="str">
        <f>VLOOKUP(VolumebyClient[[#This Row],[INDEX ATCH REGION ID]],GEONAMES[[GEOID]:[GEO Name]],2,)</f>
        <v>NAM</v>
      </c>
      <c r="H206" t="str">
        <f>"Q"&amp;ROUNDUP(LEFT(VolumebyClient[[#This Row],[Date]],2)/3,0)&amp;" "&amp;RIGHT(VolumebyClient[[#This Row],[Date]],4)</f>
        <v>Q2 2020</v>
      </c>
      <c r="I206" t="str">
        <f>RIGHT(VolumebyClient[[#This Row],[Date]],4)</f>
        <v>2020</v>
      </c>
    </row>
    <row r="207" spans="1:9">
      <c r="A207" s="9" t="s">
        <v>38</v>
      </c>
      <c r="B207" s="7" t="s">
        <v>14</v>
      </c>
      <c r="C207" s="6">
        <v>1301</v>
      </c>
      <c r="D207">
        <f>LEN(VolumebyClient[[#This Row],[CLID]])</f>
        <v>7</v>
      </c>
      <c r="E207" t="str">
        <f>_xlfn.XLOOKUP(VolumebyClient[[#This Row],[CLID]],geobyclient[MID],geobyclient[GEOID])</f>
        <v>GEO1001</v>
      </c>
      <c r="F207" t="str">
        <f>INDEX(geobyclient[GEOID],MATCH(VolumebyClient[[#This Row],[CLID]],geobyclient[RIGHT],0))</f>
        <v>GEO1001</v>
      </c>
      <c r="G207" t="str">
        <f>VLOOKUP(VolumebyClient[[#This Row],[INDEX ATCH REGION ID]],GEONAMES[[GEOID]:[GEO Name]],2,)</f>
        <v>NAM</v>
      </c>
      <c r="H207" t="str">
        <f>"Q"&amp;ROUNDUP(LEFT(VolumebyClient[[#This Row],[Date]],2)/3,0)&amp;" "&amp;RIGHT(VolumebyClient[[#This Row],[Date]],4)</f>
        <v>Q3 2020</v>
      </c>
      <c r="I207" t="str">
        <f>RIGHT(VolumebyClient[[#This Row],[Date]],4)</f>
        <v>2020</v>
      </c>
    </row>
    <row r="208" spans="1:9">
      <c r="A208" s="9" t="s">
        <v>38</v>
      </c>
      <c r="B208" s="7" t="s">
        <v>15</v>
      </c>
      <c r="C208" s="6">
        <v>1118</v>
      </c>
      <c r="D208">
        <f>LEN(VolumebyClient[[#This Row],[CLID]])</f>
        <v>7</v>
      </c>
      <c r="E208" t="str">
        <f>_xlfn.XLOOKUP(VolumebyClient[[#This Row],[CLID]],geobyclient[MID],geobyclient[GEOID])</f>
        <v>GEO1001</v>
      </c>
      <c r="F208" t="str">
        <f>INDEX(geobyclient[GEOID],MATCH(VolumebyClient[[#This Row],[CLID]],geobyclient[RIGHT],0))</f>
        <v>GEO1001</v>
      </c>
      <c r="G208" t="str">
        <f>VLOOKUP(VolumebyClient[[#This Row],[INDEX ATCH REGION ID]],GEONAMES[[GEOID]:[GEO Name]],2,)</f>
        <v>NAM</v>
      </c>
      <c r="H208" t="str">
        <f>"Q"&amp;ROUNDUP(LEFT(VolumebyClient[[#This Row],[Date]],2)/3,0)&amp;" "&amp;RIGHT(VolumebyClient[[#This Row],[Date]],4)</f>
        <v>Q3 2020</v>
      </c>
      <c r="I208" t="str">
        <f>RIGHT(VolumebyClient[[#This Row],[Date]],4)</f>
        <v>2020</v>
      </c>
    </row>
    <row r="209" spans="1:9">
      <c r="A209" s="9" t="s">
        <v>38</v>
      </c>
      <c r="B209" s="7" t="s">
        <v>16</v>
      </c>
      <c r="C209" s="6">
        <v>1117</v>
      </c>
      <c r="D209">
        <f>LEN(VolumebyClient[[#This Row],[CLID]])</f>
        <v>7</v>
      </c>
      <c r="E209" t="str">
        <f>_xlfn.XLOOKUP(VolumebyClient[[#This Row],[CLID]],geobyclient[MID],geobyclient[GEOID])</f>
        <v>GEO1001</v>
      </c>
      <c r="F209" t="str">
        <f>INDEX(geobyclient[GEOID],MATCH(VolumebyClient[[#This Row],[CLID]],geobyclient[RIGHT],0))</f>
        <v>GEO1001</v>
      </c>
      <c r="G209" t="str">
        <f>VLOOKUP(VolumebyClient[[#This Row],[INDEX ATCH REGION ID]],GEONAMES[[GEOID]:[GEO Name]],2,)</f>
        <v>NAM</v>
      </c>
      <c r="H209" t="str">
        <f>"Q"&amp;ROUNDUP(LEFT(VolumebyClient[[#This Row],[Date]],2)/3,0)&amp;" "&amp;RIGHT(VolumebyClient[[#This Row],[Date]],4)</f>
        <v>Q3 2020</v>
      </c>
      <c r="I209" t="str">
        <f>RIGHT(VolumebyClient[[#This Row],[Date]],4)</f>
        <v>2020</v>
      </c>
    </row>
    <row r="210" spans="1:9">
      <c r="A210" s="9" t="s">
        <v>38</v>
      </c>
      <c r="B210" s="7" t="s">
        <v>17</v>
      </c>
      <c r="C210" s="6">
        <v>1301</v>
      </c>
      <c r="D210">
        <f>LEN(VolumebyClient[[#This Row],[CLID]])</f>
        <v>7</v>
      </c>
      <c r="E210" t="str">
        <f>_xlfn.XLOOKUP(VolumebyClient[[#This Row],[CLID]],geobyclient[MID],geobyclient[GEOID])</f>
        <v>GEO1001</v>
      </c>
      <c r="F210" t="str">
        <f>INDEX(geobyclient[GEOID],MATCH(VolumebyClient[[#This Row],[CLID]],geobyclient[RIGHT],0))</f>
        <v>GEO1001</v>
      </c>
      <c r="G210" t="str">
        <f>VLOOKUP(VolumebyClient[[#This Row],[INDEX ATCH REGION ID]],GEONAMES[[GEOID]:[GEO Name]],2,)</f>
        <v>NAM</v>
      </c>
      <c r="H210" t="str">
        <f>"Q"&amp;ROUNDUP(LEFT(VolumebyClient[[#This Row],[Date]],2)/3,0)&amp;" "&amp;RIGHT(VolumebyClient[[#This Row],[Date]],4)</f>
        <v>Q4 2020</v>
      </c>
      <c r="I210" t="str">
        <f>RIGHT(VolumebyClient[[#This Row],[Date]],4)</f>
        <v>2020</v>
      </c>
    </row>
    <row r="211" spans="1:9">
      <c r="A211" s="9" t="s">
        <v>38</v>
      </c>
      <c r="B211" s="7" t="s">
        <v>18</v>
      </c>
      <c r="C211" s="6">
        <v>1488</v>
      </c>
      <c r="D211">
        <f>LEN(VolumebyClient[[#This Row],[CLID]])</f>
        <v>7</v>
      </c>
      <c r="E211" t="str">
        <f>_xlfn.XLOOKUP(VolumebyClient[[#This Row],[CLID]],geobyclient[MID],geobyclient[GEOID])</f>
        <v>GEO1001</v>
      </c>
      <c r="F211" t="str">
        <f>INDEX(geobyclient[GEOID],MATCH(VolumebyClient[[#This Row],[CLID]],geobyclient[RIGHT],0))</f>
        <v>GEO1001</v>
      </c>
      <c r="G211" t="str">
        <f>VLOOKUP(VolumebyClient[[#This Row],[INDEX ATCH REGION ID]],GEONAMES[[GEOID]:[GEO Name]],2,)</f>
        <v>NAM</v>
      </c>
      <c r="H211" t="str">
        <f>"Q"&amp;ROUNDUP(LEFT(VolumebyClient[[#This Row],[Date]],2)/3,0)&amp;" "&amp;RIGHT(VolumebyClient[[#This Row],[Date]],4)</f>
        <v>Q4 2020</v>
      </c>
      <c r="I211" t="str">
        <f>RIGHT(VolumebyClient[[#This Row],[Date]],4)</f>
        <v>2020</v>
      </c>
    </row>
    <row r="212" spans="1:9">
      <c r="A212" s="9" t="s">
        <v>38</v>
      </c>
      <c r="B212" s="7" t="s">
        <v>19</v>
      </c>
      <c r="C212" s="6">
        <v>1489</v>
      </c>
      <c r="D212">
        <f>LEN(VolumebyClient[[#This Row],[CLID]])</f>
        <v>7</v>
      </c>
      <c r="E212" t="str">
        <f>_xlfn.XLOOKUP(VolumebyClient[[#This Row],[CLID]],geobyclient[MID],geobyclient[GEOID])</f>
        <v>GEO1001</v>
      </c>
      <c r="F212" t="str">
        <f>INDEX(geobyclient[GEOID],MATCH(VolumebyClient[[#This Row],[CLID]],geobyclient[RIGHT],0))</f>
        <v>GEO1001</v>
      </c>
      <c r="G212" t="str">
        <f>VLOOKUP(VolumebyClient[[#This Row],[INDEX ATCH REGION ID]],GEONAMES[[GEOID]:[GEO Name]],2,)</f>
        <v>NAM</v>
      </c>
      <c r="H212" t="str">
        <f>"Q"&amp;ROUNDUP(LEFT(VolumebyClient[[#This Row],[Date]],2)/3,0)&amp;" "&amp;RIGHT(VolumebyClient[[#This Row],[Date]],4)</f>
        <v>Q4 2020</v>
      </c>
      <c r="I212" t="str">
        <f>RIGHT(VolumebyClient[[#This Row],[Date]],4)</f>
        <v>2020</v>
      </c>
    </row>
    <row r="213" spans="1:9">
      <c r="A213" s="9" t="s">
        <v>38</v>
      </c>
      <c r="B213" s="7" t="s">
        <v>20</v>
      </c>
      <c r="C213" s="6">
        <v>1551</v>
      </c>
      <c r="D213">
        <f>LEN(VolumebyClient[[#This Row],[CLID]])</f>
        <v>7</v>
      </c>
      <c r="E213" t="str">
        <f>_xlfn.XLOOKUP(VolumebyClient[[#This Row],[CLID]],geobyclient[MID],geobyclient[GEOID])</f>
        <v>GEO1001</v>
      </c>
      <c r="F213" t="str">
        <f>INDEX(geobyclient[GEOID],MATCH(VolumebyClient[[#This Row],[CLID]],geobyclient[RIGHT],0))</f>
        <v>GEO1001</v>
      </c>
      <c r="G213" t="str">
        <f>VLOOKUP(VolumebyClient[[#This Row],[INDEX ATCH REGION ID]],GEONAMES[[GEOID]:[GEO Name]],2,)</f>
        <v>NAM</v>
      </c>
      <c r="H213" t="str">
        <f>"Q"&amp;ROUNDUP(LEFT(VolumebyClient[[#This Row],[Date]],2)/3,0)&amp;" "&amp;RIGHT(VolumebyClient[[#This Row],[Date]],4)</f>
        <v>Q2 2021</v>
      </c>
      <c r="I213" t="str">
        <f>RIGHT(VolumebyClient[[#This Row],[Date]],4)</f>
        <v>2021</v>
      </c>
    </row>
    <row r="214" spans="1:9">
      <c r="A214" s="9" t="s">
        <v>38</v>
      </c>
      <c r="B214" s="7" t="s">
        <v>21</v>
      </c>
      <c r="C214" s="6">
        <v>2067</v>
      </c>
      <c r="D214">
        <f>LEN(VolumebyClient[[#This Row],[CLID]])</f>
        <v>7</v>
      </c>
      <c r="E214" t="str">
        <f>_xlfn.XLOOKUP(VolumebyClient[[#This Row],[CLID]],geobyclient[MID],geobyclient[GEOID])</f>
        <v>GEO1001</v>
      </c>
      <c r="F214" t="str">
        <f>INDEX(geobyclient[GEOID],MATCH(VolumebyClient[[#This Row],[CLID]],geobyclient[RIGHT],0))</f>
        <v>GEO1001</v>
      </c>
      <c r="G214" t="str">
        <f>VLOOKUP(VolumebyClient[[#This Row],[INDEX ATCH REGION ID]],GEONAMES[[GEOID]:[GEO Name]],2,)</f>
        <v>NAM</v>
      </c>
      <c r="H214" t="str">
        <f>"Q"&amp;ROUNDUP(LEFT(VolumebyClient[[#This Row],[Date]],2)/3,0)&amp;" "&amp;RIGHT(VolumebyClient[[#This Row],[Date]],4)</f>
        <v>Q2 2021</v>
      </c>
      <c r="I214" t="str">
        <f>RIGHT(VolumebyClient[[#This Row],[Date]],4)</f>
        <v>2021</v>
      </c>
    </row>
    <row r="215" spans="1:9">
      <c r="A215" s="9" t="s">
        <v>38</v>
      </c>
      <c r="B215" s="7" t="s">
        <v>22</v>
      </c>
      <c r="C215" s="6">
        <v>2277</v>
      </c>
      <c r="D215">
        <f>LEN(VolumebyClient[[#This Row],[CLID]])</f>
        <v>7</v>
      </c>
      <c r="E215" t="str">
        <f>_xlfn.XLOOKUP(VolumebyClient[[#This Row],[CLID]],geobyclient[MID],geobyclient[GEOID])</f>
        <v>GEO1001</v>
      </c>
      <c r="F215" t="str">
        <f>INDEX(geobyclient[GEOID],MATCH(VolumebyClient[[#This Row],[CLID]],geobyclient[RIGHT],0))</f>
        <v>GEO1001</v>
      </c>
      <c r="G215" t="str">
        <f>VLOOKUP(VolumebyClient[[#This Row],[INDEX ATCH REGION ID]],GEONAMES[[GEOID]:[GEO Name]],2,)</f>
        <v>NAM</v>
      </c>
      <c r="H215" t="str">
        <f>"Q"&amp;ROUNDUP(LEFT(VolumebyClient[[#This Row],[Date]],2)/3,0)&amp;" "&amp;RIGHT(VolumebyClient[[#This Row],[Date]],4)</f>
        <v>Q2 2021</v>
      </c>
      <c r="I215" t="str">
        <f>RIGHT(VolumebyClient[[#This Row],[Date]],4)</f>
        <v>2021</v>
      </c>
    </row>
    <row r="216" spans="1:9">
      <c r="A216" s="9" t="s">
        <v>38</v>
      </c>
      <c r="B216" s="7" t="s">
        <v>23</v>
      </c>
      <c r="C216" s="6">
        <v>1854</v>
      </c>
      <c r="D216">
        <f>LEN(VolumebyClient[[#This Row],[CLID]])</f>
        <v>7</v>
      </c>
      <c r="E216" t="str">
        <f>_xlfn.XLOOKUP(VolumebyClient[[#This Row],[CLID]],geobyclient[MID],geobyclient[GEOID])</f>
        <v>GEO1001</v>
      </c>
      <c r="F216" t="str">
        <f>INDEX(geobyclient[GEOID],MATCH(VolumebyClient[[#This Row],[CLID]],geobyclient[RIGHT],0))</f>
        <v>GEO1001</v>
      </c>
      <c r="G216" t="str">
        <f>VLOOKUP(VolumebyClient[[#This Row],[INDEX ATCH REGION ID]],GEONAMES[[GEOID]:[GEO Name]],2,)</f>
        <v>NAM</v>
      </c>
      <c r="H216" t="str">
        <f>"Q"&amp;ROUNDUP(LEFT(VolumebyClient[[#This Row],[Date]],2)/3,0)&amp;" "&amp;RIGHT(VolumebyClient[[#This Row],[Date]],4)</f>
        <v>Q1 2021</v>
      </c>
      <c r="I216" t="str">
        <f>RIGHT(VolumebyClient[[#This Row],[Date]],4)</f>
        <v>2021</v>
      </c>
    </row>
    <row r="217" spans="1:9">
      <c r="A217" s="9" t="s">
        <v>38</v>
      </c>
      <c r="B217" s="7" t="s">
        <v>24</v>
      </c>
      <c r="C217" s="6">
        <v>1665</v>
      </c>
      <c r="D217">
        <f>LEN(VolumebyClient[[#This Row],[CLID]])</f>
        <v>7</v>
      </c>
      <c r="E217" t="str">
        <f>_xlfn.XLOOKUP(VolumebyClient[[#This Row],[CLID]],geobyclient[MID],geobyclient[GEOID])</f>
        <v>GEO1001</v>
      </c>
      <c r="F217" t="str">
        <f>INDEX(geobyclient[GEOID],MATCH(VolumebyClient[[#This Row],[CLID]],geobyclient[RIGHT],0))</f>
        <v>GEO1001</v>
      </c>
      <c r="G217" t="str">
        <f>VLOOKUP(VolumebyClient[[#This Row],[INDEX ATCH REGION ID]],GEONAMES[[GEOID]:[GEO Name]],2,)</f>
        <v>NAM</v>
      </c>
      <c r="H217" t="str">
        <f>"Q"&amp;ROUNDUP(LEFT(VolumebyClient[[#This Row],[Date]],2)/3,0)&amp;" "&amp;RIGHT(VolumebyClient[[#This Row],[Date]],4)</f>
        <v>Q1 2021</v>
      </c>
      <c r="I217" t="str">
        <f>RIGHT(VolumebyClient[[#This Row],[Date]],4)</f>
        <v>2021</v>
      </c>
    </row>
    <row r="218" spans="1:9">
      <c r="A218" s="9" t="s">
        <v>38</v>
      </c>
      <c r="B218" s="7" t="s">
        <v>25</v>
      </c>
      <c r="C218" s="6">
        <v>1516</v>
      </c>
      <c r="D218">
        <f>LEN(VolumebyClient[[#This Row],[CLID]])</f>
        <v>7</v>
      </c>
      <c r="E218" t="str">
        <f>_xlfn.XLOOKUP(VolumebyClient[[#This Row],[CLID]],geobyclient[MID],geobyclient[GEOID])</f>
        <v>GEO1001</v>
      </c>
      <c r="F218" t="str">
        <f>INDEX(geobyclient[GEOID],MATCH(VolumebyClient[[#This Row],[CLID]],geobyclient[RIGHT],0))</f>
        <v>GEO1001</v>
      </c>
      <c r="G218" t="str">
        <f>VLOOKUP(VolumebyClient[[#This Row],[INDEX ATCH REGION ID]],GEONAMES[[GEOID]:[GEO Name]],2,)</f>
        <v>NAM</v>
      </c>
      <c r="H218" t="str">
        <f>"Q"&amp;ROUNDUP(LEFT(VolumebyClient[[#This Row],[Date]],2)/3,0)&amp;" "&amp;RIGHT(VolumebyClient[[#This Row],[Date]],4)</f>
        <v>Q1 2021</v>
      </c>
      <c r="I218" t="str">
        <f>RIGHT(VolumebyClient[[#This Row],[Date]],4)</f>
        <v>2021</v>
      </c>
    </row>
    <row r="219" spans="1:9">
      <c r="A219" s="9" t="s">
        <v>39</v>
      </c>
      <c r="B219" s="7" t="s">
        <v>27</v>
      </c>
      <c r="C219" s="6">
        <v>6731</v>
      </c>
      <c r="D219">
        <f>LEN(VolumebyClient[[#This Row],[CLID]])</f>
        <v>7</v>
      </c>
      <c r="E219" t="str">
        <f>_xlfn.XLOOKUP(VolumebyClient[[#This Row],[CLID]],geobyclient[MID],geobyclient[GEOID])</f>
        <v>GEO1001</v>
      </c>
      <c r="F219" t="str">
        <f>INDEX(geobyclient[GEOID],MATCH(VolumebyClient[[#This Row],[CLID]],geobyclient[RIGHT],0))</f>
        <v>GEO1001</v>
      </c>
      <c r="G219" t="str">
        <f>VLOOKUP(VolumebyClient[[#This Row],[INDEX ATCH REGION ID]],GEONAMES[[GEOID]:[GEO Name]],2,)</f>
        <v>NAM</v>
      </c>
      <c r="H219" t="str">
        <f>"Q"&amp;ROUNDUP(LEFT(VolumebyClient[[#This Row],[Date]],2)/3,0)&amp;" "&amp;RIGHT(VolumebyClient[[#This Row],[Date]],4)</f>
        <v>Q1 2020</v>
      </c>
      <c r="I219" t="str">
        <f>RIGHT(VolumebyClient[[#This Row],[Date]],4)</f>
        <v>2020</v>
      </c>
    </row>
    <row r="220" spans="1:9">
      <c r="A220" s="9" t="s">
        <v>39</v>
      </c>
      <c r="B220" s="7" t="s">
        <v>28</v>
      </c>
      <c r="C220" s="6">
        <v>5312</v>
      </c>
      <c r="D220">
        <f>LEN(VolumebyClient[[#This Row],[CLID]])</f>
        <v>7</v>
      </c>
      <c r="E220" t="str">
        <f>_xlfn.XLOOKUP(VolumebyClient[[#This Row],[CLID]],geobyclient[MID],geobyclient[GEOID])</f>
        <v>GEO1001</v>
      </c>
      <c r="F220" t="str">
        <f>INDEX(geobyclient[GEOID],MATCH(VolumebyClient[[#This Row],[CLID]],geobyclient[RIGHT],0))</f>
        <v>GEO1001</v>
      </c>
      <c r="G220" t="str">
        <f>VLOOKUP(VolumebyClient[[#This Row],[INDEX ATCH REGION ID]],GEONAMES[[GEOID]:[GEO Name]],2,)</f>
        <v>NAM</v>
      </c>
      <c r="H220" t="str">
        <f>"Q"&amp;ROUNDUP(LEFT(VolumebyClient[[#This Row],[Date]],2)/3,0)&amp;" "&amp;RIGHT(VolumebyClient[[#This Row],[Date]],4)</f>
        <v>Q1 2020</v>
      </c>
      <c r="I220" t="str">
        <f>RIGHT(VolumebyClient[[#This Row],[Date]],4)</f>
        <v>2020</v>
      </c>
    </row>
    <row r="221" spans="1:9">
      <c r="A221" s="9" t="s">
        <v>39</v>
      </c>
      <c r="B221" s="7" t="s">
        <v>10</v>
      </c>
      <c r="C221" s="6">
        <v>8146</v>
      </c>
      <c r="D221">
        <f>LEN(VolumebyClient[[#This Row],[CLID]])</f>
        <v>7</v>
      </c>
      <c r="E221" t="str">
        <f>_xlfn.XLOOKUP(VolumebyClient[[#This Row],[CLID]],geobyclient[MID],geobyclient[GEOID])</f>
        <v>GEO1001</v>
      </c>
      <c r="F221" t="str">
        <f>INDEX(geobyclient[GEOID],MATCH(VolumebyClient[[#This Row],[CLID]],geobyclient[RIGHT],0))</f>
        <v>GEO1001</v>
      </c>
      <c r="G221" t="str">
        <f>VLOOKUP(VolumebyClient[[#This Row],[INDEX ATCH REGION ID]],GEONAMES[[GEOID]:[GEO Name]],2,)</f>
        <v>NAM</v>
      </c>
      <c r="H221" t="str">
        <f>"Q"&amp;ROUNDUP(LEFT(VolumebyClient[[#This Row],[Date]],2)/3,0)&amp;" "&amp;RIGHT(VolumebyClient[[#This Row],[Date]],4)</f>
        <v>Q1 2020</v>
      </c>
      <c r="I221" t="str">
        <f>RIGHT(VolumebyClient[[#This Row],[Date]],4)</f>
        <v>2020</v>
      </c>
    </row>
    <row r="222" spans="1:9">
      <c r="A222" s="9" t="s">
        <v>39</v>
      </c>
      <c r="B222" s="7" t="s">
        <v>11</v>
      </c>
      <c r="C222" s="6">
        <v>7438</v>
      </c>
      <c r="D222">
        <f>LEN(VolumebyClient[[#This Row],[CLID]])</f>
        <v>7</v>
      </c>
      <c r="E222" t="str">
        <f>_xlfn.XLOOKUP(VolumebyClient[[#This Row],[CLID]],geobyclient[MID],geobyclient[GEOID])</f>
        <v>GEO1001</v>
      </c>
      <c r="F222" t="str">
        <f>INDEX(geobyclient[GEOID],MATCH(VolumebyClient[[#This Row],[CLID]],geobyclient[RIGHT],0))</f>
        <v>GEO1001</v>
      </c>
      <c r="G222" t="str">
        <f>VLOOKUP(VolumebyClient[[#This Row],[INDEX ATCH REGION ID]],GEONAMES[[GEOID]:[GEO Name]],2,)</f>
        <v>NAM</v>
      </c>
      <c r="H222" t="str">
        <f>"Q"&amp;ROUNDUP(LEFT(VolumebyClient[[#This Row],[Date]],2)/3,0)&amp;" "&amp;RIGHT(VolumebyClient[[#This Row],[Date]],4)</f>
        <v>Q2 2020</v>
      </c>
      <c r="I222" t="str">
        <f>RIGHT(VolumebyClient[[#This Row],[Date]],4)</f>
        <v>2020</v>
      </c>
    </row>
    <row r="223" spans="1:9">
      <c r="A223" s="9" t="s">
        <v>39</v>
      </c>
      <c r="B223" s="7" t="s">
        <v>12</v>
      </c>
      <c r="C223" s="6">
        <v>8850</v>
      </c>
      <c r="D223">
        <f>LEN(VolumebyClient[[#This Row],[CLID]])</f>
        <v>7</v>
      </c>
      <c r="E223" t="str">
        <f>_xlfn.XLOOKUP(VolumebyClient[[#This Row],[CLID]],geobyclient[MID],geobyclient[GEOID])</f>
        <v>GEO1001</v>
      </c>
      <c r="F223" t="str">
        <f>INDEX(geobyclient[GEOID],MATCH(VolumebyClient[[#This Row],[CLID]],geobyclient[RIGHT],0))</f>
        <v>GEO1001</v>
      </c>
      <c r="G223" t="str">
        <f>VLOOKUP(VolumebyClient[[#This Row],[INDEX ATCH REGION ID]],GEONAMES[[GEOID]:[GEO Name]],2,)</f>
        <v>NAM</v>
      </c>
      <c r="H223" t="str">
        <f>"Q"&amp;ROUNDUP(LEFT(VolumebyClient[[#This Row],[Date]],2)/3,0)&amp;" "&amp;RIGHT(VolumebyClient[[#This Row],[Date]],4)</f>
        <v>Q2 2020</v>
      </c>
      <c r="I223" t="str">
        <f>RIGHT(VolumebyClient[[#This Row],[Date]],4)</f>
        <v>2020</v>
      </c>
    </row>
    <row r="224" spans="1:9">
      <c r="A224" s="9" t="s">
        <v>39</v>
      </c>
      <c r="B224" s="7" t="s">
        <v>13</v>
      </c>
      <c r="C224" s="6">
        <v>4608</v>
      </c>
      <c r="D224">
        <f>LEN(VolumebyClient[[#This Row],[CLID]])</f>
        <v>7</v>
      </c>
      <c r="E224" t="str">
        <f>_xlfn.XLOOKUP(VolumebyClient[[#This Row],[CLID]],geobyclient[MID],geobyclient[GEOID])</f>
        <v>GEO1001</v>
      </c>
      <c r="F224" t="str">
        <f>INDEX(geobyclient[GEOID],MATCH(VolumebyClient[[#This Row],[CLID]],geobyclient[RIGHT],0))</f>
        <v>GEO1001</v>
      </c>
      <c r="G224" t="str">
        <f>VLOOKUP(VolumebyClient[[#This Row],[INDEX ATCH REGION ID]],GEONAMES[[GEOID]:[GEO Name]],2,)</f>
        <v>NAM</v>
      </c>
      <c r="H224" t="str">
        <f>"Q"&amp;ROUNDUP(LEFT(VolumebyClient[[#This Row],[Date]],2)/3,0)&amp;" "&amp;RIGHT(VolumebyClient[[#This Row],[Date]],4)</f>
        <v>Q2 2020</v>
      </c>
      <c r="I224" t="str">
        <f>RIGHT(VolumebyClient[[#This Row],[Date]],4)</f>
        <v>2020</v>
      </c>
    </row>
    <row r="225" spans="1:9">
      <c r="A225" s="9" t="s">
        <v>39</v>
      </c>
      <c r="B225" s="7" t="s">
        <v>14</v>
      </c>
      <c r="C225" s="6">
        <v>6024</v>
      </c>
      <c r="D225">
        <f>LEN(VolumebyClient[[#This Row],[CLID]])</f>
        <v>7</v>
      </c>
      <c r="E225" t="str">
        <f>_xlfn.XLOOKUP(VolumebyClient[[#This Row],[CLID]],geobyclient[MID],geobyclient[GEOID])</f>
        <v>GEO1001</v>
      </c>
      <c r="F225" t="str">
        <f>INDEX(geobyclient[GEOID],MATCH(VolumebyClient[[#This Row],[CLID]],geobyclient[RIGHT],0))</f>
        <v>GEO1001</v>
      </c>
      <c r="G225" t="str">
        <f>VLOOKUP(VolumebyClient[[#This Row],[INDEX ATCH REGION ID]],GEONAMES[[GEOID]:[GEO Name]],2,)</f>
        <v>NAM</v>
      </c>
      <c r="H225" t="str">
        <f>"Q"&amp;ROUNDUP(LEFT(VolumebyClient[[#This Row],[Date]],2)/3,0)&amp;" "&amp;RIGHT(VolumebyClient[[#This Row],[Date]],4)</f>
        <v>Q3 2020</v>
      </c>
      <c r="I225" t="str">
        <f>RIGHT(VolumebyClient[[#This Row],[Date]],4)</f>
        <v>2020</v>
      </c>
    </row>
    <row r="226" spans="1:9">
      <c r="A226" s="9" t="s">
        <v>39</v>
      </c>
      <c r="B226" s="7" t="s">
        <v>15</v>
      </c>
      <c r="C226" s="6">
        <v>3188</v>
      </c>
      <c r="D226">
        <f>LEN(VolumebyClient[[#This Row],[CLID]])</f>
        <v>7</v>
      </c>
      <c r="E226" t="str">
        <f>_xlfn.XLOOKUP(VolumebyClient[[#This Row],[CLID]],geobyclient[MID],geobyclient[GEOID])</f>
        <v>GEO1001</v>
      </c>
      <c r="F226" t="str">
        <f>INDEX(geobyclient[GEOID],MATCH(VolumebyClient[[#This Row],[CLID]],geobyclient[RIGHT],0))</f>
        <v>GEO1001</v>
      </c>
      <c r="G226" t="str">
        <f>VLOOKUP(VolumebyClient[[#This Row],[INDEX ATCH REGION ID]],GEONAMES[[GEOID]:[GEO Name]],2,)</f>
        <v>NAM</v>
      </c>
      <c r="H226" t="str">
        <f>"Q"&amp;ROUNDUP(LEFT(VolumebyClient[[#This Row],[Date]],2)/3,0)&amp;" "&amp;RIGHT(VolumebyClient[[#This Row],[Date]],4)</f>
        <v>Q3 2020</v>
      </c>
      <c r="I226" t="str">
        <f>RIGHT(VolumebyClient[[#This Row],[Date]],4)</f>
        <v>2020</v>
      </c>
    </row>
    <row r="227" spans="1:9">
      <c r="A227" s="9" t="s">
        <v>39</v>
      </c>
      <c r="B227" s="7" t="s">
        <v>16</v>
      </c>
      <c r="C227" s="6">
        <v>5313</v>
      </c>
      <c r="D227">
        <f>LEN(VolumebyClient[[#This Row],[CLID]])</f>
        <v>7</v>
      </c>
      <c r="E227" t="str">
        <f>_xlfn.XLOOKUP(VolumebyClient[[#This Row],[CLID]],geobyclient[MID],geobyclient[GEOID])</f>
        <v>GEO1001</v>
      </c>
      <c r="F227" t="str">
        <f>INDEX(geobyclient[GEOID],MATCH(VolumebyClient[[#This Row],[CLID]],geobyclient[RIGHT],0))</f>
        <v>GEO1001</v>
      </c>
      <c r="G227" t="str">
        <f>VLOOKUP(VolumebyClient[[#This Row],[INDEX ATCH REGION ID]],GEONAMES[[GEOID]:[GEO Name]],2,)</f>
        <v>NAM</v>
      </c>
      <c r="H227" t="str">
        <f>"Q"&amp;ROUNDUP(LEFT(VolumebyClient[[#This Row],[Date]],2)/3,0)&amp;" "&amp;RIGHT(VolumebyClient[[#This Row],[Date]],4)</f>
        <v>Q3 2020</v>
      </c>
      <c r="I227" t="str">
        <f>RIGHT(VolumebyClient[[#This Row],[Date]],4)</f>
        <v>2020</v>
      </c>
    </row>
    <row r="228" spans="1:9">
      <c r="A228" s="9" t="s">
        <v>39</v>
      </c>
      <c r="B228" s="7" t="s">
        <v>17</v>
      </c>
      <c r="C228" s="6">
        <v>3897</v>
      </c>
      <c r="D228">
        <f>LEN(VolumebyClient[[#This Row],[CLID]])</f>
        <v>7</v>
      </c>
      <c r="E228" t="str">
        <f>_xlfn.XLOOKUP(VolumebyClient[[#This Row],[CLID]],geobyclient[MID],geobyclient[GEOID])</f>
        <v>GEO1001</v>
      </c>
      <c r="F228" t="str">
        <f>INDEX(geobyclient[GEOID],MATCH(VolumebyClient[[#This Row],[CLID]],geobyclient[RIGHT],0))</f>
        <v>GEO1001</v>
      </c>
      <c r="G228" t="str">
        <f>VLOOKUP(VolumebyClient[[#This Row],[INDEX ATCH REGION ID]],GEONAMES[[GEOID]:[GEO Name]],2,)</f>
        <v>NAM</v>
      </c>
      <c r="H228" t="str">
        <f>"Q"&amp;ROUNDUP(LEFT(VolumebyClient[[#This Row],[Date]],2)/3,0)&amp;" "&amp;RIGHT(VolumebyClient[[#This Row],[Date]],4)</f>
        <v>Q4 2020</v>
      </c>
      <c r="I228" t="str">
        <f>RIGHT(VolumebyClient[[#This Row],[Date]],4)</f>
        <v>2020</v>
      </c>
    </row>
    <row r="229" spans="1:9">
      <c r="A229" s="9" t="s">
        <v>39</v>
      </c>
      <c r="B229" s="7" t="s">
        <v>18</v>
      </c>
      <c r="C229" s="6">
        <v>6730</v>
      </c>
      <c r="D229">
        <f>LEN(VolumebyClient[[#This Row],[CLID]])</f>
        <v>7</v>
      </c>
      <c r="E229" t="str">
        <f>_xlfn.XLOOKUP(VolumebyClient[[#This Row],[CLID]],geobyclient[MID],geobyclient[GEOID])</f>
        <v>GEO1001</v>
      </c>
      <c r="F229" t="str">
        <f>INDEX(geobyclient[GEOID],MATCH(VolumebyClient[[#This Row],[CLID]],geobyclient[RIGHT],0))</f>
        <v>GEO1001</v>
      </c>
      <c r="G229" t="str">
        <f>VLOOKUP(VolumebyClient[[#This Row],[INDEX ATCH REGION ID]],GEONAMES[[GEOID]:[GEO Name]],2,)</f>
        <v>NAM</v>
      </c>
      <c r="H229" t="str">
        <f>"Q"&amp;ROUNDUP(LEFT(VolumebyClient[[#This Row],[Date]],2)/3,0)&amp;" "&amp;RIGHT(VolumebyClient[[#This Row],[Date]],4)</f>
        <v>Q4 2020</v>
      </c>
      <c r="I229" t="str">
        <f>RIGHT(VolumebyClient[[#This Row],[Date]],4)</f>
        <v>2020</v>
      </c>
    </row>
    <row r="230" spans="1:9">
      <c r="A230" s="9" t="s">
        <v>39</v>
      </c>
      <c r="B230" s="7" t="s">
        <v>19</v>
      </c>
      <c r="C230" s="6">
        <v>4607</v>
      </c>
      <c r="D230">
        <f>LEN(VolumebyClient[[#This Row],[CLID]])</f>
        <v>7</v>
      </c>
      <c r="E230" t="str">
        <f>_xlfn.XLOOKUP(VolumebyClient[[#This Row],[CLID]],geobyclient[MID],geobyclient[GEOID])</f>
        <v>GEO1001</v>
      </c>
      <c r="F230" t="str">
        <f>INDEX(geobyclient[GEOID],MATCH(VolumebyClient[[#This Row],[CLID]],geobyclient[RIGHT],0))</f>
        <v>GEO1001</v>
      </c>
      <c r="G230" t="str">
        <f>VLOOKUP(VolumebyClient[[#This Row],[INDEX ATCH REGION ID]],GEONAMES[[GEOID]:[GEO Name]],2,)</f>
        <v>NAM</v>
      </c>
      <c r="H230" t="str">
        <f>"Q"&amp;ROUNDUP(LEFT(VolumebyClient[[#This Row],[Date]],2)/3,0)&amp;" "&amp;RIGHT(VolumebyClient[[#This Row],[Date]],4)</f>
        <v>Q4 2020</v>
      </c>
      <c r="I230" t="str">
        <f>RIGHT(VolumebyClient[[#This Row],[Date]],4)</f>
        <v>2020</v>
      </c>
    </row>
    <row r="231" spans="1:9">
      <c r="A231" s="9" t="s">
        <v>39</v>
      </c>
      <c r="B231" s="7" t="s">
        <v>20</v>
      </c>
      <c r="C231" s="6">
        <v>4556</v>
      </c>
      <c r="D231">
        <f>LEN(VolumebyClient[[#This Row],[CLID]])</f>
        <v>7</v>
      </c>
      <c r="E231" t="str">
        <f>_xlfn.XLOOKUP(VolumebyClient[[#This Row],[CLID]],geobyclient[MID],geobyclient[GEOID])</f>
        <v>GEO1001</v>
      </c>
      <c r="F231" t="str">
        <f>INDEX(geobyclient[GEOID],MATCH(VolumebyClient[[#This Row],[CLID]],geobyclient[RIGHT],0))</f>
        <v>GEO1001</v>
      </c>
      <c r="G231" t="str">
        <f>VLOOKUP(VolumebyClient[[#This Row],[INDEX ATCH REGION ID]],GEONAMES[[GEOID]:[GEO Name]],2,)</f>
        <v>NAM</v>
      </c>
      <c r="H231" t="str">
        <f>"Q"&amp;ROUNDUP(LEFT(VolumebyClient[[#This Row],[Date]],2)/3,0)&amp;" "&amp;RIGHT(VolumebyClient[[#This Row],[Date]],4)</f>
        <v>Q2 2021</v>
      </c>
      <c r="I231" t="str">
        <f>RIGHT(VolumebyClient[[#This Row],[Date]],4)</f>
        <v>2021</v>
      </c>
    </row>
    <row r="232" spans="1:9">
      <c r="A232" s="9" t="s">
        <v>39</v>
      </c>
      <c r="B232" s="7" t="s">
        <v>21</v>
      </c>
      <c r="C232" s="6">
        <v>8806</v>
      </c>
      <c r="D232">
        <f>LEN(VolumebyClient[[#This Row],[CLID]])</f>
        <v>7</v>
      </c>
      <c r="E232" t="str">
        <f>_xlfn.XLOOKUP(VolumebyClient[[#This Row],[CLID]],geobyclient[MID],geobyclient[GEOID])</f>
        <v>GEO1001</v>
      </c>
      <c r="F232" t="str">
        <f>INDEX(geobyclient[GEOID],MATCH(VolumebyClient[[#This Row],[CLID]],geobyclient[RIGHT],0))</f>
        <v>GEO1001</v>
      </c>
      <c r="G232" t="str">
        <f>VLOOKUP(VolumebyClient[[#This Row],[INDEX ATCH REGION ID]],GEONAMES[[GEOID]:[GEO Name]],2,)</f>
        <v>NAM</v>
      </c>
      <c r="H232" t="str">
        <f>"Q"&amp;ROUNDUP(LEFT(VolumebyClient[[#This Row],[Date]],2)/3,0)&amp;" "&amp;RIGHT(VolumebyClient[[#This Row],[Date]],4)</f>
        <v>Q2 2021</v>
      </c>
      <c r="I232" t="str">
        <f>RIGHT(VolumebyClient[[#This Row],[Date]],4)</f>
        <v>2021</v>
      </c>
    </row>
    <row r="233" spans="1:9">
      <c r="A233" s="9" t="s">
        <v>39</v>
      </c>
      <c r="B233" s="7" t="s">
        <v>22</v>
      </c>
      <c r="C233" s="6">
        <v>7735</v>
      </c>
      <c r="D233">
        <f>LEN(VolumebyClient[[#This Row],[CLID]])</f>
        <v>7</v>
      </c>
      <c r="E233" t="str">
        <f>_xlfn.XLOOKUP(VolumebyClient[[#This Row],[CLID]],geobyclient[MID],geobyclient[GEOID])</f>
        <v>GEO1001</v>
      </c>
      <c r="F233" t="str">
        <f>INDEX(geobyclient[GEOID],MATCH(VolumebyClient[[#This Row],[CLID]],geobyclient[RIGHT],0))</f>
        <v>GEO1001</v>
      </c>
      <c r="G233" t="str">
        <f>VLOOKUP(VolumebyClient[[#This Row],[INDEX ATCH REGION ID]],GEONAMES[[GEOID]:[GEO Name]],2,)</f>
        <v>NAM</v>
      </c>
      <c r="H233" t="str">
        <f>"Q"&amp;ROUNDUP(LEFT(VolumebyClient[[#This Row],[Date]],2)/3,0)&amp;" "&amp;RIGHT(VolumebyClient[[#This Row],[Date]],4)</f>
        <v>Q2 2021</v>
      </c>
      <c r="I233" t="str">
        <f>RIGHT(VolumebyClient[[#This Row],[Date]],4)</f>
        <v>2021</v>
      </c>
    </row>
    <row r="234" spans="1:9">
      <c r="A234" s="9" t="s">
        <v>39</v>
      </c>
      <c r="B234" s="7" t="s">
        <v>23</v>
      </c>
      <c r="C234" s="6">
        <v>8064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t="str">
        <f>INDEX(geobyclient[GEOID],MATCH(VolumebyClient[[#This Row],[CLID]],geobyclient[RIGHT],0))</f>
        <v>GEO1001</v>
      </c>
      <c r="G234" t="str">
        <f>VLOOKUP(VolumebyClient[[#This Row],[INDEX ATCH REGION ID]],GEONAMES[[GEOID]:[GEO Name]],2,)</f>
        <v>NAM</v>
      </c>
      <c r="H234" t="str">
        <f>"Q"&amp;ROUNDUP(LEFT(VolumebyClient[[#This Row],[Date]],2)/3,0)&amp;" "&amp;RIGHT(VolumebyClient[[#This Row],[Date]],4)</f>
        <v>Q1 2021</v>
      </c>
      <c r="I234" t="str">
        <f>RIGHT(VolumebyClient[[#This Row],[Date]],4)</f>
        <v>2021</v>
      </c>
    </row>
    <row r="235" spans="1:9">
      <c r="A235" s="9" t="s">
        <v>39</v>
      </c>
      <c r="B235" s="7" t="s">
        <v>24</v>
      </c>
      <c r="C235" s="6">
        <v>5257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t="str">
        <f>INDEX(geobyclient[GEOID],MATCH(VolumebyClient[[#This Row],[CLID]],geobyclient[RIGHT],0))</f>
        <v>GEO1001</v>
      </c>
      <c r="G235" t="str">
        <f>VLOOKUP(VolumebyClient[[#This Row],[INDEX ATCH REGION ID]],GEONAMES[[GEOID]:[GEO Name]],2,)</f>
        <v>NAM</v>
      </c>
      <c r="H235" t="str">
        <f>"Q"&amp;ROUNDUP(LEFT(VolumebyClient[[#This Row],[Date]],2)/3,0)&amp;" "&amp;RIGHT(VolumebyClient[[#This Row],[Date]],4)</f>
        <v>Q1 2021</v>
      </c>
      <c r="I235" t="str">
        <f>RIGHT(VolumebyClient[[#This Row],[Date]],4)</f>
        <v>2021</v>
      </c>
    </row>
    <row r="236" spans="1:9">
      <c r="A236" s="9" t="s">
        <v>39</v>
      </c>
      <c r="B236" s="7" t="s">
        <v>25</v>
      </c>
      <c r="C236" s="6">
        <v>6996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t="str">
        <f>INDEX(geobyclient[GEOID],MATCH(VolumebyClient[[#This Row],[CLID]],geobyclient[RIGHT],0))</f>
        <v>GEO1001</v>
      </c>
      <c r="G236" t="str">
        <f>VLOOKUP(VolumebyClient[[#This Row],[INDEX ATCH REGION ID]],GEONAMES[[GEOID]:[GEO Name]],2,)</f>
        <v>NAM</v>
      </c>
      <c r="H236" t="str">
        <f>"Q"&amp;ROUNDUP(LEFT(VolumebyClient[[#This Row],[Date]],2)/3,0)&amp;" "&amp;RIGHT(VolumebyClient[[#This Row],[Date]],4)</f>
        <v>Q1 2021</v>
      </c>
      <c r="I236" t="str">
        <f>RIGHT(VolumebyClient[[#This Row],[Date]],4)</f>
        <v>2021</v>
      </c>
    </row>
    <row r="237" spans="1:9">
      <c r="A237" s="9" t="s">
        <v>40</v>
      </c>
      <c r="B237" s="7" t="s">
        <v>27</v>
      </c>
      <c r="C237" s="6">
        <v>1087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t="str">
        <f>INDEX(geobyclient[GEOID],MATCH(VolumebyClient[[#This Row],[CLID]],geobyclient[RIGHT],0))</f>
        <v>GEO1001</v>
      </c>
      <c r="G237" t="str">
        <f>VLOOKUP(VolumebyClient[[#This Row],[INDEX ATCH REGION ID]],GEONAMES[[GEOID]:[GEO Name]],2,)</f>
        <v>NAM</v>
      </c>
      <c r="H237" t="str">
        <f>"Q"&amp;ROUNDUP(LEFT(VolumebyClient[[#This Row],[Date]],2)/3,0)&amp;" "&amp;RIGHT(VolumebyClient[[#This Row],[Date]],4)</f>
        <v>Q1 2020</v>
      </c>
      <c r="I237" t="str">
        <f>RIGHT(VolumebyClient[[#This Row],[Date]],4)</f>
        <v>2020</v>
      </c>
    </row>
    <row r="238" spans="1:9">
      <c r="A238" s="9" t="s">
        <v>40</v>
      </c>
      <c r="B238" s="7" t="s">
        <v>28</v>
      </c>
      <c r="C238" s="6">
        <v>1224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t="str">
        <f>INDEX(geobyclient[GEOID],MATCH(VolumebyClient[[#This Row],[CLID]],geobyclient[RIGHT],0))</f>
        <v>GEO1001</v>
      </c>
      <c r="G238" t="str">
        <f>VLOOKUP(VolumebyClient[[#This Row],[INDEX ATCH REGION ID]],GEONAMES[[GEOID]:[GEO Name]],2,)</f>
        <v>NAM</v>
      </c>
      <c r="H238" t="str">
        <f>"Q"&amp;ROUNDUP(LEFT(VolumebyClient[[#This Row],[Date]],2)/3,0)&amp;" "&amp;RIGHT(VolumebyClient[[#This Row],[Date]],4)</f>
        <v>Q1 2020</v>
      </c>
      <c r="I238" t="str">
        <f>RIGHT(VolumebyClient[[#This Row],[Date]],4)</f>
        <v>2020</v>
      </c>
    </row>
    <row r="239" spans="1:9">
      <c r="A239" s="9" t="s">
        <v>40</v>
      </c>
      <c r="B239" s="7" t="s">
        <v>10</v>
      </c>
      <c r="C239" s="6">
        <v>1362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t="str">
        <f>INDEX(geobyclient[GEOID],MATCH(VolumebyClient[[#This Row],[CLID]],geobyclient[RIGHT],0))</f>
        <v>GEO1001</v>
      </c>
      <c r="G239" t="str">
        <f>VLOOKUP(VolumebyClient[[#This Row],[INDEX ATCH REGION ID]],GEONAMES[[GEOID]:[GEO Name]],2,)</f>
        <v>NAM</v>
      </c>
      <c r="H239" t="str">
        <f>"Q"&amp;ROUNDUP(LEFT(VolumebyClient[[#This Row],[Date]],2)/3,0)&amp;" "&amp;RIGHT(VolumebyClient[[#This Row],[Date]],4)</f>
        <v>Q1 2020</v>
      </c>
      <c r="I239" t="str">
        <f>RIGHT(VolumebyClient[[#This Row],[Date]],4)</f>
        <v>2020</v>
      </c>
    </row>
    <row r="240" spans="1:9">
      <c r="A240" s="9" t="s">
        <v>40</v>
      </c>
      <c r="B240" s="7" t="s">
        <v>11</v>
      </c>
      <c r="C240" s="6">
        <v>1633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t="str">
        <f>INDEX(geobyclient[GEOID],MATCH(VolumebyClient[[#This Row],[CLID]],geobyclient[RIGHT],0))</f>
        <v>GEO1001</v>
      </c>
      <c r="G240" t="str">
        <f>VLOOKUP(VolumebyClient[[#This Row],[INDEX ATCH REGION ID]],GEONAMES[[GEOID]:[GEO Name]],2,)</f>
        <v>NAM</v>
      </c>
      <c r="H240" t="str">
        <f>"Q"&amp;ROUNDUP(LEFT(VolumebyClient[[#This Row],[Date]],2)/3,0)&amp;" "&amp;RIGHT(VolumebyClient[[#This Row],[Date]],4)</f>
        <v>Q2 2020</v>
      </c>
      <c r="I240" t="str">
        <f>RIGHT(VolumebyClient[[#This Row],[Date]],4)</f>
        <v>2020</v>
      </c>
    </row>
    <row r="241" spans="1:9">
      <c r="A241" s="9" t="s">
        <v>40</v>
      </c>
      <c r="B241" s="7" t="s">
        <v>12</v>
      </c>
      <c r="C241" s="6">
        <v>1492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t="str">
        <f>INDEX(geobyclient[GEOID],MATCH(VolumebyClient[[#This Row],[CLID]],geobyclient[RIGHT],0))</f>
        <v>GEO1001</v>
      </c>
      <c r="G241" t="str">
        <f>VLOOKUP(VolumebyClient[[#This Row],[INDEX ATCH REGION ID]],GEONAMES[[GEOID]:[GEO Name]],2,)</f>
        <v>NAM</v>
      </c>
      <c r="H241" t="str">
        <f>"Q"&amp;ROUNDUP(LEFT(VolumebyClient[[#This Row],[Date]],2)/3,0)&amp;" "&amp;RIGHT(VolumebyClient[[#This Row],[Date]],4)</f>
        <v>Q2 2020</v>
      </c>
      <c r="I241" t="str">
        <f>RIGHT(VolumebyClient[[#This Row],[Date]],4)</f>
        <v>2020</v>
      </c>
    </row>
    <row r="242" spans="1:9">
      <c r="A242" s="9" t="s">
        <v>40</v>
      </c>
      <c r="B242" s="7" t="s">
        <v>13</v>
      </c>
      <c r="C242" s="6">
        <v>1091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t="str">
        <f>INDEX(geobyclient[GEOID],MATCH(VolumebyClient[[#This Row],[CLID]],geobyclient[RIGHT],0))</f>
        <v>GEO1001</v>
      </c>
      <c r="G242" t="str">
        <f>VLOOKUP(VolumebyClient[[#This Row],[INDEX ATCH REGION ID]],GEONAMES[[GEOID]:[GEO Name]],2,)</f>
        <v>NAM</v>
      </c>
      <c r="H242" t="str">
        <f>"Q"&amp;ROUNDUP(LEFT(VolumebyClient[[#This Row],[Date]],2)/3,0)&amp;" "&amp;RIGHT(VolumebyClient[[#This Row],[Date]],4)</f>
        <v>Q2 2020</v>
      </c>
      <c r="I242" t="str">
        <f>RIGHT(VolumebyClient[[#This Row],[Date]],4)</f>
        <v>2020</v>
      </c>
    </row>
    <row r="243" spans="1:9">
      <c r="A243" s="9" t="s">
        <v>40</v>
      </c>
      <c r="B243" s="7" t="s">
        <v>14</v>
      </c>
      <c r="C243" s="6">
        <v>950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t="str">
        <f>INDEX(geobyclient[GEOID],MATCH(VolumebyClient[[#This Row],[CLID]],geobyclient[RIGHT],0))</f>
        <v>GEO1001</v>
      </c>
      <c r="G243" t="str">
        <f>VLOOKUP(VolumebyClient[[#This Row],[INDEX ATCH REGION ID]],GEONAMES[[GEOID]:[GEO Name]],2,)</f>
        <v>NAM</v>
      </c>
      <c r="H243" t="str">
        <f>"Q"&amp;ROUNDUP(LEFT(VolumebyClient[[#This Row],[Date]],2)/3,0)&amp;" "&amp;RIGHT(VolumebyClient[[#This Row],[Date]],4)</f>
        <v>Q3 2020</v>
      </c>
      <c r="I243" t="str">
        <f>RIGHT(VolumebyClient[[#This Row],[Date]],4)</f>
        <v>2020</v>
      </c>
    </row>
    <row r="244" spans="1:9">
      <c r="A244" s="9" t="s">
        <v>40</v>
      </c>
      <c r="B244" s="7" t="s">
        <v>15</v>
      </c>
      <c r="C244" s="6">
        <v>818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t="str">
        <f>INDEX(geobyclient[GEOID],MATCH(VolumebyClient[[#This Row],[CLID]],geobyclient[RIGHT],0))</f>
        <v>GEO1001</v>
      </c>
      <c r="G244" t="str">
        <f>VLOOKUP(VolumebyClient[[#This Row],[INDEX ATCH REGION ID]],GEONAMES[[GEOID]:[GEO Name]],2,)</f>
        <v>NAM</v>
      </c>
      <c r="H244" t="str">
        <f>"Q"&amp;ROUNDUP(LEFT(VolumebyClient[[#This Row],[Date]],2)/3,0)&amp;" "&amp;RIGHT(VolumebyClient[[#This Row],[Date]],4)</f>
        <v>Q3 2020</v>
      </c>
      <c r="I244" t="str">
        <f>RIGHT(VolumebyClient[[#This Row],[Date]],4)</f>
        <v>2020</v>
      </c>
    </row>
    <row r="245" spans="1:9">
      <c r="A245" s="9" t="s">
        <v>40</v>
      </c>
      <c r="B245" s="7" t="s">
        <v>16</v>
      </c>
      <c r="C245" s="6">
        <v>820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t="str">
        <f>INDEX(geobyclient[GEOID],MATCH(VolumebyClient[[#This Row],[CLID]],geobyclient[RIGHT],0))</f>
        <v>GEO1001</v>
      </c>
      <c r="G245" t="str">
        <f>VLOOKUP(VolumebyClient[[#This Row],[INDEX ATCH REGION ID]],GEONAMES[[GEOID]:[GEO Name]],2,)</f>
        <v>NAM</v>
      </c>
      <c r="H245" t="str">
        <f>"Q"&amp;ROUNDUP(LEFT(VolumebyClient[[#This Row],[Date]],2)/3,0)&amp;" "&amp;RIGHT(VolumebyClient[[#This Row],[Date]],4)</f>
        <v>Q3 2020</v>
      </c>
      <c r="I245" t="str">
        <f>RIGHT(VolumebyClient[[#This Row],[Date]],4)</f>
        <v>2020</v>
      </c>
    </row>
    <row r="246" spans="1:9">
      <c r="A246" s="9" t="s">
        <v>40</v>
      </c>
      <c r="B246" s="7" t="s">
        <v>17</v>
      </c>
      <c r="C246" s="6">
        <v>954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t="str">
        <f>INDEX(geobyclient[GEOID],MATCH(VolumebyClient[[#This Row],[CLID]],geobyclient[RIGHT],0))</f>
        <v>GEO1001</v>
      </c>
      <c r="G246" t="str">
        <f>VLOOKUP(VolumebyClient[[#This Row],[INDEX ATCH REGION ID]],GEONAMES[[GEOID]:[GEO Name]],2,)</f>
        <v>NAM</v>
      </c>
      <c r="H246" t="str">
        <f>"Q"&amp;ROUNDUP(LEFT(VolumebyClient[[#This Row],[Date]],2)/3,0)&amp;" "&amp;RIGHT(VolumebyClient[[#This Row],[Date]],4)</f>
        <v>Q4 2020</v>
      </c>
      <c r="I246" t="str">
        <f>RIGHT(VolumebyClient[[#This Row],[Date]],4)</f>
        <v>2020</v>
      </c>
    </row>
    <row r="247" spans="1:9">
      <c r="A247" s="9" t="s">
        <v>40</v>
      </c>
      <c r="B247" s="7" t="s">
        <v>18</v>
      </c>
      <c r="C247" s="6">
        <v>1086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t="str">
        <f>INDEX(geobyclient[GEOID],MATCH(VolumebyClient[[#This Row],[CLID]],geobyclient[RIGHT],0))</f>
        <v>GEO1001</v>
      </c>
      <c r="G247" t="str">
        <f>VLOOKUP(VolumebyClient[[#This Row],[INDEX ATCH REGION ID]],GEONAMES[[GEOID]:[GEO Name]],2,)</f>
        <v>NAM</v>
      </c>
      <c r="H247" t="str">
        <f>"Q"&amp;ROUNDUP(LEFT(VolumebyClient[[#This Row],[Date]],2)/3,0)&amp;" "&amp;RIGHT(VolumebyClient[[#This Row],[Date]],4)</f>
        <v>Q4 2020</v>
      </c>
      <c r="I247" t="str">
        <f>RIGHT(VolumebyClient[[#This Row],[Date]],4)</f>
        <v>2020</v>
      </c>
    </row>
    <row r="248" spans="1:9">
      <c r="A248" s="9" t="s">
        <v>40</v>
      </c>
      <c r="B248" s="7" t="s">
        <v>19</v>
      </c>
      <c r="C248" s="6">
        <v>1091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t="str">
        <f>INDEX(geobyclient[GEOID],MATCH(VolumebyClient[[#This Row],[CLID]],geobyclient[RIGHT],0))</f>
        <v>GEO1001</v>
      </c>
      <c r="G248" t="str">
        <f>VLOOKUP(VolumebyClient[[#This Row],[INDEX ATCH REGION ID]],GEONAMES[[GEOID]:[GEO Name]],2,)</f>
        <v>NAM</v>
      </c>
      <c r="H248" t="str">
        <f>"Q"&amp;ROUNDUP(LEFT(VolumebyClient[[#This Row],[Date]],2)/3,0)&amp;" "&amp;RIGHT(VolumebyClient[[#This Row],[Date]],4)</f>
        <v>Q4 2020</v>
      </c>
      <c r="I248" t="str">
        <f>RIGHT(VolumebyClient[[#This Row],[Date]],4)</f>
        <v>2020</v>
      </c>
    </row>
    <row r="249" spans="1:9">
      <c r="A249" s="9" t="s">
        <v>40</v>
      </c>
      <c r="B249" s="7" t="s">
        <v>22</v>
      </c>
      <c r="C249" s="6">
        <v>1614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t="str">
        <f>INDEX(geobyclient[GEOID],MATCH(VolumebyClient[[#This Row],[CLID]],geobyclient[RIGHT],0))</f>
        <v>GEO1001</v>
      </c>
      <c r="G249" t="str">
        <f>VLOOKUP(VolumebyClient[[#This Row],[INDEX ATCH REGION ID]],GEONAMES[[GEOID]:[GEO Name]],2,)</f>
        <v>NAM</v>
      </c>
      <c r="H249" t="str">
        <f>"Q"&amp;ROUNDUP(LEFT(VolumebyClient[[#This Row],[Date]],2)/3,0)&amp;" "&amp;RIGHT(VolumebyClient[[#This Row],[Date]],4)</f>
        <v>Q2 2021</v>
      </c>
      <c r="I249" t="str">
        <f>RIGHT(VolumebyClient[[#This Row],[Date]],4)</f>
        <v>2021</v>
      </c>
    </row>
    <row r="250" spans="1:9">
      <c r="A250" s="9" t="s">
        <v>40</v>
      </c>
      <c r="B250" s="7" t="s">
        <v>23</v>
      </c>
      <c r="C250" s="6">
        <v>1426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t="str">
        <f>INDEX(geobyclient[GEOID],MATCH(VolumebyClient[[#This Row],[CLID]],geobyclient[RIGHT],0))</f>
        <v>GEO1001</v>
      </c>
      <c r="G250" t="str">
        <f>VLOOKUP(VolumebyClient[[#This Row],[INDEX ATCH REGION ID]],GEONAMES[[GEOID]:[GEO Name]],2,)</f>
        <v>NAM</v>
      </c>
      <c r="H250" t="str">
        <f>"Q"&amp;ROUNDUP(LEFT(VolumebyClient[[#This Row],[Date]],2)/3,0)&amp;" "&amp;RIGHT(VolumebyClient[[#This Row],[Date]],4)</f>
        <v>Q1 2021</v>
      </c>
      <c r="I250" t="str">
        <f>RIGHT(VolumebyClient[[#This Row],[Date]],4)</f>
        <v>2021</v>
      </c>
    </row>
    <row r="251" spans="1:9">
      <c r="A251" s="9" t="s">
        <v>40</v>
      </c>
      <c r="B251" s="7" t="s">
        <v>24</v>
      </c>
      <c r="C251" s="6">
        <v>1220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t="str">
        <f>INDEX(geobyclient[GEOID],MATCH(VolumebyClient[[#This Row],[CLID]],geobyclient[RIGHT],0))</f>
        <v>GEO1001</v>
      </c>
      <c r="G251" t="str">
        <f>VLOOKUP(VolumebyClient[[#This Row],[INDEX ATCH REGION ID]],GEONAMES[[GEOID]:[GEO Name]],2,)</f>
        <v>NAM</v>
      </c>
      <c r="H251" t="str">
        <f>"Q"&amp;ROUNDUP(LEFT(VolumebyClient[[#This Row],[Date]],2)/3,0)&amp;" "&amp;RIGHT(VolumebyClient[[#This Row],[Date]],4)</f>
        <v>Q1 2021</v>
      </c>
      <c r="I251" t="str">
        <f>RIGHT(VolumebyClient[[#This Row],[Date]],4)</f>
        <v>2021</v>
      </c>
    </row>
    <row r="252" spans="1:9">
      <c r="A252" s="9" t="s">
        <v>40</v>
      </c>
      <c r="B252" s="7" t="s">
        <v>25</v>
      </c>
      <c r="C252" s="6">
        <v>1113</v>
      </c>
      <c r="D252">
        <f>LEN(VolumebyClient[[#This Row],[CLID]])</f>
        <v>7</v>
      </c>
      <c r="E252" t="str">
        <f>_xlfn.XLOOKUP(VolumebyClient[[#This Row],[CLID]],geobyclient[MID],geobyclient[GEOID])</f>
        <v>GEO1001</v>
      </c>
      <c r="F252" t="str">
        <f>INDEX(geobyclient[GEOID],MATCH(VolumebyClient[[#This Row],[CLID]],geobyclient[RIGHT],0))</f>
        <v>GEO1001</v>
      </c>
      <c r="G252" t="str">
        <f>VLOOKUP(VolumebyClient[[#This Row],[INDEX ATCH REGION ID]],GEONAMES[[GEOID]:[GEO Name]],2,)</f>
        <v>NAM</v>
      </c>
      <c r="H252" t="str">
        <f>"Q"&amp;ROUNDUP(LEFT(VolumebyClient[[#This Row],[Date]],2)/3,0)&amp;" "&amp;RIGHT(VolumebyClient[[#This Row],[Date]],4)</f>
        <v>Q1 2021</v>
      </c>
      <c r="I252" t="str">
        <f>RIGHT(VolumebyClient[[#This Row],[Date]],4)</f>
        <v>2021</v>
      </c>
    </row>
    <row r="253" spans="1:9">
      <c r="A253" s="9" t="s">
        <v>41</v>
      </c>
      <c r="B253" s="7" t="s">
        <v>27</v>
      </c>
      <c r="C253" s="6">
        <v>30584</v>
      </c>
      <c r="D253">
        <f>LEN(VolumebyClient[[#This Row],[CLID]])</f>
        <v>7</v>
      </c>
      <c r="E253" t="str">
        <f>_xlfn.XLOOKUP(VolumebyClient[[#This Row],[CLID]],geobyclient[MID],geobyclient[GEOID])</f>
        <v>GEO1001</v>
      </c>
      <c r="F253" t="str">
        <f>INDEX(geobyclient[GEOID],MATCH(VolumebyClient[[#This Row],[CLID]],geobyclient[RIGHT],0))</f>
        <v>GEO1001</v>
      </c>
      <c r="G253" t="str">
        <f>VLOOKUP(VolumebyClient[[#This Row],[INDEX ATCH REGION ID]],GEONAMES[[GEOID]:[GEO Name]],2,)</f>
        <v>NAM</v>
      </c>
      <c r="H253" t="str">
        <f>"Q"&amp;ROUNDUP(LEFT(VolumebyClient[[#This Row],[Date]],2)/3,0)&amp;" "&amp;RIGHT(VolumebyClient[[#This Row],[Date]],4)</f>
        <v>Q1 2020</v>
      </c>
      <c r="I253" t="str">
        <f>RIGHT(VolumebyClient[[#This Row],[Date]],4)</f>
        <v>2020</v>
      </c>
    </row>
    <row r="254" spans="1:9">
      <c r="A254" s="9" t="s">
        <v>41</v>
      </c>
      <c r="B254" s="7" t="s">
        <v>28</v>
      </c>
      <c r="C254" s="6">
        <v>27186</v>
      </c>
      <c r="D254">
        <f>LEN(VolumebyClient[[#This Row],[CLID]])</f>
        <v>7</v>
      </c>
      <c r="E254" t="str">
        <f>_xlfn.XLOOKUP(VolumebyClient[[#This Row],[CLID]],geobyclient[MID],geobyclient[GEOID])</f>
        <v>GEO1001</v>
      </c>
      <c r="F254" t="str">
        <f>INDEX(geobyclient[GEOID],MATCH(VolumebyClient[[#This Row],[CLID]],geobyclient[RIGHT],0))</f>
        <v>GEO1001</v>
      </c>
      <c r="G254" t="str">
        <f>VLOOKUP(VolumebyClient[[#This Row],[INDEX ATCH REGION ID]],GEONAMES[[GEOID]:[GEO Name]],2,)</f>
        <v>NAM</v>
      </c>
      <c r="H254" t="str">
        <f>"Q"&amp;ROUNDUP(LEFT(VolumebyClient[[#This Row],[Date]],2)/3,0)&amp;" "&amp;RIGHT(VolumebyClient[[#This Row],[Date]],4)</f>
        <v>Q1 2020</v>
      </c>
      <c r="I254" t="str">
        <f>RIGHT(VolumebyClient[[#This Row],[Date]],4)</f>
        <v>2020</v>
      </c>
    </row>
    <row r="255" spans="1:9">
      <c r="A255" s="9" t="s">
        <v>41</v>
      </c>
      <c r="B255" s="7" t="s">
        <v>10</v>
      </c>
      <c r="C255" s="6">
        <v>37383</v>
      </c>
      <c r="D255">
        <f>LEN(VolumebyClient[[#This Row],[CLID]])</f>
        <v>7</v>
      </c>
      <c r="E255" t="str">
        <f>_xlfn.XLOOKUP(VolumebyClient[[#This Row],[CLID]],geobyclient[MID],geobyclient[GEOID])</f>
        <v>GEO1001</v>
      </c>
      <c r="F255" t="str">
        <f>INDEX(geobyclient[GEOID],MATCH(VolumebyClient[[#This Row],[CLID]],geobyclient[RIGHT],0))</f>
        <v>GEO1001</v>
      </c>
      <c r="G255" t="str">
        <f>VLOOKUP(VolumebyClient[[#This Row],[INDEX ATCH REGION ID]],GEONAMES[[GEOID]:[GEO Name]],2,)</f>
        <v>NAM</v>
      </c>
      <c r="H255" t="str">
        <f>"Q"&amp;ROUNDUP(LEFT(VolumebyClient[[#This Row],[Date]],2)/3,0)&amp;" "&amp;RIGHT(VolumebyClient[[#This Row],[Date]],4)</f>
        <v>Q1 2020</v>
      </c>
      <c r="I255" t="str">
        <f>RIGHT(VolumebyClient[[#This Row],[Date]],4)</f>
        <v>2020</v>
      </c>
    </row>
    <row r="256" spans="1:9">
      <c r="A256" s="9" t="s">
        <v>41</v>
      </c>
      <c r="B256" s="7" t="s">
        <v>11</v>
      </c>
      <c r="C256" s="6">
        <v>37379</v>
      </c>
      <c r="D256">
        <f>LEN(VolumebyClient[[#This Row],[CLID]])</f>
        <v>7</v>
      </c>
      <c r="E256" t="str">
        <f>_xlfn.XLOOKUP(VolumebyClient[[#This Row],[CLID]],geobyclient[MID],geobyclient[GEOID])</f>
        <v>GEO1001</v>
      </c>
      <c r="F256" t="str">
        <f>INDEX(geobyclient[GEOID],MATCH(VolumebyClient[[#This Row],[CLID]],geobyclient[RIGHT],0))</f>
        <v>GEO1001</v>
      </c>
      <c r="G256" t="str">
        <f>VLOOKUP(VolumebyClient[[#This Row],[INDEX ATCH REGION ID]],GEONAMES[[GEOID]:[GEO Name]],2,)</f>
        <v>NAM</v>
      </c>
      <c r="H256" t="str">
        <f>"Q"&amp;ROUNDUP(LEFT(VolumebyClient[[#This Row],[Date]],2)/3,0)&amp;" "&amp;RIGHT(VolumebyClient[[#This Row],[Date]],4)</f>
        <v>Q2 2020</v>
      </c>
      <c r="I256" t="str">
        <f>RIGHT(VolumebyClient[[#This Row],[Date]],4)</f>
        <v>2020</v>
      </c>
    </row>
    <row r="257" spans="1:9">
      <c r="A257" s="9" t="s">
        <v>41</v>
      </c>
      <c r="B257" s="7" t="s">
        <v>12</v>
      </c>
      <c r="C257" s="6">
        <v>40779</v>
      </c>
      <c r="D257">
        <f>LEN(VolumebyClient[[#This Row],[CLID]])</f>
        <v>7</v>
      </c>
      <c r="E257" t="str">
        <f>_xlfn.XLOOKUP(VolumebyClient[[#This Row],[CLID]],geobyclient[MID],geobyclient[GEOID])</f>
        <v>GEO1001</v>
      </c>
      <c r="F257" t="str">
        <f>INDEX(geobyclient[GEOID],MATCH(VolumebyClient[[#This Row],[CLID]],geobyclient[RIGHT],0))</f>
        <v>GEO1001</v>
      </c>
      <c r="G257" t="str">
        <f>VLOOKUP(VolumebyClient[[#This Row],[INDEX ATCH REGION ID]],GEONAMES[[GEOID]:[GEO Name]],2,)</f>
        <v>NAM</v>
      </c>
      <c r="H257" t="str">
        <f>"Q"&amp;ROUNDUP(LEFT(VolumebyClient[[#This Row],[Date]],2)/3,0)&amp;" "&amp;RIGHT(VolumebyClient[[#This Row],[Date]],4)</f>
        <v>Q2 2020</v>
      </c>
      <c r="I257" t="str">
        <f>RIGHT(VolumebyClient[[#This Row],[Date]],4)</f>
        <v>2020</v>
      </c>
    </row>
    <row r="258" spans="1:9">
      <c r="A258" s="9" t="s">
        <v>41</v>
      </c>
      <c r="B258" s="7" t="s">
        <v>13</v>
      </c>
      <c r="C258" s="6">
        <v>23788</v>
      </c>
      <c r="D258">
        <f>LEN(VolumebyClient[[#This Row],[CLID]])</f>
        <v>7</v>
      </c>
      <c r="E258" t="str">
        <f>_xlfn.XLOOKUP(VolumebyClient[[#This Row],[CLID]],geobyclient[MID],geobyclient[GEOID])</f>
        <v>GEO1001</v>
      </c>
      <c r="F258" t="str">
        <f>INDEX(geobyclient[GEOID],MATCH(VolumebyClient[[#This Row],[CLID]],geobyclient[RIGHT],0))</f>
        <v>GEO1001</v>
      </c>
      <c r="G258" t="str">
        <f>VLOOKUP(VolumebyClient[[#This Row],[INDEX ATCH REGION ID]],GEONAMES[[GEOID]:[GEO Name]],2,)</f>
        <v>NAM</v>
      </c>
      <c r="H258" t="str">
        <f>"Q"&amp;ROUNDUP(LEFT(VolumebyClient[[#This Row],[Date]],2)/3,0)&amp;" "&amp;RIGHT(VolumebyClient[[#This Row],[Date]],4)</f>
        <v>Q2 2020</v>
      </c>
      <c r="I258" t="str">
        <f>RIGHT(VolumebyClient[[#This Row],[Date]],4)</f>
        <v>2020</v>
      </c>
    </row>
    <row r="259" spans="1:9">
      <c r="A259" s="9" t="s">
        <v>41</v>
      </c>
      <c r="B259" s="7" t="s">
        <v>14</v>
      </c>
      <c r="C259" s="6">
        <v>27188</v>
      </c>
      <c r="D259">
        <f>LEN(VolumebyClient[[#This Row],[CLID]])</f>
        <v>7</v>
      </c>
      <c r="E259" t="str">
        <f>_xlfn.XLOOKUP(VolumebyClient[[#This Row],[CLID]],geobyclient[MID],geobyclient[GEOID])</f>
        <v>GEO1001</v>
      </c>
      <c r="F259" t="str">
        <f>INDEX(geobyclient[GEOID],MATCH(VolumebyClient[[#This Row],[CLID]],geobyclient[RIGHT],0))</f>
        <v>GEO1001</v>
      </c>
      <c r="G259" t="str">
        <f>VLOOKUP(VolumebyClient[[#This Row],[INDEX ATCH REGION ID]],GEONAMES[[GEOID]:[GEO Name]],2,)</f>
        <v>NAM</v>
      </c>
      <c r="H259" t="str">
        <f>"Q"&amp;ROUNDUP(LEFT(VolumebyClient[[#This Row],[Date]],2)/3,0)&amp;" "&amp;RIGHT(VolumebyClient[[#This Row],[Date]],4)</f>
        <v>Q3 2020</v>
      </c>
      <c r="I259" t="str">
        <f>RIGHT(VolumebyClient[[#This Row],[Date]],4)</f>
        <v>2020</v>
      </c>
    </row>
    <row r="260" spans="1:9">
      <c r="A260" s="9" t="s">
        <v>41</v>
      </c>
      <c r="B260" s="7" t="s">
        <v>15</v>
      </c>
      <c r="C260" s="6">
        <v>16996</v>
      </c>
      <c r="D260">
        <f>LEN(VolumebyClient[[#This Row],[CLID]])</f>
        <v>7</v>
      </c>
      <c r="E260" t="str">
        <f>_xlfn.XLOOKUP(VolumebyClient[[#This Row],[CLID]],geobyclient[MID],geobyclient[GEOID])</f>
        <v>GEO1001</v>
      </c>
      <c r="F260" t="str">
        <f>INDEX(geobyclient[GEOID],MATCH(VolumebyClient[[#This Row],[CLID]],geobyclient[RIGHT],0))</f>
        <v>GEO1001</v>
      </c>
      <c r="G260" t="str">
        <f>VLOOKUP(VolumebyClient[[#This Row],[INDEX ATCH REGION ID]],GEONAMES[[GEOID]:[GEO Name]],2,)</f>
        <v>NAM</v>
      </c>
      <c r="H260" t="str">
        <f>"Q"&amp;ROUNDUP(LEFT(VolumebyClient[[#This Row],[Date]],2)/3,0)&amp;" "&amp;RIGHT(VolumebyClient[[#This Row],[Date]],4)</f>
        <v>Q3 2020</v>
      </c>
      <c r="I260" t="str">
        <f>RIGHT(VolumebyClient[[#This Row],[Date]],4)</f>
        <v>2020</v>
      </c>
    </row>
    <row r="261" spans="1:9">
      <c r="A261" s="9" t="s">
        <v>41</v>
      </c>
      <c r="B261" s="7" t="s">
        <v>16</v>
      </c>
      <c r="C261" s="6">
        <v>23792</v>
      </c>
      <c r="D261">
        <f>LEN(VolumebyClient[[#This Row],[CLID]])</f>
        <v>7</v>
      </c>
      <c r="E261" t="str">
        <f>_xlfn.XLOOKUP(VolumebyClient[[#This Row],[CLID]],geobyclient[MID],geobyclient[GEOID])</f>
        <v>GEO1001</v>
      </c>
      <c r="F261" t="str">
        <f>INDEX(geobyclient[GEOID],MATCH(VolumebyClient[[#This Row],[CLID]],geobyclient[RIGHT],0))</f>
        <v>GEO1001</v>
      </c>
      <c r="G261" t="str">
        <f>VLOOKUP(VolumebyClient[[#This Row],[INDEX ATCH REGION ID]],GEONAMES[[GEOID]:[GEO Name]],2,)</f>
        <v>NAM</v>
      </c>
      <c r="H261" t="str">
        <f>"Q"&amp;ROUNDUP(LEFT(VolumebyClient[[#This Row],[Date]],2)/3,0)&amp;" "&amp;RIGHT(VolumebyClient[[#This Row],[Date]],4)</f>
        <v>Q3 2020</v>
      </c>
      <c r="I261" t="str">
        <f>RIGHT(VolumebyClient[[#This Row],[Date]],4)</f>
        <v>2020</v>
      </c>
    </row>
    <row r="262" spans="1:9">
      <c r="A262" s="9" t="s">
        <v>41</v>
      </c>
      <c r="B262" s="7" t="s">
        <v>17</v>
      </c>
      <c r="C262" s="6">
        <v>20390</v>
      </c>
      <c r="D262">
        <f>LEN(VolumebyClient[[#This Row],[CLID]])</f>
        <v>7</v>
      </c>
      <c r="E262" t="str">
        <f>_xlfn.XLOOKUP(VolumebyClient[[#This Row],[CLID]],geobyclient[MID],geobyclient[GEOID])</f>
        <v>GEO1001</v>
      </c>
      <c r="F262" t="str">
        <f>INDEX(geobyclient[GEOID],MATCH(VolumebyClient[[#This Row],[CLID]],geobyclient[RIGHT],0))</f>
        <v>GEO1001</v>
      </c>
      <c r="G262" t="str">
        <f>VLOOKUP(VolumebyClient[[#This Row],[INDEX ATCH REGION ID]],GEONAMES[[GEOID]:[GEO Name]],2,)</f>
        <v>NAM</v>
      </c>
      <c r="H262" t="str">
        <f>"Q"&amp;ROUNDUP(LEFT(VolumebyClient[[#This Row],[Date]],2)/3,0)&amp;" "&amp;RIGHT(VolumebyClient[[#This Row],[Date]],4)</f>
        <v>Q4 2020</v>
      </c>
      <c r="I262" t="str">
        <f>RIGHT(VolumebyClient[[#This Row],[Date]],4)</f>
        <v>2020</v>
      </c>
    </row>
    <row r="263" spans="1:9">
      <c r="A263" s="9" t="s">
        <v>41</v>
      </c>
      <c r="B263" s="7" t="s">
        <v>18</v>
      </c>
      <c r="C263" s="6">
        <v>30586</v>
      </c>
      <c r="D263">
        <f>LEN(VolumebyClient[[#This Row],[CLID]])</f>
        <v>7</v>
      </c>
      <c r="E263" t="str">
        <f>_xlfn.XLOOKUP(VolumebyClient[[#This Row],[CLID]],geobyclient[MID],geobyclient[GEOID])</f>
        <v>GEO1001</v>
      </c>
      <c r="F263" t="str">
        <f>INDEX(geobyclient[GEOID],MATCH(VolumebyClient[[#This Row],[CLID]],geobyclient[RIGHT],0))</f>
        <v>GEO1001</v>
      </c>
      <c r="G263" t="str">
        <f>VLOOKUP(VolumebyClient[[#This Row],[INDEX ATCH REGION ID]],GEONAMES[[GEOID]:[GEO Name]],2,)</f>
        <v>NAM</v>
      </c>
      <c r="H263" t="str">
        <f>"Q"&amp;ROUNDUP(LEFT(VolumebyClient[[#This Row],[Date]],2)/3,0)&amp;" "&amp;RIGHT(VolumebyClient[[#This Row],[Date]],4)</f>
        <v>Q4 2020</v>
      </c>
      <c r="I263" t="str">
        <f>RIGHT(VolumebyClient[[#This Row],[Date]],4)</f>
        <v>2020</v>
      </c>
    </row>
    <row r="264" spans="1:9">
      <c r="A264" s="9" t="s">
        <v>41</v>
      </c>
      <c r="B264" s="7" t="s">
        <v>19</v>
      </c>
      <c r="C264" s="6">
        <v>23787</v>
      </c>
      <c r="D264">
        <f>LEN(VolumebyClient[[#This Row],[CLID]])</f>
        <v>7</v>
      </c>
      <c r="E264" t="str">
        <f>_xlfn.XLOOKUP(VolumebyClient[[#This Row],[CLID]],geobyclient[MID],geobyclient[GEOID])</f>
        <v>GEO1001</v>
      </c>
      <c r="F264" t="str">
        <f>INDEX(geobyclient[GEOID],MATCH(VolumebyClient[[#This Row],[CLID]],geobyclient[RIGHT],0))</f>
        <v>GEO1001</v>
      </c>
      <c r="G264" t="str">
        <f>VLOOKUP(VolumebyClient[[#This Row],[INDEX ATCH REGION ID]],GEONAMES[[GEOID]:[GEO Name]],2,)</f>
        <v>NAM</v>
      </c>
      <c r="H264" t="str">
        <f>"Q"&amp;ROUNDUP(LEFT(VolumebyClient[[#This Row],[Date]],2)/3,0)&amp;" "&amp;RIGHT(VolumebyClient[[#This Row],[Date]],4)</f>
        <v>Q4 2020</v>
      </c>
      <c r="I264" t="str">
        <f>RIGHT(VolumebyClient[[#This Row],[Date]],4)</f>
        <v>2020</v>
      </c>
    </row>
    <row r="265" spans="1:9">
      <c r="A265" s="9" t="s">
        <v>41</v>
      </c>
      <c r="B265" s="7" t="s">
        <v>20</v>
      </c>
      <c r="C265" s="6">
        <v>24737</v>
      </c>
      <c r="D265">
        <f>LEN(VolumebyClient[[#This Row],[CLID]])</f>
        <v>7</v>
      </c>
      <c r="E265" t="str">
        <f>_xlfn.XLOOKUP(VolumebyClient[[#This Row],[CLID]],geobyclient[MID],geobyclient[GEOID])</f>
        <v>GEO1001</v>
      </c>
      <c r="F265" t="str">
        <f>INDEX(geobyclient[GEOID],MATCH(VolumebyClient[[#This Row],[CLID]],geobyclient[RIGHT],0))</f>
        <v>GEO1001</v>
      </c>
      <c r="G265" t="str">
        <f>VLOOKUP(VolumebyClient[[#This Row],[INDEX ATCH REGION ID]],GEONAMES[[GEOID]:[GEO Name]],2,)</f>
        <v>NAM</v>
      </c>
      <c r="H265" t="str">
        <f>"Q"&amp;ROUNDUP(LEFT(VolumebyClient[[#This Row],[Date]],2)/3,0)&amp;" "&amp;RIGHT(VolumebyClient[[#This Row],[Date]],4)</f>
        <v>Q2 2021</v>
      </c>
      <c r="I265" t="str">
        <f>RIGHT(VolumebyClient[[#This Row],[Date]],4)</f>
        <v>2021</v>
      </c>
    </row>
    <row r="266" spans="1:9">
      <c r="A266" s="9" t="s">
        <v>41</v>
      </c>
      <c r="B266" s="7" t="s">
        <v>21</v>
      </c>
      <c r="C266" s="6">
        <v>41598</v>
      </c>
      <c r="D266">
        <f>LEN(VolumebyClient[[#This Row],[CLID]])</f>
        <v>7</v>
      </c>
      <c r="E266" t="str">
        <f>_xlfn.XLOOKUP(VolumebyClient[[#This Row],[CLID]],geobyclient[MID],geobyclient[GEOID])</f>
        <v>GEO1001</v>
      </c>
      <c r="F266" t="str">
        <f>INDEX(geobyclient[GEOID],MATCH(VolumebyClient[[#This Row],[CLID]],geobyclient[RIGHT],0))</f>
        <v>GEO1001</v>
      </c>
      <c r="G266" t="str">
        <f>VLOOKUP(VolumebyClient[[#This Row],[INDEX ATCH REGION ID]],GEONAMES[[GEOID]:[GEO Name]],2,)</f>
        <v>NAM</v>
      </c>
      <c r="H266" t="str">
        <f>"Q"&amp;ROUNDUP(LEFT(VolumebyClient[[#This Row],[Date]],2)/3,0)&amp;" "&amp;RIGHT(VolumebyClient[[#This Row],[Date]],4)</f>
        <v>Q2 2021</v>
      </c>
      <c r="I266" t="str">
        <f>RIGHT(VolumebyClient[[#This Row],[Date]],4)</f>
        <v>2021</v>
      </c>
    </row>
    <row r="267" spans="1:9">
      <c r="A267" s="9" t="s">
        <v>41</v>
      </c>
      <c r="B267" s="7" t="s">
        <v>22</v>
      </c>
      <c r="C267" s="6">
        <v>38878</v>
      </c>
      <c r="D267">
        <f>LEN(VolumebyClient[[#This Row],[CLID]])</f>
        <v>7</v>
      </c>
      <c r="E267" t="str">
        <f>_xlfn.XLOOKUP(VolumebyClient[[#This Row],[CLID]],geobyclient[MID],geobyclient[GEOID])</f>
        <v>GEO1001</v>
      </c>
      <c r="F267" t="str">
        <f>INDEX(geobyclient[GEOID],MATCH(VolumebyClient[[#This Row],[CLID]],geobyclient[RIGHT],0))</f>
        <v>GEO1001</v>
      </c>
      <c r="G267" t="str">
        <f>VLOOKUP(VolumebyClient[[#This Row],[INDEX ATCH REGION ID]],GEONAMES[[GEOID]:[GEO Name]],2,)</f>
        <v>NAM</v>
      </c>
      <c r="H267" t="str">
        <f>"Q"&amp;ROUNDUP(LEFT(VolumebyClient[[#This Row],[Date]],2)/3,0)&amp;" "&amp;RIGHT(VolumebyClient[[#This Row],[Date]],4)</f>
        <v>Q2 2021</v>
      </c>
      <c r="I267" t="str">
        <f>RIGHT(VolumebyClient[[#This Row],[Date]],4)</f>
        <v>2021</v>
      </c>
    </row>
    <row r="268" spans="1:9">
      <c r="A268" s="9" t="s">
        <v>41</v>
      </c>
      <c r="B268" s="7" t="s">
        <v>23</v>
      </c>
      <c r="C268" s="6">
        <v>39253</v>
      </c>
      <c r="D268">
        <f>LEN(VolumebyClient[[#This Row],[CLID]])</f>
        <v>7</v>
      </c>
      <c r="E268" t="str">
        <f>_xlfn.XLOOKUP(VolumebyClient[[#This Row],[CLID]],geobyclient[MID],geobyclient[GEOID])</f>
        <v>GEO1001</v>
      </c>
      <c r="F268" t="str">
        <f>INDEX(geobyclient[GEOID],MATCH(VolumebyClient[[#This Row],[CLID]],geobyclient[RIGHT],0))</f>
        <v>GEO1001</v>
      </c>
      <c r="G268" t="str">
        <f>VLOOKUP(VolumebyClient[[#This Row],[INDEX ATCH REGION ID]],GEONAMES[[GEOID]:[GEO Name]],2,)</f>
        <v>NAM</v>
      </c>
      <c r="H268" t="str">
        <f>"Q"&amp;ROUNDUP(LEFT(VolumebyClient[[#This Row],[Date]],2)/3,0)&amp;" "&amp;RIGHT(VolumebyClient[[#This Row],[Date]],4)</f>
        <v>Q1 2021</v>
      </c>
      <c r="I268" t="str">
        <f>RIGHT(VolumebyClient[[#This Row],[Date]],4)</f>
        <v>2021</v>
      </c>
    </row>
    <row r="269" spans="1:9">
      <c r="A269" s="9" t="s">
        <v>41</v>
      </c>
      <c r="B269" s="7" t="s">
        <v>24</v>
      </c>
      <c r="C269" s="6">
        <v>27048</v>
      </c>
      <c r="D269">
        <f>LEN(VolumebyClient[[#This Row],[CLID]])</f>
        <v>7</v>
      </c>
      <c r="E269" t="str">
        <f>_xlfn.XLOOKUP(VolumebyClient[[#This Row],[CLID]],geobyclient[MID],geobyclient[GEOID])</f>
        <v>GEO1001</v>
      </c>
      <c r="F269" t="str">
        <f>INDEX(geobyclient[GEOID],MATCH(VolumebyClient[[#This Row],[CLID]],geobyclient[RIGHT],0))</f>
        <v>GEO1001</v>
      </c>
      <c r="G269" t="str">
        <f>VLOOKUP(VolumebyClient[[#This Row],[INDEX ATCH REGION ID]],GEONAMES[[GEOID]:[GEO Name]],2,)</f>
        <v>NAM</v>
      </c>
      <c r="H269" t="str">
        <f>"Q"&amp;ROUNDUP(LEFT(VolumebyClient[[#This Row],[Date]],2)/3,0)&amp;" "&amp;RIGHT(VolumebyClient[[#This Row],[Date]],4)</f>
        <v>Q1 2021</v>
      </c>
      <c r="I269" t="str">
        <f>RIGHT(VolumebyClient[[#This Row],[Date]],4)</f>
        <v>2021</v>
      </c>
    </row>
    <row r="270" spans="1:9">
      <c r="A270" s="9" t="s">
        <v>41</v>
      </c>
      <c r="B270" s="7" t="s">
        <v>25</v>
      </c>
      <c r="C270" s="6">
        <v>32111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t="str">
        <f>INDEX(geobyclient[GEOID],MATCH(VolumebyClient[[#This Row],[CLID]],geobyclient[RIGHT],0))</f>
        <v>GEO1001</v>
      </c>
      <c r="G270" t="str">
        <f>VLOOKUP(VolumebyClient[[#This Row],[INDEX ATCH REGION ID]],GEONAMES[[GEOID]:[GEO Name]],2,)</f>
        <v>NAM</v>
      </c>
      <c r="H270" t="str">
        <f>"Q"&amp;ROUNDUP(LEFT(VolumebyClient[[#This Row],[Date]],2)/3,0)&amp;" "&amp;RIGHT(VolumebyClient[[#This Row],[Date]],4)</f>
        <v>Q1 2021</v>
      </c>
      <c r="I270" t="str">
        <f>RIGHT(VolumebyClient[[#This Row],[Date]],4)</f>
        <v>2021</v>
      </c>
    </row>
    <row r="271" spans="1:9">
      <c r="A271" s="9" t="s">
        <v>42</v>
      </c>
      <c r="B271" s="7" t="s">
        <v>27</v>
      </c>
      <c r="C271" s="6">
        <v>1586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t="str">
        <f>INDEX(geobyclient[GEOID],MATCH(VolumebyClient[[#This Row],[CLID]],geobyclient[RIGHT],0))</f>
        <v>GEO1001</v>
      </c>
      <c r="G271" t="str">
        <f>VLOOKUP(VolumebyClient[[#This Row],[INDEX ATCH REGION ID]],GEONAMES[[GEOID]:[GEO Name]],2,)</f>
        <v>NAM</v>
      </c>
      <c r="H271" t="str">
        <f>"Q"&amp;ROUNDUP(LEFT(VolumebyClient[[#This Row],[Date]],2)/3,0)&amp;" "&amp;RIGHT(VolumebyClient[[#This Row],[Date]],4)</f>
        <v>Q1 2020</v>
      </c>
      <c r="I271" t="str">
        <f>RIGHT(VolumebyClient[[#This Row],[Date]],4)</f>
        <v>2020</v>
      </c>
    </row>
    <row r="272" spans="1:9">
      <c r="A272" s="9" t="s">
        <v>42</v>
      </c>
      <c r="B272" s="7" t="s">
        <v>28</v>
      </c>
      <c r="C272" s="6">
        <v>1412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t="str">
        <f>INDEX(geobyclient[GEOID],MATCH(VolumebyClient[[#This Row],[CLID]],geobyclient[RIGHT],0))</f>
        <v>GEO1001</v>
      </c>
      <c r="G272" t="str">
        <f>VLOOKUP(VolumebyClient[[#This Row],[INDEX ATCH REGION ID]],GEONAMES[[GEOID]:[GEO Name]],2,)</f>
        <v>NAM</v>
      </c>
      <c r="H272" t="str">
        <f>"Q"&amp;ROUNDUP(LEFT(VolumebyClient[[#This Row],[Date]],2)/3,0)&amp;" "&amp;RIGHT(VolumebyClient[[#This Row],[Date]],4)</f>
        <v>Q1 2020</v>
      </c>
      <c r="I272" t="str">
        <f>RIGHT(VolumebyClient[[#This Row],[Date]],4)</f>
        <v>2020</v>
      </c>
    </row>
    <row r="273" spans="1:9">
      <c r="A273" s="9" t="s">
        <v>42</v>
      </c>
      <c r="B273" s="7" t="s">
        <v>10</v>
      </c>
      <c r="C273" s="6">
        <v>1936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t="str">
        <f>INDEX(geobyclient[GEOID],MATCH(VolumebyClient[[#This Row],[CLID]],geobyclient[RIGHT],0))</f>
        <v>GEO1001</v>
      </c>
      <c r="G273" t="str">
        <f>VLOOKUP(VolumebyClient[[#This Row],[INDEX ATCH REGION ID]],GEONAMES[[GEOID]:[GEO Name]],2,)</f>
        <v>NAM</v>
      </c>
      <c r="H273" t="str">
        <f>"Q"&amp;ROUNDUP(LEFT(VolumebyClient[[#This Row],[Date]],2)/3,0)&amp;" "&amp;RIGHT(VolumebyClient[[#This Row],[Date]],4)</f>
        <v>Q1 2020</v>
      </c>
      <c r="I273" t="str">
        <f>RIGHT(VolumebyClient[[#This Row],[Date]],4)</f>
        <v>2020</v>
      </c>
    </row>
    <row r="274" spans="1:9">
      <c r="A274" s="9" t="s">
        <v>42</v>
      </c>
      <c r="B274" s="7" t="s">
        <v>11</v>
      </c>
      <c r="C274" s="6">
        <v>1939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t="str">
        <f>INDEX(geobyclient[GEOID],MATCH(VolumebyClient[[#This Row],[CLID]],geobyclient[RIGHT],0))</f>
        <v>GEO1001</v>
      </c>
      <c r="G274" t="str">
        <f>VLOOKUP(VolumebyClient[[#This Row],[INDEX ATCH REGION ID]],GEONAMES[[GEOID]:[GEO Name]],2,)</f>
        <v>NAM</v>
      </c>
      <c r="H274" t="str">
        <f>"Q"&amp;ROUNDUP(LEFT(VolumebyClient[[#This Row],[Date]],2)/3,0)&amp;" "&amp;RIGHT(VolumebyClient[[#This Row],[Date]],4)</f>
        <v>Q2 2020</v>
      </c>
      <c r="I274" t="str">
        <f>RIGHT(VolumebyClient[[#This Row],[Date]],4)</f>
        <v>2020</v>
      </c>
    </row>
    <row r="275" spans="1:9">
      <c r="A275" s="9" t="s">
        <v>42</v>
      </c>
      <c r="B275" s="7" t="s">
        <v>12</v>
      </c>
      <c r="C275" s="6">
        <v>2112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t="str">
        <f>INDEX(geobyclient[GEOID],MATCH(VolumebyClient[[#This Row],[CLID]],geobyclient[RIGHT],0))</f>
        <v>GEO1001</v>
      </c>
      <c r="G275" t="str">
        <f>VLOOKUP(VolumebyClient[[#This Row],[INDEX ATCH REGION ID]],GEONAMES[[GEOID]:[GEO Name]],2,)</f>
        <v>NAM</v>
      </c>
      <c r="H275" t="str">
        <f>"Q"&amp;ROUNDUP(LEFT(VolumebyClient[[#This Row],[Date]],2)/3,0)&amp;" "&amp;RIGHT(VolumebyClient[[#This Row],[Date]],4)</f>
        <v>Q2 2020</v>
      </c>
      <c r="I275" t="str">
        <f>RIGHT(VolumebyClient[[#This Row],[Date]],4)</f>
        <v>2020</v>
      </c>
    </row>
    <row r="276" spans="1:9">
      <c r="A276" s="9" t="s">
        <v>42</v>
      </c>
      <c r="B276" s="7" t="s">
        <v>13</v>
      </c>
      <c r="C276" s="6">
        <v>1230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t="str">
        <f>INDEX(geobyclient[GEOID],MATCH(VolumebyClient[[#This Row],[CLID]],geobyclient[RIGHT],0))</f>
        <v>GEO1001</v>
      </c>
      <c r="G276" t="str">
        <f>VLOOKUP(VolumebyClient[[#This Row],[INDEX ATCH REGION ID]],GEONAMES[[GEOID]:[GEO Name]],2,)</f>
        <v>NAM</v>
      </c>
      <c r="H276" t="str">
        <f>"Q"&amp;ROUNDUP(LEFT(VolumebyClient[[#This Row],[Date]],2)/3,0)&amp;" "&amp;RIGHT(VolumebyClient[[#This Row],[Date]],4)</f>
        <v>Q2 2020</v>
      </c>
      <c r="I276" t="str">
        <f>RIGHT(VolumebyClient[[#This Row],[Date]],4)</f>
        <v>2020</v>
      </c>
    </row>
    <row r="277" spans="1:9">
      <c r="A277" s="9" t="s">
        <v>42</v>
      </c>
      <c r="B277" s="7" t="s">
        <v>14</v>
      </c>
      <c r="C277" s="6">
        <v>1407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t="str">
        <f>INDEX(geobyclient[GEOID],MATCH(VolumebyClient[[#This Row],[CLID]],geobyclient[RIGHT],0))</f>
        <v>GEO1001</v>
      </c>
      <c r="G277" t="str">
        <f>VLOOKUP(VolumebyClient[[#This Row],[INDEX ATCH REGION ID]],GEONAMES[[GEOID]:[GEO Name]],2,)</f>
        <v>NAM</v>
      </c>
      <c r="H277" t="str">
        <f>"Q"&amp;ROUNDUP(LEFT(VolumebyClient[[#This Row],[Date]],2)/3,0)&amp;" "&amp;RIGHT(VolumebyClient[[#This Row],[Date]],4)</f>
        <v>Q3 2020</v>
      </c>
      <c r="I277" t="str">
        <f>RIGHT(VolumebyClient[[#This Row],[Date]],4)</f>
        <v>2020</v>
      </c>
    </row>
    <row r="278" spans="1:9">
      <c r="A278" s="9" t="s">
        <v>42</v>
      </c>
      <c r="B278" s="7" t="s">
        <v>15</v>
      </c>
      <c r="C278" s="6">
        <v>880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t="str">
        <f>INDEX(geobyclient[GEOID],MATCH(VolumebyClient[[#This Row],[CLID]],geobyclient[RIGHT],0))</f>
        <v>GEO1001</v>
      </c>
      <c r="G278" t="str">
        <f>VLOOKUP(VolumebyClient[[#This Row],[INDEX ATCH REGION ID]],GEONAMES[[GEOID]:[GEO Name]],2,)</f>
        <v>NAM</v>
      </c>
      <c r="H278" t="str">
        <f>"Q"&amp;ROUNDUP(LEFT(VolumebyClient[[#This Row],[Date]],2)/3,0)&amp;" "&amp;RIGHT(VolumebyClient[[#This Row],[Date]],4)</f>
        <v>Q3 2020</v>
      </c>
      <c r="I278" t="str">
        <f>RIGHT(VolumebyClient[[#This Row],[Date]],4)</f>
        <v>2020</v>
      </c>
    </row>
    <row r="279" spans="1:9">
      <c r="A279" s="9" t="s">
        <v>42</v>
      </c>
      <c r="B279" s="7" t="s">
        <v>16</v>
      </c>
      <c r="C279" s="6">
        <v>1233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t="str">
        <f>INDEX(geobyclient[GEOID],MATCH(VolumebyClient[[#This Row],[CLID]],geobyclient[RIGHT],0))</f>
        <v>GEO1001</v>
      </c>
      <c r="G279" t="str">
        <f>VLOOKUP(VolumebyClient[[#This Row],[INDEX ATCH REGION ID]],GEONAMES[[GEOID]:[GEO Name]],2,)</f>
        <v>NAM</v>
      </c>
      <c r="H279" t="str">
        <f>"Q"&amp;ROUNDUP(LEFT(VolumebyClient[[#This Row],[Date]],2)/3,0)&amp;" "&amp;RIGHT(VolumebyClient[[#This Row],[Date]],4)</f>
        <v>Q3 2020</v>
      </c>
      <c r="I279" t="str">
        <f>RIGHT(VolumebyClient[[#This Row],[Date]],4)</f>
        <v>2020</v>
      </c>
    </row>
    <row r="280" spans="1:9">
      <c r="A280" s="9" t="s">
        <v>42</v>
      </c>
      <c r="B280" s="7" t="s">
        <v>17</v>
      </c>
      <c r="C280" s="6">
        <v>1059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t="str">
        <f>INDEX(geobyclient[GEOID],MATCH(VolumebyClient[[#This Row],[CLID]],geobyclient[RIGHT],0))</f>
        <v>GEO1001</v>
      </c>
      <c r="G280" t="str">
        <f>VLOOKUP(VolumebyClient[[#This Row],[INDEX ATCH REGION ID]],GEONAMES[[GEOID]:[GEO Name]],2,)</f>
        <v>NAM</v>
      </c>
      <c r="H280" t="str">
        <f>"Q"&amp;ROUNDUP(LEFT(VolumebyClient[[#This Row],[Date]],2)/3,0)&amp;" "&amp;RIGHT(VolumebyClient[[#This Row],[Date]],4)</f>
        <v>Q4 2020</v>
      </c>
      <c r="I280" t="str">
        <f>RIGHT(VolumebyClient[[#This Row],[Date]],4)</f>
        <v>2020</v>
      </c>
    </row>
    <row r="281" spans="1:9">
      <c r="A281" s="9" t="s">
        <v>42</v>
      </c>
      <c r="B281" s="7" t="s">
        <v>18</v>
      </c>
      <c r="C281" s="6">
        <v>1586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t="str">
        <f>INDEX(geobyclient[GEOID],MATCH(VolumebyClient[[#This Row],[CLID]],geobyclient[RIGHT],0))</f>
        <v>GEO1001</v>
      </c>
      <c r="G281" t="str">
        <f>VLOOKUP(VolumebyClient[[#This Row],[INDEX ATCH REGION ID]],GEONAMES[[GEOID]:[GEO Name]],2,)</f>
        <v>NAM</v>
      </c>
      <c r="H281" t="str">
        <f>"Q"&amp;ROUNDUP(LEFT(VolumebyClient[[#This Row],[Date]],2)/3,0)&amp;" "&amp;RIGHT(VolumebyClient[[#This Row],[Date]],4)</f>
        <v>Q4 2020</v>
      </c>
      <c r="I281" t="str">
        <f>RIGHT(VolumebyClient[[#This Row],[Date]],4)</f>
        <v>2020</v>
      </c>
    </row>
    <row r="282" spans="1:9">
      <c r="A282" s="9" t="s">
        <v>42</v>
      </c>
      <c r="B282" s="7" t="s">
        <v>19</v>
      </c>
      <c r="C282" s="6">
        <v>1230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t="str">
        <f>INDEX(geobyclient[GEOID],MATCH(VolumebyClient[[#This Row],[CLID]],geobyclient[RIGHT],0))</f>
        <v>GEO1001</v>
      </c>
      <c r="G282" t="str">
        <f>VLOOKUP(VolumebyClient[[#This Row],[INDEX ATCH REGION ID]],GEONAMES[[GEOID]:[GEO Name]],2,)</f>
        <v>NAM</v>
      </c>
      <c r="H282" t="str">
        <f>"Q"&amp;ROUNDUP(LEFT(VolumebyClient[[#This Row],[Date]],2)/3,0)&amp;" "&amp;RIGHT(VolumebyClient[[#This Row],[Date]],4)</f>
        <v>Q4 2020</v>
      </c>
      <c r="I282" t="str">
        <f>RIGHT(VolumebyClient[[#This Row],[Date]],4)</f>
        <v>2020</v>
      </c>
    </row>
    <row r="283" spans="1:9">
      <c r="A283" s="9" t="s">
        <v>42</v>
      </c>
      <c r="B283" s="7" t="s">
        <v>20</v>
      </c>
      <c r="C283" s="6">
        <v>1291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t="str">
        <f>INDEX(geobyclient[GEOID],MATCH(VolumebyClient[[#This Row],[CLID]],geobyclient[RIGHT],0))</f>
        <v>GEO1001</v>
      </c>
      <c r="G283" t="str">
        <f>VLOOKUP(VolumebyClient[[#This Row],[INDEX ATCH REGION ID]],GEONAMES[[GEOID]:[GEO Name]],2,)</f>
        <v>NAM</v>
      </c>
      <c r="H283" t="str">
        <f>"Q"&amp;ROUNDUP(LEFT(VolumebyClient[[#This Row],[Date]],2)/3,0)&amp;" "&amp;RIGHT(VolumebyClient[[#This Row],[Date]],4)</f>
        <v>Q2 2021</v>
      </c>
      <c r="I283" t="str">
        <f>RIGHT(VolumebyClient[[#This Row],[Date]],4)</f>
        <v>2021</v>
      </c>
    </row>
    <row r="284" spans="1:9">
      <c r="A284" s="9" t="s">
        <v>42</v>
      </c>
      <c r="B284" s="7" t="s">
        <v>21</v>
      </c>
      <c r="C284" s="6">
        <v>2150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t="str">
        <f>INDEX(geobyclient[GEOID],MATCH(VolumebyClient[[#This Row],[CLID]],geobyclient[RIGHT],0))</f>
        <v>GEO1001</v>
      </c>
      <c r="G284" t="str">
        <f>VLOOKUP(VolumebyClient[[#This Row],[INDEX ATCH REGION ID]],GEONAMES[[GEOID]:[GEO Name]],2,)</f>
        <v>NAM</v>
      </c>
      <c r="H284" t="str">
        <f>"Q"&amp;ROUNDUP(LEFT(VolumebyClient[[#This Row],[Date]],2)/3,0)&amp;" "&amp;RIGHT(VolumebyClient[[#This Row],[Date]],4)</f>
        <v>Q2 2021</v>
      </c>
      <c r="I284" t="str">
        <f>RIGHT(VolumebyClient[[#This Row],[Date]],4)</f>
        <v>2021</v>
      </c>
    </row>
    <row r="285" spans="1:9">
      <c r="A285" s="9" t="s">
        <v>42</v>
      </c>
      <c r="B285" s="7" t="s">
        <v>22</v>
      </c>
      <c r="C285" s="6">
        <v>1991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t="str">
        <f>INDEX(geobyclient[GEOID],MATCH(VolumebyClient[[#This Row],[CLID]],geobyclient[RIGHT],0))</f>
        <v>GEO1001</v>
      </c>
      <c r="G285" t="str">
        <f>VLOOKUP(VolumebyClient[[#This Row],[INDEX ATCH REGION ID]],GEONAMES[[GEOID]:[GEO Name]],2,)</f>
        <v>NAM</v>
      </c>
      <c r="H285" t="str">
        <f>"Q"&amp;ROUNDUP(LEFT(VolumebyClient[[#This Row],[Date]],2)/3,0)&amp;" "&amp;RIGHT(VolumebyClient[[#This Row],[Date]],4)</f>
        <v>Q2 2021</v>
      </c>
      <c r="I285" t="str">
        <f>RIGHT(VolumebyClient[[#This Row],[Date]],4)</f>
        <v>2021</v>
      </c>
    </row>
    <row r="286" spans="1:9">
      <c r="A286" s="9" t="s">
        <v>42</v>
      </c>
      <c r="B286" s="7" t="s">
        <v>23</v>
      </c>
      <c r="C286" s="6">
        <v>2032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t="str">
        <f>INDEX(geobyclient[GEOID],MATCH(VolumebyClient[[#This Row],[CLID]],geobyclient[RIGHT],0))</f>
        <v>GEO1001</v>
      </c>
      <c r="G286" t="str">
        <f>VLOOKUP(VolumebyClient[[#This Row],[INDEX ATCH REGION ID]],GEONAMES[[GEOID]:[GEO Name]],2,)</f>
        <v>NAM</v>
      </c>
      <c r="H286" t="str">
        <f>"Q"&amp;ROUNDUP(LEFT(VolumebyClient[[#This Row],[Date]],2)/3,0)&amp;" "&amp;RIGHT(VolumebyClient[[#This Row],[Date]],4)</f>
        <v>Q1 2021</v>
      </c>
      <c r="I286" t="str">
        <f>RIGHT(VolumebyClient[[#This Row],[Date]],4)</f>
        <v>2021</v>
      </c>
    </row>
    <row r="287" spans="1:9">
      <c r="A287" s="9" t="s">
        <v>42</v>
      </c>
      <c r="B287" s="7" t="s">
        <v>24</v>
      </c>
      <c r="C287" s="6">
        <v>1438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t="str">
        <f>INDEX(geobyclient[GEOID],MATCH(VolumebyClient[[#This Row],[CLID]],geobyclient[RIGHT],0))</f>
        <v>GEO1001</v>
      </c>
      <c r="G287" t="str">
        <f>VLOOKUP(VolumebyClient[[#This Row],[INDEX ATCH REGION ID]],GEONAMES[[GEOID]:[GEO Name]],2,)</f>
        <v>NAM</v>
      </c>
      <c r="H287" t="str">
        <f>"Q"&amp;ROUNDUP(LEFT(VolumebyClient[[#This Row],[Date]],2)/3,0)&amp;" "&amp;RIGHT(VolumebyClient[[#This Row],[Date]],4)</f>
        <v>Q1 2021</v>
      </c>
      <c r="I287" t="str">
        <f>RIGHT(VolumebyClient[[#This Row],[Date]],4)</f>
        <v>2021</v>
      </c>
    </row>
    <row r="288" spans="1:9">
      <c r="A288" s="9" t="s">
        <v>42</v>
      </c>
      <c r="B288" s="7" t="s">
        <v>25</v>
      </c>
      <c r="C288" s="6">
        <v>1569</v>
      </c>
      <c r="D288">
        <f>LEN(VolumebyClient[[#This Row],[CLID]])</f>
        <v>7</v>
      </c>
      <c r="E288" t="str">
        <f>_xlfn.XLOOKUP(VolumebyClient[[#This Row],[CLID]],geobyclient[MID],geobyclient[GEOID])</f>
        <v>GEO1001</v>
      </c>
      <c r="F288" t="str">
        <f>INDEX(geobyclient[GEOID],MATCH(VolumebyClient[[#This Row],[CLID]],geobyclient[RIGHT],0))</f>
        <v>GEO1001</v>
      </c>
      <c r="G288" t="str">
        <f>VLOOKUP(VolumebyClient[[#This Row],[INDEX ATCH REGION ID]],GEONAMES[[GEOID]:[GEO Name]],2,)</f>
        <v>NAM</v>
      </c>
      <c r="H288" t="str">
        <f>"Q"&amp;ROUNDUP(LEFT(VolumebyClient[[#This Row],[Date]],2)/3,0)&amp;" "&amp;RIGHT(VolumebyClient[[#This Row],[Date]],4)</f>
        <v>Q1 2021</v>
      </c>
      <c r="I288" t="str">
        <f>RIGHT(VolumebyClient[[#This Row],[Date]],4)</f>
        <v>2021</v>
      </c>
    </row>
    <row r="289" spans="1:9">
      <c r="A289" s="9" t="s">
        <v>43</v>
      </c>
      <c r="B289" s="7" t="s">
        <v>27</v>
      </c>
      <c r="C289" s="6">
        <v>1283</v>
      </c>
      <c r="D289">
        <f>LEN(VolumebyClient[[#This Row],[CLID]])</f>
        <v>7</v>
      </c>
      <c r="E289" t="str">
        <f>_xlfn.XLOOKUP(VolumebyClient[[#This Row],[CLID]],geobyclient[MID],geobyclient[GEOID])</f>
        <v>GEO1001</v>
      </c>
      <c r="F289" t="str">
        <f>INDEX(geobyclient[GEOID],MATCH(VolumebyClient[[#This Row],[CLID]],geobyclient[RIGHT],0))</f>
        <v>GEO1001</v>
      </c>
      <c r="G289" t="str">
        <f>VLOOKUP(VolumebyClient[[#This Row],[INDEX ATCH REGION ID]],GEONAMES[[GEOID]:[GEO Name]],2,)</f>
        <v>NAM</v>
      </c>
      <c r="H289" t="str">
        <f>"Q"&amp;ROUNDUP(LEFT(VolumebyClient[[#This Row],[Date]],2)/3,0)&amp;" "&amp;RIGHT(VolumebyClient[[#This Row],[Date]],4)</f>
        <v>Q1 2020</v>
      </c>
      <c r="I289" t="str">
        <f>RIGHT(VolumebyClient[[#This Row],[Date]],4)</f>
        <v>2020</v>
      </c>
    </row>
    <row r="290" spans="1:9">
      <c r="A290" s="9" t="s">
        <v>43</v>
      </c>
      <c r="B290" s="7" t="s">
        <v>28</v>
      </c>
      <c r="C290" s="6">
        <v>1622</v>
      </c>
      <c r="D290">
        <f>LEN(VolumebyClient[[#This Row],[CLID]])</f>
        <v>7</v>
      </c>
      <c r="E290" t="str">
        <f>_xlfn.XLOOKUP(VolumebyClient[[#This Row],[CLID]],geobyclient[MID],geobyclient[GEOID])</f>
        <v>GEO1001</v>
      </c>
      <c r="F290" t="str">
        <f>INDEX(geobyclient[GEOID],MATCH(VolumebyClient[[#This Row],[CLID]],geobyclient[RIGHT],0))</f>
        <v>GEO1001</v>
      </c>
      <c r="G290" t="str">
        <f>VLOOKUP(VolumebyClient[[#This Row],[INDEX ATCH REGION ID]],GEONAMES[[GEOID]:[GEO Name]],2,)</f>
        <v>NAM</v>
      </c>
      <c r="H290" t="str">
        <f>"Q"&amp;ROUNDUP(LEFT(VolumebyClient[[#This Row],[Date]],2)/3,0)&amp;" "&amp;RIGHT(VolumebyClient[[#This Row],[Date]],4)</f>
        <v>Q1 2020</v>
      </c>
      <c r="I290" t="str">
        <f>RIGHT(VolumebyClient[[#This Row],[Date]],4)</f>
        <v>2020</v>
      </c>
    </row>
    <row r="291" spans="1:9">
      <c r="A291" s="9" t="s">
        <v>43</v>
      </c>
      <c r="B291" s="7" t="s">
        <v>10</v>
      </c>
      <c r="C291" s="6">
        <v>1628</v>
      </c>
      <c r="D291">
        <f>LEN(VolumebyClient[[#This Row],[CLID]])</f>
        <v>7</v>
      </c>
      <c r="E291" t="str">
        <f>_xlfn.XLOOKUP(VolumebyClient[[#This Row],[CLID]],geobyclient[MID],geobyclient[GEOID])</f>
        <v>GEO1001</v>
      </c>
      <c r="F291" t="str">
        <f>INDEX(geobyclient[GEOID],MATCH(VolumebyClient[[#This Row],[CLID]],geobyclient[RIGHT],0))</f>
        <v>GEO1001</v>
      </c>
      <c r="G291" t="str">
        <f>VLOOKUP(VolumebyClient[[#This Row],[INDEX ATCH REGION ID]],GEONAMES[[GEOID]:[GEO Name]],2,)</f>
        <v>NAM</v>
      </c>
      <c r="H291" t="str">
        <f>"Q"&amp;ROUNDUP(LEFT(VolumebyClient[[#This Row],[Date]],2)/3,0)&amp;" "&amp;RIGHT(VolumebyClient[[#This Row],[Date]],4)</f>
        <v>Q1 2020</v>
      </c>
      <c r="I291" t="str">
        <f>RIGHT(VolumebyClient[[#This Row],[Date]],4)</f>
        <v>2020</v>
      </c>
    </row>
    <row r="292" spans="1:9">
      <c r="A292" s="9" t="s">
        <v>43</v>
      </c>
      <c r="B292" s="7" t="s">
        <v>11</v>
      </c>
      <c r="C292" s="6">
        <v>2137</v>
      </c>
      <c r="D292">
        <f>LEN(VolumebyClient[[#This Row],[CLID]])</f>
        <v>7</v>
      </c>
      <c r="E292" t="str">
        <f>_xlfn.XLOOKUP(VolumebyClient[[#This Row],[CLID]],geobyclient[MID],geobyclient[GEOID])</f>
        <v>GEO1001</v>
      </c>
      <c r="F292" t="str">
        <f>INDEX(geobyclient[GEOID],MATCH(VolumebyClient[[#This Row],[CLID]],geobyclient[RIGHT],0))</f>
        <v>GEO1001</v>
      </c>
      <c r="G292" t="str">
        <f>VLOOKUP(VolumebyClient[[#This Row],[INDEX ATCH REGION ID]],GEONAMES[[GEOID]:[GEO Name]],2,)</f>
        <v>NAM</v>
      </c>
      <c r="H292" t="str">
        <f>"Q"&amp;ROUNDUP(LEFT(VolumebyClient[[#This Row],[Date]],2)/3,0)&amp;" "&amp;RIGHT(VolumebyClient[[#This Row],[Date]],4)</f>
        <v>Q2 2020</v>
      </c>
      <c r="I292" t="str">
        <f>RIGHT(VolumebyClient[[#This Row],[Date]],4)</f>
        <v>2020</v>
      </c>
    </row>
    <row r="293" spans="1:9">
      <c r="A293" s="9" t="s">
        <v>43</v>
      </c>
      <c r="B293" s="7" t="s">
        <v>12</v>
      </c>
      <c r="C293" s="6">
        <v>1795</v>
      </c>
      <c r="D293">
        <f>LEN(VolumebyClient[[#This Row],[CLID]])</f>
        <v>7</v>
      </c>
      <c r="E293" t="str">
        <f>_xlfn.XLOOKUP(VolumebyClient[[#This Row],[CLID]],geobyclient[MID],geobyclient[GEOID])</f>
        <v>GEO1001</v>
      </c>
      <c r="F293" t="str">
        <f>INDEX(geobyclient[GEOID],MATCH(VolumebyClient[[#This Row],[CLID]],geobyclient[RIGHT],0))</f>
        <v>GEO1001</v>
      </c>
      <c r="G293" t="str">
        <f>VLOOKUP(VolumebyClient[[#This Row],[INDEX ATCH REGION ID]],GEONAMES[[GEOID]:[GEO Name]],2,)</f>
        <v>NAM</v>
      </c>
      <c r="H293" t="str">
        <f>"Q"&amp;ROUNDUP(LEFT(VolumebyClient[[#This Row],[Date]],2)/3,0)&amp;" "&amp;RIGHT(VolumebyClient[[#This Row],[Date]],4)</f>
        <v>Q2 2020</v>
      </c>
      <c r="I293" t="str">
        <f>RIGHT(VolumebyClient[[#This Row],[Date]],4)</f>
        <v>2020</v>
      </c>
    </row>
    <row r="294" spans="1:9">
      <c r="A294" s="9" t="s">
        <v>43</v>
      </c>
      <c r="B294" s="7" t="s">
        <v>13</v>
      </c>
      <c r="C294" s="6">
        <v>1456</v>
      </c>
      <c r="D294">
        <f>LEN(VolumebyClient[[#This Row],[CLID]])</f>
        <v>7</v>
      </c>
      <c r="E294" t="str">
        <f>_xlfn.XLOOKUP(VolumebyClient[[#This Row],[CLID]],geobyclient[MID],geobyclient[GEOID])</f>
        <v>GEO1001</v>
      </c>
      <c r="F294" t="str">
        <f>INDEX(geobyclient[GEOID],MATCH(VolumebyClient[[#This Row],[CLID]],geobyclient[RIGHT],0))</f>
        <v>GEO1001</v>
      </c>
      <c r="G294" t="str">
        <f>VLOOKUP(VolumebyClient[[#This Row],[INDEX ATCH REGION ID]],GEONAMES[[GEOID]:[GEO Name]],2,)</f>
        <v>NAM</v>
      </c>
      <c r="H294" t="str">
        <f>"Q"&amp;ROUNDUP(LEFT(VolumebyClient[[#This Row],[Date]],2)/3,0)&amp;" "&amp;RIGHT(VolumebyClient[[#This Row],[Date]],4)</f>
        <v>Q2 2020</v>
      </c>
      <c r="I294" t="str">
        <f>RIGHT(VolumebyClient[[#This Row],[Date]],4)</f>
        <v>2020</v>
      </c>
    </row>
    <row r="295" spans="1:9">
      <c r="A295" s="9" t="s">
        <v>43</v>
      </c>
      <c r="B295" s="7" t="s">
        <v>14</v>
      </c>
      <c r="C295" s="6">
        <v>1112</v>
      </c>
      <c r="D295">
        <f>LEN(VolumebyClient[[#This Row],[CLID]])</f>
        <v>7</v>
      </c>
      <c r="E295" t="str">
        <f>_xlfn.XLOOKUP(VolumebyClient[[#This Row],[CLID]],geobyclient[MID],geobyclient[GEOID])</f>
        <v>GEO1001</v>
      </c>
      <c r="F295" t="str">
        <f>INDEX(geobyclient[GEOID],MATCH(VolumebyClient[[#This Row],[CLID]],geobyclient[RIGHT],0))</f>
        <v>GEO1001</v>
      </c>
      <c r="G295" t="str">
        <f>VLOOKUP(VolumebyClient[[#This Row],[INDEX ATCH REGION ID]],GEONAMES[[GEOID]:[GEO Name]],2,)</f>
        <v>NAM</v>
      </c>
      <c r="H295" t="str">
        <f>"Q"&amp;ROUNDUP(LEFT(VolumebyClient[[#This Row],[Date]],2)/3,0)&amp;" "&amp;RIGHT(VolumebyClient[[#This Row],[Date]],4)</f>
        <v>Q3 2020</v>
      </c>
      <c r="I295" t="str">
        <f>RIGHT(VolumebyClient[[#This Row],[Date]],4)</f>
        <v>2020</v>
      </c>
    </row>
    <row r="296" spans="1:9">
      <c r="A296" s="9" t="s">
        <v>43</v>
      </c>
      <c r="B296" s="7" t="s">
        <v>15</v>
      </c>
      <c r="C296" s="6">
        <v>1116</v>
      </c>
      <c r="D296">
        <f>LEN(VolumebyClient[[#This Row],[CLID]])</f>
        <v>7</v>
      </c>
      <c r="E296" t="str">
        <f>_xlfn.XLOOKUP(VolumebyClient[[#This Row],[CLID]],geobyclient[MID],geobyclient[GEOID])</f>
        <v>GEO1001</v>
      </c>
      <c r="F296" t="str">
        <f>INDEX(geobyclient[GEOID],MATCH(VolumebyClient[[#This Row],[CLID]],geobyclient[RIGHT],0))</f>
        <v>GEO1001</v>
      </c>
      <c r="G296" t="str">
        <f>VLOOKUP(VolumebyClient[[#This Row],[INDEX ATCH REGION ID]],GEONAMES[[GEOID]:[GEO Name]],2,)</f>
        <v>NAM</v>
      </c>
      <c r="H296" t="str">
        <f>"Q"&amp;ROUNDUP(LEFT(VolumebyClient[[#This Row],[Date]],2)/3,0)&amp;" "&amp;RIGHT(VolumebyClient[[#This Row],[Date]],4)</f>
        <v>Q3 2020</v>
      </c>
      <c r="I296" t="str">
        <f>RIGHT(VolumebyClient[[#This Row],[Date]],4)</f>
        <v>2020</v>
      </c>
    </row>
    <row r="297" spans="1:9">
      <c r="A297" s="9" t="s">
        <v>43</v>
      </c>
      <c r="B297" s="7" t="s">
        <v>16</v>
      </c>
      <c r="C297" s="6">
        <v>939</v>
      </c>
      <c r="D297">
        <f>LEN(VolumebyClient[[#This Row],[CLID]])</f>
        <v>7</v>
      </c>
      <c r="E297" t="str">
        <f>_xlfn.XLOOKUP(VolumebyClient[[#This Row],[CLID]],geobyclient[MID],geobyclient[GEOID])</f>
        <v>GEO1001</v>
      </c>
      <c r="F297" t="str">
        <f>INDEX(geobyclient[GEOID],MATCH(VolumebyClient[[#This Row],[CLID]],geobyclient[RIGHT],0))</f>
        <v>GEO1001</v>
      </c>
      <c r="G297" t="str">
        <f>VLOOKUP(VolumebyClient[[#This Row],[INDEX ATCH REGION ID]],GEONAMES[[GEOID]:[GEO Name]],2,)</f>
        <v>NAM</v>
      </c>
      <c r="H297" t="str">
        <f>"Q"&amp;ROUNDUP(LEFT(VolumebyClient[[#This Row],[Date]],2)/3,0)&amp;" "&amp;RIGHT(VolumebyClient[[#This Row],[Date]],4)</f>
        <v>Q3 2020</v>
      </c>
      <c r="I297" t="str">
        <f>RIGHT(VolumebyClient[[#This Row],[Date]],4)</f>
        <v>2020</v>
      </c>
    </row>
    <row r="298" spans="1:9">
      <c r="A298" s="9" t="s">
        <v>43</v>
      </c>
      <c r="B298" s="7" t="s">
        <v>17</v>
      </c>
      <c r="C298" s="6">
        <v>1282</v>
      </c>
      <c r="D298">
        <f>LEN(VolumebyClient[[#This Row],[CLID]])</f>
        <v>7</v>
      </c>
      <c r="E298" t="str">
        <f>_xlfn.XLOOKUP(VolumebyClient[[#This Row],[CLID]],geobyclient[MID],geobyclient[GEOID])</f>
        <v>GEO1001</v>
      </c>
      <c r="F298" t="str">
        <f>INDEX(geobyclient[GEOID],MATCH(VolumebyClient[[#This Row],[CLID]],geobyclient[RIGHT],0))</f>
        <v>GEO1001</v>
      </c>
      <c r="G298" t="str">
        <f>VLOOKUP(VolumebyClient[[#This Row],[INDEX ATCH REGION ID]],GEONAMES[[GEOID]:[GEO Name]],2,)</f>
        <v>NAM</v>
      </c>
      <c r="H298" t="str">
        <f>"Q"&amp;ROUNDUP(LEFT(VolumebyClient[[#This Row],[Date]],2)/3,0)&amp;" "&amp;RIGHT(VolumebyClient[[#This Row],[Date]],4)</f>
        <v>Q4 2020</v>
      </c>
      <c r="I298" t="str">
        <f>RIGHT(VolumebyClient[[#This Row],[Date]],4)</f>
        <v>2020</v>
      </c>
    </row>
    <row r="299" spans="1:9">
      <c r="A299" s="9" t="s">
        <v>43</v>
      </c>
      <c r="B299" s="7" t="s">
        <v>18</v>
      </c>
      <c r="C299" s="6">
        <v>1285</v>
      </c>
      <c r="D299">
        <f>LEN(VolumebyClient[[#This Row],[CLID]])</f>
        <v>7</v>
      </c>
      <c r="E299" t="str">
        <f>_xlfn.XLOOKUP(VolumebyClient[[#This Row],[CLID]],geobyclient[MID],geobyclient[GEOID])</f>
        <v>GEO1001</v>
      </c>
      <c r="F299" t="str">
        <f>INDEX(geobyclient[GEOID],MATCH(VolumebyClient[[#This Row],[CLID]],geobyclient[RIGHT],0))</f>
        <v>GEO1001</v>
      </c>
      <c r="G299" t="str">
        <f>VLOOKUP(VolumebyClient[[#This Row],[INDEX ATCH REGION ID]],GEONAMES[[GEOID]:[GEO Name]],2,)</f>
        <v>NAM</v>
      </c>
      <c r="H299" t="str">
        <f>"Q"&amp;ROUNDUP(LEFT(VolumebyClient[[#This Row],[Date]],2)/3,0)&amp;" "&amp;RIGHT(VolumebyClient[[#This Row],[Date]],4)</f>
        <v>Q4 2020</v>
      </c>
      <c r="I299" t="str">
        <f>RIGHT(VolumebyClient[[#This Row],[Date]],4)</f>
        <v>2020</v>
      </c>
    </row>
    <row r="300" spans="1:9">
      <c r="A300" s="9" t="s">
        <v>43</v>
      </c>
      <c r="B300" s="7" t="s">
        <v>19</v>
      </c>
      <c r="C300" s="6">
        <v>1452</v>
      </c>
      <c r="D300">
        <f>LEN(VolumebyClient[[#This Row],[CLID]])</f>
        <v>7</v>
      </c>
      <c r="E300" t="str">
        <f>_xlfn.XLOOKUP(VolumebyClient[[#This Row],[CLID]],geobyclient[MID],geobyclient[GEOID])</f>
        <v>GEO1001</v>
      </c>
      <c r="F300" t="str">
        <f>INDEX(geobyclient[GEOID],MATCH(VolumebyClient[[#This Row],[CLID]],geobyclient[RIGHT],0))</f>
        <v>GEO1001</v>
      </c>
      <c r="G300" t="str">
        <f>VLOOKUP(VolumebyClient[[#This Row],[INDEX ATCH REGION ID]],GEONAMES[[GEOID]:[GEO Name]],2,)</f>
        <v>NAM</v>
      </c>
      <c r="H300" t="str">
        <f>"Q"&amp;ROUNDUP(LEFT(VolumebyClient[[#This Row],[Date]],2)/3,0)&amp;" "&amp;RIGHT(VolumebyClient[[#This Row],[Date]],4)</f>
        <v>Q4 2020</v>
      </c>
      <c r="I300" t="str">
        <f>RIGHT(VolumebyClient[[#This Row],[Date]],4)</f>
        <v>2020</v>
      </c>
    </row>
    <row r="301" spans="1:9">
      <c r="A301" s="9" t="s">
        <v>43</v>
      </c>
      <c r="B301" s="7" t="s">
        <v>20</v>
      </c>
      <c r="C301" s="6">
        <v>1480</v>
      </c>
      <c r="D301">
        <f>LEN(VolumebyClient[[#This Row],[CLID]])</f>
        <v>7</v>
      </c>
      <c r="E301" t="str">
        <f>_xlfn.XLOOKUP(VolumebyClient[[#This Row],[CLID]],geobyclient[MID],geobyclient[GEOID])</f>
        <v>GEO1001</v>
      </c>
      <c r="F301" t="str">
        <f>INDEX(geobyclient[GEOID],MATCH(VolumebyClient[[#This Row],[CLID]],geobyclient[RIGHT],0))</f>
        <v>GEO1001</v>
      </c>
      <c r="G301" t="str">
        <f>VLOOKUP(VolumebyClient[[#This Row],[INDEX ATCH REGION ID]],GEONAMES[[GEOID]:[GEO Name]],2,)</f>
        <v>NAM</v>
      </c>
      <c r="H301" t="str">
        <f>"Q"&amp;ROUNDUP(LEFT(VolumebyClient[[#This Row],[Date]],2)/3,0)&amp;" "&amp;RIGHT(VolumebyClient[[#This Row],[Date]],4)</f>
        <v>Q2 2021</v>
      </c>
      <c r="I301" t="str">
        <f>RIGHT(VolumebyClient[[#This Row],[Date]],4)</f>
        <v>2021</v>
      </c>
    </row>
    <row r="302" spans="1:9">
      <c r="A302" s="9" t="s">
        <v>43</v>
      </c>
      <c r="B302" s="7" t="s">
        <v>21</v>
      </c>
      <c r="C302" s="6">
        <v>1869</v>
      </c>
      <c r="D302">
        <f>LEN(VolumebyClient[[#This Row],[CLID]])</f>
        <v>7</v>
      </c>
      <c r="E302" t="str">
        <f>_xlfn.XLOOKUP(VolumebyClient[[#This Row],[CLID]],geobyclient[MID],geobyclient[GEOID])</f>
        <v>GEO1001</v>
      </c>
      <c r="F302" t="str">
        <f>INDEX(geobyclient[GEOID],MATCH(VolumebyClient[[#This Row],[CLID]],geobyclient[RIGHT],0))</f>
        <v>GEO1001</v>
      </c>
      <c r="G302" t="str">
        <f>VLOOKUP(VolumebyClient[[#This Row],[INDEX ATCH REGION ID]],GEONAMES[[GEOID]:[GEO Name]],2,)</f>
        <v>NAM</v>
      </c>
      <c r="H302" t="str">
        <f>"Q"&amp;ROUNDUP(LEFT(VolumebyClient[[#This Row],[Date]],2)/3,0)&amp;" "&amp;RIGHT(VolumebyClient[[#This Row],[Date]],4)</f>
        <v>Q2 2021</v>
      </c>
      <c r="I302" t="str">
        <f>RIGHT(VolumebyClient[[#This Row],[Date]],4)</f>
        <v>2021</v>
      </c>
    </row>
    <row r="303" spans="1:9">
      <c r="A303" s="9" t="s">
        <v>43</v>
      </c>
      <c r="B303" s="7" t="s">
        <v>22</v>
      </c>
      <c r="C303" s="6">
        <v>2242</v>
      </c>
      <c r="D303">
        <f>LEN(VolumebyClient[[#This Row],[CLID]])</f>
        <v>7</v>
      </c>
      <c r="E303" t="str">
        <f>_xlfn.XLOOKUP(VolumebyClient[[#This Row],[CLID]],geobyclient[MID],geobyclient[GEOID])</f>
        <v>GEO1001</v>
      </c>
      <c r="F303" t="str">
        <f>INDEX(geobyclient[GEOID],MATCH(VolumebyClient[[#This Row],[CLID]],geobyclient[RIGHT],0))</f>
        <v>GEO1001</v>
      </c>
      <c r="G303" t="str">
        <f>VLOOKUP(VolumebyClient[[#This Row],[INDEX ATCH REGION ID]],GEONAMES[[GEOID]:[GEO Name]],2,)</f>
        <v>NAM</v>
      </c>
      <c r="H303" t="str">
        <f>"Q"&amp;ROUNDUP(LEFT(VolumebyClient[[#This Row],[Date]],2)/3,0)&amp;" "&amp;RIGHT(VolumebyClient[[#This Row],[Date]],4)</f>
        <v>Q2 2021</v>
      </c>
      <c r="I303" t="str">
        <f>RIGHT(VolumebyClient[[#This Row],[Date]],4)</f>
        <v>2021</v>
      </c>
    </row>
    <row r="304" spans="1:9">
      <c r="A304" s="9" t="s">
        <v>43</v>
      </c>
      <c r="B304" s="7" t="s">
        <v>23</v>
      </c>
      <c r="C304" s="6">
        <v>1655</v>
      </c>
      <c r="D304">
        <f>LEN(VolumebyClient[[#This Row],[CLID]])</f>
        <v>7</v>
      </c>
      <c r="E304" t="str">
        <f>_xlfn.XLOOKUP(VolumebyClient[[#This Row],[CLID]],geobyclient[MID],geobyclient[GEOID])</f>
        <v>GEO1001</v>
      </c>
      <c r="F304" t="str">
        <f>INDEX(geobyclient[GEOID],MATCH(VolumebyClient[[#This Row],[CLID]],geobyclient[RIGHT],0))</f>
        <v>GEO1001</v>
      </c>
      <c r="G304" t="str">
        <f>VLOOKUP(VolumebyClient[[#This Row],[INDEX ATCH REGION ID]],GEONAMES[[GEOID]:[GEO Name]],2,)</f>
        <v>NAM</v>
      </c>
      <c r="H304" t="str">
        <f>"Q"&amp;ROUNDUP(LEFT(VolumebyClient[[#This Row],[Date]],2)/3,0)&amp;" "&amp;RIGHT(VolumebyClient[[#This Row],[Date]],4)</f>
        <v>Q1 2021</v>
      </c>
      <c r="I304" t="str">
        <f>RIGHT(VolumebyClient[[#This Row],[Date]],4)</f>
        <v>2021</v>
      </c>
    </row>
    <row r="305" spans="1:9">
      <c r="A305" s="9" t="s">
        <v>43</v>
      </c>
      <c r="B305" s="7" t="s">
        <v>24</v>
      </c>
      <c r="C305" s="6">
        <v>1693</v>
      </c>
      <c r="D305">
        <f>LEN(VolumebyClient[[#This Row],[CLID]])</f>
        <v>7</v>
      </c>
      <c r="E305" t="str">
        <f>_xlfn.XLOOKUP(VolumebyClient[[#This Row],[CLID]],geobyclient[MID],geobyclient[GEOID])</f>
        <v>GEO1001</v>
      </c>
      <c r="F305" t="str">
        <f>INDEX(geobyclient[GEOID],MATCH(VolumebyClient[[#This Row],[CLID]],geobyclient[RIGHT],0))</f>
        <v>GEO1001</v>
      </c>
      <c r="G305" t="str">
        <f>VLOOKUP(VolumebyClient[[#This Row],[INDEX ATCH REGION ID]],GEONAMES[[GEOID]:[GEO Name]],2,)</f>
        <v>NAM</v>
      </c>
      <c r="H305" t="str">
        <f>"Q"&amp;ROUNDUP(LEFT(VolumebyClient[[#This Row],[Date]],2)/3,0)&amp;" "&amp;RIGHT(VolumebyClient[[#This Row],[Date]],4)</f>
        <v>Q1 2021</v>
      </c>
      <c r="I305" t="str">
        <f>RIGHT(VolumebyClient[[#This Row],[Date]],4)</f>
        <v>2021</v>
      </c>
    </row>
    <row r="306" spans="1:9">
      <c r="A306" s="9" t="s">
        <v>43</v>
      </c>
      <c r="B306" s="7" t="s">
        <v>25</v>
      </c>
      <c r="C306" s="6">
        <v>1275</v>
      </c>
      <c r="D306">
        <f>LEN(VolumebyClient[[#This Row],[CLID]])</f>
        <v>7</v>
      </c>
      <c r="E306" t="str">
        <f>_xlfn.XLOOKUP(VolumebyClient[[#This Row],[CLID]],geobyclient[MID],geobyclient[GEOID])</f>
        <v>GEO1001</v>
      </c>
      <c r="F306" t="str">
        <f>INDEX(geobyclient[GEOID],MATCH(VolumebyClient[[#This Row],[CLID]],geobyclient[RIGHT],0))</f>
        <v>GEO1001</v>
      </c>
      <c r="G306" t="str">
        <f>VLOOKUP(VolumebyClient[[#This Row],[INDEX ATCH REGION ID]],GEONAMES[[GEOID]:[GEO Name]],2,)</f>
        <v>NAM</v>
      </c>
      <c r="H306" t="str">
        <f>"Q"&amp;ROUNDUP(LEFT(VolumebyClient[[#This Row],[Date]],2)/3,0)&amp;" "&amp;RIGHT(VolumebyClient[[#This Row],[Date]],4)</f>
        <v>Q1 2021</v>
      </c>
      <c r="I306" t="str">
        <f>RIGHT(VolumebyClient[[#This Row],[Date]],4)</f>
        <v>2021</v>
      </c>
    </row>
    <row r="307" spans="1:9">
      <c r="A307" s="9" t="s">
        <v>44</v>
      </c>
      <c r="B307" s="7" t="s">
        <v>27</v>
      </c>
      <c r="C307" s="6">
        <v>568</v>
      </c>
      <c r="D307">
        <f>LEN(VolumebyClient[[#This Row],[CLID]])</f>
        <v>7</v>
      </c>
      <c r="E307" t="str">
        <f>_xlfn.XLOOKUP(VolumebyClient[[#This Row],[CLID]],geobyclient[MID],geobyclient[GEOID])</f>
        <v>GEO1001</v>
      </c>
      <c r="F307" t="str">
        <f>INDEX(geobyclient[GEOID],MATCH(VolumebyClient[[#This Row],[CLID]],geobyclient[RIGHT],0))</f>
        <v>GEO1001</v>
      </c>
      <c r="G307" t="str">
        <f>VLOOKUP(VolumebyClient[[#This Row],[INDEX ATCH REGION ID]],GEONAMES[[GEOID]:[GEO Name]],2,)</f>
        <v>NAM</v>
      </c>
      <c r="H307" t="str">
        <f>"Q"&amp;ROUNDUP(LEFT(VolumebyClient[[#This Row],[Date]],2)/3,0)&amp;" "&amp;RIGHT(VolumebyClient[[#This Row],[Date]],4)</f>
        <v>Q1 2020</v>
      </c>
      <c r="I307" t="str">
        <f>RIGHT(VolumebyClient[[#This Row],[Date]],4)</f>
        <v>2020</v>
      </c>
    </row>
    <row r="308" spans="1:9">
      <c r="A308" s="9" t="s">
        <v>44</v>
      </c>
      <c r="B308" s="7" t="s">
        <v>28</v>
      </c>
      <c r="C308" s="6">
        <v>636</v>
      </c>
      <c r="D308">
        <f>LEN(VolumebyClient[[#This Row],[CLID]])</f>
        <v>7</v>
      </c>
      <c r="E308" t="str">
        <f>_xlfn.XLOOKUP(VolumebyClient[[#This Row],[CLID]],geobyclient[MID],geobyclient[GEOID])</f>
        <v>GEO1001</v>
      </c>
      <c r="F308" t="str">
        <f>INDEX(geobyclient[GEOID],MATCH(VolumebyClient[[#This Row],[CLID]],geobyclient[RIGHT],0))</f>
        <v>GEO1001</v>
      </c>
      <c r="G308" t="str">
        <f>VLOOKUP(VolumebyClient[[#This Row],[INDEX ATCH REGION ID]],GEONAMES[[GEOID]:[GEO Name]],2,)</f>
        <v>NAM</v>
      </c>
      <c r="H308" t="str">
        <f>"Q"&amp;ROUNDUP(LEFT(VolumebyClient[[#This Row],[Date]],2)/3,0)&amp;" "&amp;RIGHT(VolumebyClient[[#This Row],[Date]],4)</f>
        <v>Q1 2020</v>
      </c>
      <c r="I308" t="str">
        <f>RIGHT(VolumebyClient[[#This Row],[Date]],4)</f>
        <v>2020</v>
      </c>
    </row>
    <row r="309" spans="1:9">
      <c r="A309" s="9" t="s">
        <v>44</v>
      </c>
      <c r="B309" s="7" t="s">
        <v>10</v>
      </c>
      <c r="C309" s="6">
        <v>707</v>
      </c>
      <c r="D309">
        <f>LEN(VolumebyClient[[#This Row],[CLID]])</f>
        <v>7</v>
      </c>
      <c r="E309" t="str">
        <f>_xlfn.XLOOKUP(VolumebyClient[[#This Row],[CLID]],geobyclient[MID],geobyclient[GEOID])</f>
        <v>GEO1001</v>
      </c>
      <c r="F309" t="str">
        <f>INDEX(geobyclient[GEOID],MATCH(VolumebyClient[[#This Row],[CLID]],geobyclient[RIGHT],0))</f>
        <v>GEO1001</v>
      </c>
      <c r="G309" t="str">
        <f>VLOOKUP(VolumebyClient[[#This Row],[INDEX ATCH REGION ID]],GEONAMES[[GEOID]:[GEO Name]],2,)</f>
        <v>NAM</v>
      </c>
      <c r="H309" t="str">
        <f>"Q"&amp;ROUNDUP(LEFT(VolumebyClient[[#This Row],[Date]],2)/3,0)&amp;" "&amp;RIGHT(VolumebyClient[[#This Row],[Date]],4)</f>
        <v>Q1 2020</v>
      </c>
      <c r="I309" t="str">
        <f>RIGHT(VolumebyClient[[#This Row],[Date]],4)</f>
        <v>2020</v>
      </c>
    </row>
    <row r="310" spans="1:9">
      <c r="A310" s="9" t="s">
        <v>44</v>
      </c>
      <c r="B310" s="7" t="s">
        <v>11</v>
      </c>
      <c r="C310" s="6">
        <v>849</v>
      </c>
      <c r="D310">
        <f>LEN(VolumebyClient[[#This Row],[CLID]])</f>
        <v>7</v>
      </c>
      <c r="E310" t="str">
        <f>_xlfn.XLOOKUP(VolumebyClient[[#This Row],[CLID]],geobyclient[MID],geobyclient[GEOID])</f>
        <v>GEO1001</v>
      </c>
      <c r="F310" t="str">
        <f>INDEX(geobyclient[GEOID],MATCH(VolumebyClient[[#This Row],[CLID]],geobyclient[RIGHT],0))</f>
        <v>GEO1001</v>
      </c>
      <c r="G310" t="str">
        <f>VLOOKUP(VolumebyClient[[#This Row],[INDEX ATCH REGION ID]],GEONAMES[[GEOID]:[GEO Name]],2,)</f>
        <v>NAM</v>
      </c>
      <c r="H310" t="str">
        <f>"Q"&amp;ROUNDUP(LEFT(VolumebyClient[[#This Row],[Date]],2)/3,0)&amp;" "&amp;RIGHT(VolumebyClient[[#This Row],[Date]],4)</f>
        <v>Q2 2020</v>
      </c>
      <c r="I310" t="str">
        <f>RIGHT(VolumebyClient[[#This Row],[Date]],4)</f>
        <v>2020</v>
      </c>
    </row>
    <row r="311" spans="1:9">
      <c r="A311" s="9" t="s">
        <v>44</v>
      </c>
      <c r="B311" s="7" t="s">
        <v>12</v>
      </c>
      <c r="C311" s="6">
        <v>779</v>
      </c>
      <c r="D311">
        <f>LEN(VolumebyClient[[#This Row],[CLID]])</f>
        <v>7</v>
      </c>
      <c r="E311" t="str">
        <f>_xlfn.XLOOKUP(VolumebyClient[[#This Row],[CLID]],geobyclient[MID],geobyclient[GEOID])</f>
        <v>GEO1001</v>
      </c>
      <c r="F311" t="str">
        <f>INDEX(geobyclient[GEOID],MATCH(VolumebyClient[[#This Row],[CLID]],geobyclient[RIGHT],0))</f>
        <v>GEO1001</v>
      </c>
      <c r="G311" t="str">
        <f>VLOOKUP(VolumebyClient[[#This Row],[INDEX ATCH REGION ID]],GEONAMES[[GEOID]:[GEO Name]],2,)</f>
        <v>NAM</v>
      </c>
      <c r="H311" t="str">
        <f>"Q"&amp;ROUNDUP(LEFT(VolumebyClient[[#This Row],[Date]],2)/3,0)&amp;" "&amp;RIGHT(VolumebyClient[[#This Row],[Date]],4)</f>
        <v>Q2 2020</v>
      </c>
      <c r="I311" t="str">
        <f>RIGHT(VolumebyClient[[#This Row],[Date]],4)</f>
        <v>2020</v>
      </c>
    </row>
    <row r="312" spans="1:9">
      <c r="A312" s="9" t="s">
        <v>44</v>
      </c>
      <c r="B312" s="7" t="s">
        <v>13</v>
      </c>
      <c r="C312" s="6">
        <v>566</v>
      </c>
      <c r="D312">
        <f>LEN(VolumebyClient[[#This Row],[CLID]])</f>
        <v>7</v>
      </c>
      <c r="E312" t="str">
        <f>_xlfn.XLOOKUP(VolumebyClient[[#This Row],[CLID]],geobyclient[MID],geobyclient[GEOID])</f>
        <v>GEO1001</v>
      </c>
      <c r="F312" t="str">
        <f>INDEX(geobyclient[GEOID],MATCH(VolumebyClient[[#This Row],[CLID]],geobyclient[RIGHT],0))</f>
        <v>GEO1001</v>
      </c>
      <c r="G312" t="str">
        <f>VLOOKUP(VolumebyClient[[#This Row],[INDEX ATCH REGION ID]],GEONAMES[[GEOID]:[GEO Name]],2,)</f>
        <v>NAM</v>
      </c>
      <c r="H312" t="str">
        <f>"Q"&amp;ROUNDUP(LEFT(VolumebyClient[[#This Row],[Date]],2)/3,0)&amp;" "&amp;RIGHT(VolumebyClient[[#This Row],[Date]],4)</f>
        <v>Q2 2020</v>
      </c>
      <c r="I312" t="str">
        <f>RIGHT(VolumebyClient[[#This Row],[Date]],4)</f>
        <v>2020</v>
      </c>
    </row>
    <row r="313" spans="1:9">
      <c r="A313" s="9" t="s">
        <v>44</v>
      </c>
      <c r="B313" s="7" t="s">
        <v>14</v>
      </c>
      <c r="C313" s="6">
        <v>498</v>
      </c>
      <c r="D313">
        <f>LEN(VolumebyClient[[#This Row],[CLID]])</f>
        <v>7</v>
      </c>
      <c r="E313" t="str">
        <f>_xlfn.XLOOKUP(VolumebyClient[[#This Row],[CLID]],geobyclient[MID],geobyclient[GEOID])</f>
        <v>GEO1001</v>
      </c>
      <c r="F313" t="str">
        <f>INDEX(geobyclient[GEOID],MATCH(VolumebyClient[[#This Row],[CLID]],geobyclient[RIGHT],0))</f>
        <v>GEO1001</v>
      </c>
      <c r="G313" t="str">
        <f>VLOOKUP(VolumebyClient[[#This Row],[INDEX ATCH REGION ID]],GEONAMES[[GEOID]:[GEO Name]],2,)</f>
        <v>NAM</v>
      </c>
      <c r="H313" t="str">
        <f>"Q"&amp;ROUNDUP(LEFT(VolumebyClient[[#This Row],[Date]],2)/3,0)&amp;" "&amp;RIGHT(VolumebyClient[[#This Row],[Date]],4)</f>
        <v>Q3 2020</v>
      </c>
      <c r="I313" t="str">
        <f>RIGHT(VolumebyClient[[#This Row],[Date]],4)</f>
        <v>2020</v>
      </c>
    </row>
    <row r="314" spans="1:9">
      <c r="A314" s="9" t="s">
        <v>44</v>
      </c>
      <c r="B314" s="7" t="s">
        <v>15</v>
      </c>
      <c r="C314" s="6">
        <v>426</v>
      </c>
      <c r="D314">
        <f>LEN(VolumebyClient[[#This Row],[CLID]])</f>
        <v>7</v>
      </c>
      <c r="E314" t="str">
        <f>_xlfn.XLOOKUP(VolumebyClient[[#This Row],[CLID]],geobyclient[MID],geobyclient[GEOID])</f>
        <v>GEO1001</v>
      </c>
      <c r="F314" t="str">
        <f>INDEX(geobyclient[GEOID],MATCH(VolumebyClient[[#This Row],[CLID]],geobyclient[RIGHT],0))</f>
        <v>GEO1001</v>
      </c>
      <c r="G314" t="str">
        <f>VLOOKUP(VolumebyClient[[#This Row],[INDEX ATCH REGION ID]],GEONAMES[[GEOID]:[GEO Name]],2,)</f>
        <v>NAM</v>
      </c>
      <c r="H314" t="str">
        <f>"Q"&amp;ROUNDUP(LEFT(VolumebyClient[[#This Row],[Date]],2)/3,0)&amp;" "&amp;RIGHT(VolumebyClient[[#This Row],[Date]],4)</f>
        <v>Q3 2020</v>
      </c>
      <c r="I314" t="str">
        <f>RIGHT(VolumebyClient[[#This Row],[Date]],4)</f>
        <v>2020</v>
      </c>
    </row>
    <row r="315" spans="1:9">
      <c r="A315" s="9" t="s">
        <v>44</v>
      </c>
      <c r="B315" s="7" t="s">
        <v>16</v>
      </c>
      <c r="C315" s="6">
        <v>423</v>
      </c>
      <c r="D315">
        <f>LEN(VolumebyClient[[#This Row],[CLID]])</f>
        <v>7</v>
      </c>
      <c r="E315" t="str">
        <f>_xlfn.XLOOKUP(VolumebyClient[[#This Row],[CLID]],geobyclient[MID],geobyclient[GEOID])</f>
        <v>GEO1001</v>
      </c>
      <c r="F315" t="str">
        <f>INDEX(geobyclient[GEOID],MATCH(VolumebyClient[[#This Row],[CLID]],geobyclient[RIGHT],0))</f>
        <v>GEO1001</v>
      </c>
      <c r="G315" t="str">
        <f>VLOOKUP(VolumebyClient[[#This Row],[INDEX ATCH REGION ID]],GEONAMES[[GEOID]:[GEO Name]],2,)</f>
        <v>NAM</v>
      </c>
      <c r="H315" t="str">
        <f>"Q"&amp;ROUNDUP(LEFT(VolumebyClient[[#This Row],[Date]],2)/3,0)&amp;" "&amp;RIGHT(VolumebyClient[[#This Row],[Date]],4)</f>
        <v>Q3 2020</v>
      </c>
      <c r="I315" t="str">
        <f>RIGHT(VolumebyClient[[#This Row],[Date]],4)</f>
        <v>2020</v>
      </c>
    </row>
    <row r="316" spans="1:9">
      <c r="A316" s="9" t="s">
        <v>44</v>
      </c>
      <c r="B316" s="7" t="s">
        <v>17</v>
      </c>
      <c r="C316" s="6">
        <v>495</v>
      </c>
      <c r="D316">
        <f>LEN(VolumebyClient[[#This Row],[CLID]])</f>
        <v>7</v>
      </c>
      <c r="E316" t="str">
        <f>_xlfn.XLOOKUP(VolumebyClient[[#This Row],[CLID]],geobyclient[MID],geobyclient[GEOID])</f>
        <v>GEO1001</v>
      </c>
      <c r="F316" t="str">
        <f>INDEX(geobyclient[GEOID],MATCH(VolumebyClient[[#This Row],[CLID]],geobyclient[RIGHT],0))</f>
        <v>GEO1001</v>
      </c>
      <c r="G316" t="str">
        <f>VLOOKUP(VolumebyClient[[#This Row],[INDEX ATCH REGION ID]],GEONAMES[[GEOID]:[GEO Name]],2,)</f>
        <v>NAM</v>
      </c>
      <c r="H316" t="str">
        <f>"Q"&amp;ROUNDUP(LEFT(VolumebyClient[[#This Row],[Date]],2)/3,0)&amp;" "&amp;RIGHT(VolumebyClient[[#This Row],[Date]],4)</f>
        <v>Q4 2020</v>
      </c>
      <c r="I316" t="str">
        <f>RIGHT(VolumebyClient[[#This Row],[Date]],4)</f>
        <v>2020</v>
      </c>
    </row>
    <row r="317" spans="1:9">
      <c r="A317" s="9" t="s">
        <v>44</v>
      </c>
      <c r="B317" s="7" t="s">
        <v>18</v>
      </c>
      <c r="C317" s="6">
        <v>569</v>
      </c>
      <c r="D317">
        <f>LEN(VolumebyClient[[#This Row],[CLID]])</f>
        <v>7</v>
      </c>
      <c r="E317" t="str">
        <f>_xlfn.XLOOKUP(VolumebyClient[[#This Row],[CLID]],geobyclient[MID],geobyclient[GEOID])</f>
        <v>GEO1001</v>
      </c>
      <c r="F317" t="str">
        <f>INDEX(geobyclient[GEOID],MATCH(VolumebyClient[[#This Row],[CLID]],geobyclient[RIGHT],0))</f>
        <v>GEO1001</v>
      </c>
      <c r="G317" t="str">
        <f>VLOOKUP(VolumebyClient[[#This Row],[INDEX ATCH REGION ID]],GEONAMES[[GEOID]:[GEO Name]],2,)</f>
        <v>NAM</v>
      </c>
      <c r="H317" t="str">
        <f>"Q"&amp;ROUNDUP(LEFT(VolumebyClient[[#This Row],[Date]],2)/3,0)&amp;" "&amp;RIGHT(VolumebyClient[[#This Row],[Date]],4)</f>
        <v>Q4 2020</v>
      </c>
      <c r="I317" t="str">
        <f>RIGHT(VolumebyClient[[#This Row],[Date]],4)</f>
        <v>2020</v>
      </c>
    </row>
    <row r="318" spans="1:9">
      <c r="A318" s="9" t="s">
        <v>44</v>
      </c>
      <c r="B318" s="7" t="s">
        <v>19</v>
      </c>
      <c r="C318" s="6">
        <v>567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t="str">
        <f>INDEX(geobyclient[GEOID],MATCH(VolumebyClient[[#This Row],[CLID]],geobyclient[RIGHT],0))</f>
        <v>GEO1001</v>
      </c>
      <c r="G318" t="str">
        <f>VLOOKUP(VolumebyClient[[#This Row],[INDEX ATCH REGION ID]],GEONAMES[[GEOID]:[GEO Name]],2,)</f>
        <v>NAM</v>
      </c>
      <c r="H318" t="str">
        <f>"Q"&amp;ROUNDUP(LEFT(VolumebyClient[[#This Row],[Date]],2)/3,0)&amp;" "&amp;RIGHT(VolumebyClient[[#This Row],[Date]],4)</f>
        <v>Q4 2020</v>
      </c>
      <c r="I318" t="str">
        <f>RIGHT(VolumebyClient[[#This Row],[Date]],4)</f>
        <v>2020</v>
      </c>
    </row>
    <row r="319" spans="1:9">
      <c r="A319" s="9" t="s">
        <v>44</v>
      </c>
      <c r="B319" s="7" t="s">
        <v>20</v>
      </c>
      <c r="C319" s="6">
        <v>563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t="str">
        <f>INDEX(geobyclient[GEOID],MATCH(VolumebyClient[[#This Row],[CLID]],geobyclient[RIGHT],0))</f>
        <v>GEO1001</v>
      </c>
      <c r="G319" t="str">
        <f>VLOOKUP(VolumebyClient[[#This Row],[INDEX ATCH REGION ID]],GEONAMES[[GEOID]:[GEO Name]],2,)</f>
        <v>NAM</v>
      </c>
      <c r="H319" t="str">
        <f>"Q"&amp;ROUNDUP(LEFT(VolumebyClient[[#This Row],[Date]],2)/3,0)&amp;" "&amp;RIGHT(VolumebyClient[[#This Row],[Date]],4)</f>
        <v>Q2 2021</v>
      </c>
      <c r="I319" t="str">
        <f>RIGHT(VolumebyClient[[#This Row],[Date]],4)</f>
        <v>2021</v>
      </c>
    </row>
    <row r="320" spans="1:9">
      <c r="A320" s="9" t="s">
        <v>44</v>
      </c>
      <c r="B320" s="7" t="s">
        <v>21</v>
      </c>
      <c r="C320" s="6">
        <v>789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t="str">
        <f>INDEX(geobyclient[GEOID],MATCH(VolumebyClient[[#This Row],[CLID]],geobyclient[RIGHT],0))</f>
        <v>GEO1001</v>
      </c>
      <c r="G320" t="str">
        <f>VLOOKUP(VolumebyClient[[#This Row],[INDEX ATCH REGION ID]],GEONAMES[[GEOID]:[GEO Name]],2,)</f>
        <v>NAM</v>
      </c>
      <c r="H320" t="str">
        <f>"Q"&amp;ROUNDUP(LEFT(VolumebyClient[[#This Row],[Date]],2)/3,0)&amp;" "&amp;RIGHT(VolumebyClient[[#This Row],[Date]],4)</f>
        <v>Q2 2021</v>
      </c>
      <c r="I320" t="str">
        <f>RIGHT(VolumebyClient[[#This Row],[Date]],4)</f>
        <v>2021</v>
      </c>
    </row>
    <row r="321" spans="1:9">
      <c r="A321" s="9" t="s">
        <v>44</v>
      </c>
      <c r="B321" s="7" t="s">
        <v>22</v>
      </c>
      <c r="C321" s="6">
        <v>862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t="str">
        <f>INDEX(geobyclient[GEOID],MATCH(VolumebyClient[[#This Row],[CLID]],geobyclient[RIGHT],0))</f>
        <v>GEO1001</v>
      </c>
      <c r="G321" t="str">
        <f>VLOOKUP(VolumebyClient[[#This Row],[INDEX ATCH REGION ID]],GEONAMES[[GEOID]:[GEO Name]],2,)</f>
        <v>NAM</v>
      </c>
      <c r="H321" t="str">
        <f>"Q"&amp;ROUNDUP(LEFT(VolumebyClient[[#This Row],[Date]],2)/3,0)&amp;" "&amp;RIGHT(VolumebyClient[[#This Row],[Date]],4)</f>
        <v>Q2 2021</v>
      </c>
      <c r="I321" t="str">
        <f>RIGHT(VolumebyClient[[#This Row],[Date]],4)</f>
        <v>2021</v>
      </c>
    </row>
    <row r="322" spans="1:9">
      <c r="A322" s="9" t="s">
        <v>44</v>
      </c>
      <c r="B322" s="7" t="s">
        <v>23</v>
      </c>
      <c r="C322" s="6">
        <v>702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t="str">
        <f>INDEX(geobyclient[GEOID],MATCH(VolumebyClient[[#This Row],[CLID]],geobyclient[RIGHT],0))</f>
        <v>GEO1001</v>
      </c>
      <c r="G322" t="str">
        <f>VLOOKUP(VolumebyClient[[#This Row],[INDEX ATCH REGION ID]],GEONAMES[[GEOID]:[GEO Name]],2,)</f>
        <v>NAM</v>
      </c>
      <c r="H322" t="str">
        <f>"Q"&amp;ROUNDUP(LEFT(VolumebyClient[[#This Row],[Date]],2)/3,0)&amp;" "&amp;RIGHT(VolumebyClient[[#This Row],[Date]],4)</f>
        <v>Q1 2021</v>
      </c>
      <c r="I322" t="str">
        <f>RIGHT(VolumebyClient[[#This Row],[Date]],4)</f>
        <v>2021</v>
      </c>
    </row>
    <row r="323" spans="1:9">
      <c r="A323" s="9" t="s">
        <v>44</v>
      </c>
      <c r="B323" s="7" t="s">
        <v>24</v>
      </c>
      <c r="C323" s="6">
        <v>652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t="str">
        <f>INDEX(geobyclient[GEOID],MATCH(VolumebyClient[[#This Row],[CLID]],geobyclient[RIGHT],0))</f>
        <v>GEO1001</v>
      </c>
      <c r="G323" t="str">
        <f>VLOOKUP(VolumebyClient[[#This Row],[INDEX ATCH REGION ID]],GEONAMES[[GEOID]:[GEO Name]],2,)</f>
        <v>NAM</v>
      </c>
      <c r="H323" t="str">
        <f>"Q"&amp;ROUNDUP(LEFT(VolumebyClient[[#This Row],[Date]],2)/3,0)&amp;" "&amp;RIGHT(VolumebyClient[[#This Row],[Date]],4)</f>
        <v>Q1 2021</v>
      </c>
      <c r="I323" t="str">
        <f>RIGHT(VolumebyClient[[#This Row],[Date]],4)</f>
        <v>2021</v>
      </c>
    </row>
    <row r="324" spans="1:9">
      <c r="A324" s="9" t="s">
        <v>44</v>
      </c>
      <c r="B324" s="7" t="s">
        <v>25</v>
      </c>
      <c r="C324" s="6">
        <v>557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t="str">
        <f>INDEX(geobyclient[GEOID],MATCH(VolumebyClient[[#This Row],[CLID]],geobyclient[RIGHT],0))</f>
        <v>GEO1001</v>
      </c>
      <c r="G324" t="str">
        <f>VLOOKUP(VolumebyClient[[#This Row],[INDEX ATCH REGION ID]],GEONAMES[[GEOID]:[GEO Name]],2,)</f>
        <v>NAM</v>
      </c>
      <c r="H324" t="str">
        <f>"Q"&amp;ROUNDUP(LEFT(VolumebyClient[[#This Row],[Date]],2)/3,0)&amp;" "&amp;RIGHT(VolumebyClient[[#This Row],[Date]],4)</f>
        <v>Q1 2021</v>
      </c>
      <c r="I324" t="str">
        <f>RIGHT(VolumebyClient[[#This Row],[Date]],4)</f>
        <v>2021</v>
      </c>
    </row>
    <row r="325" spans="1:9">
      <c r="A325" s="9" t="s">
        <v>45</v>
      </c>
      <c r="B325" s="7" t="s">
        <v>27</v>
      </c>
      <c r="C325" s="6">
        <v>1362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t="str">
        <f>INDEX(geobyclient[GEOID],MATCH(VolumebyClient[[#This Row],[CLID]],geobyclient[RIGHT],0))</f>
        <v>GEO1001</v>
      </c>
      <c r="G325" t="str">
        <f>VLOOKUP(VolumebyClient[[#This Row],[INDEX ATCH REGION ID]],GEONAMES[[GEOID]:[GEO Name]],2,)</f>
        <v>NAM</v>
      </c>
      <c r="H325" t="str">
        <f>"Q"&amp;ROUNDUP(LEFT(VolumebyClient[[#This Row],[Date]],2)/3,0)&amp;" "&amp;RIGHT(VolumebyClient[[#This Row],[Date]],4)</f>
        <v>Q1 2020</v>
      </c>
      <c r="I325" t="str">
        <f>RIGHT(VolumebyClient[[#This Row],[Date]],4)</f>
        <v>2020</v>
      </c>
    </row>
    <row r="326" spans="1:9">
      <c r="A326" s="9" t="s">
        <v>45</v>
      </c>
      <c r="B326" s="7" t="s">
        <v>28</v>
      </c>
      <c r="C326" s="6">
        <v>1719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t="str">
        <f>INDEX(geobyclient[GEOID],MATCH(VolumebyClient[[#This Row],[CLID]],geobyclient[RIGHT],0))</f>
        <v>GEO1001</v>
      </c>
      <c r="G326" t="str">
        <f>VLOOKUP(VolumebyClient[[#This Row],[INDEX ATCH REGION ID]],GEONAMES[[GEOID]:[GEO Name]],2,)</f>
        <v>NAM</v>
      </c>
      <c r="H326" t="str">
        <f>"Q"&amp;ROUNDUP(LEFT(VolumebyClient[[#This Row],[Date]],2)/3,0)&amp;" "&amp;RIGHT(VolumebyClient[[#This Row],[Date]],4)</f>
        <v>Q1 2020</v>
      </c>
      <c r="I326" t="str">
        <f>RIGHT(VolumebyClient[[#This Row],[Date]],4)</f>
        <v>2020</v>
      </c>
    </row>
    <row r="327" spans="1:9">
      <c r="A327" s="9" t="s">
        <v>45</v>
      </c>
      <c r="B327" s="7" t="s">
        <v>10</v>
      </c>
      <c r="C327" s="6">
        <v>1717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t="str">
        <f>INDEX(geobyclient[GEOID],MATCH(VolumebyClient[[#This Row],[CLID]],geobyclient[RIGHT],0))</f>
        <v>GEO1001</v>
      </c>
      <c r="G327" t="str">
        <f>VLOOKUP(VolumebyClient[[#This Row],[INDEX ATCH REGION ID]],GEONAMES[[GEOID]:[GEO Name]],2,)</f>
        <v>NAM</v>
      </c>
      <c r="H327" t="str">
        <f>"Q"&amp;ROUNDUP(LEFT(VolumebyClient[[#This Row],[Date]],2)/3,0)&amp;" "&amp;RIGHT(VolumebyClient[[#This Row],[Date]],4)</f>
        <v>Q1 2020</v>
      </c>
      <c r="I327" t="str">
        <f>RIGHT(VolumebyClient[[#This Row],[Date]],4)</f>
        <v>2020</v>
      </c>
    </row>
    <row r="328" spans="1:9">
      <c r="A328" s="9" t="s">
        <v>45</v>
      </c>
      <c r="B328" s="7" t="s">
        <v>11</v>
      </c>
      <c r="C328" s="6">
        <v>2259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t="str">
        <f>INDEX(geobyclient[GEOID],MATCH(VolumebyClient[[#This Row],[CLID]],geobyclient[RIGHT],0))</f>
        <v>GEO1001</v>
      </c>
      <c r="G328" t="str">
        <f>VLOOKUP(VolumebyClient[[#This Row],[INDEX ATCH REGION ID]],GEONAMES[[GEOID]:[GEO Name]],2,)</f>
        <v>NAM</v>
      </c>
      <c r="H328" t="str">
        <f>"Q"&amp;ROUNDUP(LEFT(VolumebyClient[[#This Row],[Date]],2)/3,0)&amp;" "&amp;RIGHT(VolumebyClient[[#This Row],[Date]],4)</f>
        <v>Q2 2020</v>
      </c>
      <c r="I328" t="str">
        <f>RIGHT(VolumebyClient[[#This Row],[Date]],4)</f>
        <v>2020</v>
      </c>
    </row>
    <row r="329" spans="1:9">
      <c r="A329" s="9" t="s">
        <v>45</v>
      </c>
      <c r="B329" s="7" t="s">
        <v>12</v>
      </c>
      <c r="C329" s="6">
        <v>1898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t="str">
        <f>INDEX(geobyclient[GEOID],MATCH(VolumebyClient[[#This Row],[CLID]],geobyclient[RIGHT],0))</f>
        <v>GEO1001</v>
      </c>
      <c r="G329" t="str">
        <f>VLOOKUP(VolumebyClient[[#This Row],[INDEX ATCH REGION ID]],GEONAMES[[GEOID]:[GEO Name]],2,)</f>
        <v>NAM</v>
      </c>
      <c r="H329" t="str">
        <f>"Q"&amp;ROUNDUP(LEFT(VolumebyClient[[#This Row],[Date]],2)/3,0)&amp;" "&amp;RIGHT(VolumebyClient[[#This Row],[Date]],4)</f>
        <v>Q2 2020</v>
      </c>
      <c r="I329" t="str">
        <f>RIGHT(VolumebyClient[[#This Row],[Date]],4)</f>
        <v>2020</v>
      </c>
    </row>
    <row r="330" spans="1:9">
      <c r="A330" s="9" t="s">
        <v>45</v>
      </c>
      <c r="B330" s="7" t="s">
        <v>13</v>
      </c>
      <c r="C330" s="6">
        <v>1539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t="str">
        <f>INDEX(geobyclient[GEOID],MATCH(VolumebyClient[[#This Row],[CLID]],geobyclient[RIGHT],0))</f>
        <v>GEO1001</v>
      </c>
      <c r="G330" t="str">
        <f>VLOOKUP(VolumebyClient[[#This Row],[INDEX ATCH REGION ID]],GEONAMES[[GEOID]:[GEO Name]],2,)</f>
        <v>NAM</v>
      </c>
      <c r="H330" t="str">
        <f>"Q"&amp;ROUNDUP(LEFT(VolumebyClient[[#This Row],[Date]],2)/3,0)&amp;" "&amp;RIGHT(VolumebyClient[[#This Row],[Date]],4)</f>
        <v>Q2 2020</v>
      </c>
      <c r="I330" t="str">
        <f>RIGHT(VolumebyClient[[#This Row],[Date]],4)</f>
        <v>2020</v>
      </c>
    </row>
    <row r="331" spans="1:9">
      <c r="A331" s="9" t="s">
        <v>45</v>
      </c>
      <c r="B331" s="7" t="s">
        <v>14</v>
      </c>
      <c r="C331" s="6">
        <v>1180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t="str">
        <f>INDEX(geobyclient[GEOID],MATCH(VolumebyClient[[#This Row],[CLID]],geobyclient[RIGHT],0))</f>
        <v>GEO1001</v>
      </c>
      <c r="G331" t="str">
        <f>VLOOKUP(VolumebyClient[[#This Row],[INDEX ATCH REGION ID]],GEONAMES[[GEOID]:[GEO Name]],2,)</f>
        <v>NAM</v>
      </c>
      <c r="H331" t="str">
        <f>"Q"&amp;ROUNDUP(LEFT(VolumebyClient[[#This Row],[Date]],2)/3,0)&amp;" "&amp;RIGHT(VolumebyClient[[#This Row],[Date]],4)</f>
        <v>Q3 2020</v>
      </c>
      <c r="I331" t="str">
        <f>RIGHT(VolumebyClient[[#This Row],[Date]],4)</f>
        <v>2020</v>
      </c>
    </row>
    <row r="332" spans="1:9">
      <c r="A332" s="9" t="s">
        <v>45</v>
      </c>
      <c r="B332" s="7" t="s">
        <v>15</v>
      </c>
      <c r="C332" s="6">
        <v>1175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t="str">
        <f>INDEX(geobyclient[GEOID],MATCH(VolumebyClient[[#This Row],[CLID]],geobyclient[RIGHT],0))</f>
        <v>GEO1001</v>
      </c>
      <c r="G332" t="str">
        <f>VLOOKUP(VolumebyClient[[#This Row],[INDEX ATCH REGION ID]],GEONAMES[[GEOID]:[GEO Name]],2,)</f>
        <v>NAM</v>
      </c>
      <c r="H332" t="str">
        <f>"Q"&amp;ROUNDUP(LEFT(VolumebyClient[[#This Row],[Date]],2)/3,0)&amp;" "&amp;RIGHT(VolumebyClient[[#This Row],[Date]],4)</f>
        <v>Q3 2020</v>
      </c>
      <c r="I332" t="str">
        <f>RIGHT(VolumebyClient[[#This Row],[Date]],4)</f>
        <v>2020</v>
      </c>
    </row>
    <row r="333" spans="1:9">
      <c r="A333" s="9" t="s">
        <v>45</v>
      </c>
      <c r="B333" s="7" t="s">
        <v>16</v>
      </c>
      <c r="C333" s="6">
        <v>999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t="str">
        <f>INDEX(geobyclient[GEOID],MATCH(VolumebyClient[[#This Row],[CLID]],geobyclient[RIGHT],0))</f>
        <v>GEO1001</v>
      </c>
      <c r="G333" t="str">
        <f>VLOOKUP(VolumebyClient[[#This Row],[INDEX ATCH REGION ID]],GEONAMES[[GEOID]:[GEO Name]],2,)</f>
        <v>NAM</v>
      </c>
      <c r="H333" t="str">
        <f>"Q"&amp;ROUNDUP(LEFT(VolumebyClient[[#This Row],[Date]],2)/3,0)&amp;" "&amp;RIGHT(VolumebyClient[[#This Row],[Date]],4)</f>
        <v>Q3 2020</v>
      </c>
      <c r="I333" t="str">
        <f>RIGHT(VolumebyClient[[#This Row],[Date]],4)</f>
        <v>2020</v>
      </c>
    </row>
    <row r="334" spans="1:9">
      <c r="A334" s="9" t="s">
        <v>45</v>
      </c>
      <c r="B334" s="7" t="s">
        <v>17</v>
      </c>
      <c r="C334" s="6">
        <v>1361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t="str">
        <f>INDEX(geobyclient[GEOID],MATCH(VolumebyClient[[#This Row],[CLID]],geobyclient[RIGHT],0))</f>
        <v>GEO1001</v>
      </c>
      <c r="G334" t="str">
        <f>VLOOKUP(VolumebyClient[[#This Row],[INDEX ATCH REGION ID]],GEONAMES[[GEOID]:[GEO Name]],2,)</f>
        <v>NAM</v>
      </c>
      <c r="H334" t="str">
        <f>"Q"&amp;ROUNDUP(LEFT(VolumebyClient[[#This Row],[Date]],2)/3,0)&amp;" "&amp;RIGHT(VolumebyClient[[#This Row],[Date]],4)</f>
        <v>Q4 2020</v>
      </c>
      <c r="I334" t="str">
        <f>RIGHT(VolumebyClient[[#This Row],[Date]],4)</f>
        <v>2020</v>
      </c>
    </row>
    <row r="335" spans="1:9">
      <c r="A335" s="9" t="s">
        <v>45</v>
      </c>
      <c r="B335" s="7" t="s">
        <v>18</v>
      </c>
      <c r="C335" s="6">
        <v>1358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t="str">
        <f>INDEX(geobyclient[GEOID],MATCH(VolumebyClient[[#This Row],[CLID]],geobyclient[RIGHT],0))</f>
        <v>GEO1001</v>
      </c>
      <c r="G335" t="str">
        <f>VLOOKUP(VolumebyClient[[#This Row],[INDEX ATCH REGION ID]],GEONAMES[[GEOID]:[GEO Name]],2,)</f>
        <v>NAM</v>
      </c>
      <c r="H335" t="str">
        <f>"Q"&amp;ROUNDUP(LEFT(VolumebyClient[[#This Row],[Date]],2)/3,0)&amp;" "&amp;RIGHT(VolumebyClient[[#This Row],[Date]],4)</f>
        <v>Q4 2020</v>
      </c>
      <c r="I335" t="str">
        <f>RIGHT(VolumebyClient[[#This Row],[Date]],4)</f>
        <v>2020</v>
      </c>
    </row>
    <row r="336" spans="1:9">
      <c r="A336" s="9" t="s">
        <v>45</v>
      </c>
      <c r="B336" s="7" t="s">
        <v>19</v>
      </c>
      <c r="C336" s="6">
        <v>1542</v>
      </c>
      <c r="D336">
        <f>LEN(VolumebyClient[[#This Row],[CLID]])</f>
        <v>7</v>
      </c>
      <c r="E336" t="str">
        <f>_xlfn.XLOOKUP(VolumebyClient[[#This Row],[CLID]],geobyclient[MID],geobyclient[GEOID])</f>
        <v>GEO1001</v>
      </c>
      <c r="F336" t="str">
        <f>INDEX(geobyclient[GEOID],MATCH(VolumebyClient[[#This Row],[CLID]],geobyclient[RIGHT],0))</f>
        <v>GEO1001</v>
      </c>
      <c r="G336" t="str">
        <f>VLOOKUP(VolumebyClient[[#This Row],[INDEX ATCH REGION ID]],GEONAMES[[GEOID]:[GEO Name]],2,)</f>
        <v>NAM</v>
      </c>
      <c r="H336" t="str">
        <f>"Q"&amp;ROUNDUP(LEFT(VolumebyClient[[#This Row],[Date]],2)/3,0)&amp;" "&amp;RIGHT(VolumebyClient[[#This Row],[Date]],4)</f>
        <v>Q4 2020</v>
      </c>
      <c r="I336" t="str">
        <f>RIGHT(VolumebyClient[[#This Row],[Date]],4)</f>
        <v>2020</v>
      </c>
    </row>
    <row r="337" spans="1:9">
      <c r="A337" s="9" t="s">
        <v>45</v>
      </c>
      <c r="B337" s="7" t="s">
        <v>20</v>
      </c>
      <c r="C337" s="6">
        <v>1553</v>
      </c>
      <c r="D337">
        <f>LEN(VolumebyClient[[#This Row],[CLID]])</f>
        <v>7</v>
      </c>
      <c r="E337" t="str">
        <f>_xlfn.XLOOKUP(VolumebyClient[[#This Row],[CLID]],geobyclient[MID],geobyclient[GEOID])</f>
        <v>GEO1001</v>
      </c>
      <c r="F337" t="str">
        <f>INDEX(geobyclient[GEOID],MATCH(VolumebyClient[[#This Row],[CLID]],geobyclient[RIGHT],0))</f>
        <v>GEO1001</v>
      </c>
      <c r="G337" t="str">
        <f>VLOOKUP(VolumebyClient[[#This Row],[INDEX ATCH REGION ID]],GEONAMES[[GEOID]:[GEO Name]],2,)</f>
        <v>NAM</v>
      </c>
      <c r="H337" t="str">
        <f>"Q"&amp;ROUNDUP(LEFT(VolumebyClient[[#This Row],[Date]],2)/3,0)&amp;" "&amp;RIGHT(VolumebyClient[[#This Row],[Date]],4)</f>
        <v>Q2 2021</v>
      </c>
      <c r="I337" t="str">
        <f>RIGHT(VolumebyClient[[#This Row],[Date]],4)</f>
        <v>2021</v>
      </c>
    </row>
    <row r="338" spans="1:9">
      <c r="A338" s="9" t="s">
        <v>45</v>
      </c>
      <c r="B338" s="7" t="s">
        <v>21</v>
      </c>
      <c r="C338" s="6">
        <v>1998</v>
      </c>
      <c r="D338">
        <f>LEN(VolumebyClient[[#This Row],[CLID]])</f>
        <v>7</v>
      </c>
      <c r="E338" t="str">
        <f>_xlfn.XLOOKUP(VolumebyClient[[#This Row],[CLID]],geobyclient[MID],geobyclient[GEOID])</f>
        <v>GEO1001</v>
      </c>
      <c r="F338" t="str">
        <f>INDEX(geobyclient[GEOID],MATCH(VolumebyClient[[#This Row],[CLID]],geobyclient[RIGHT],0))</f>
        <v>GEO1001</v>
      </c>
      <c r="G338" t="str">
        <f>VLOOKUP(VolumebyClient[[#This Row],[INDEX ATCH REGION ID]],GEONAMES[[GEOID]:[GEO Name]],2,)</f>
        <v>NAM</v>
      </c>
      <c r="H338" t="str">
        <f>"Q"&amp;ROUNDUP(LEFT(VolumebyClient[[#This Row],[Date]],2)/3,0)&amp;" "&amp;RIGHT(VolumebyClient[[#This Row],[Date]],4)</f>
        <v>Q2 2021</v>
      </c>
      <c r="I338" t="str">
        <f>RIGHT(VolumebyClient[[#This Row],[Date]],4)</f>
        <v>2021</v>
      </c>
    </row>
    <row r="339" spans="1:9">
      <c r="A339" s="9" t="s">
        <v>45</v>
      </c>
      <c r="B339" s="7" t="s">
        <v>22</v>
      </c>
      <c r="C339" s="6">
        <v>2309</v>
      </c>
      <c r="D339">
        <f>LEN(VolumebyClient[[#This Row],[CLID]])</f>
        <v>7</v>
      </c>
      <c r="E339" t="str">
        <f>_xlfn.XLOOKUP(VolumebyClient[[#This Row],[CLID]],geobyclient[MID],geobyclient[GEOID])</f>
        <v>GEO1001</v>
      </c>
      <c r="F339" t="str">
        <f>INDEX(geobyclient[GEOID],MATCH(VolumebyClient[[#This Row],[CLID]],geobyclient[RIGHT],0))</f>
        <v>GEO1001</v>
      </c>
      <c r="G339" t="str">
        <f>VLOOKUP(VolumebyClient[[#This Row],[INDEX ATCH REGION ID]],GEONAMES[[GEOID]:[GEO Name]],2,)</f>
        <v>NAM</v>
      </c>
      <c r="H339" t="str">
        <f>"Q"&amp;ROUNDUP(LEFT(VolumebyClient[[#This Row],[Date]],2)/3,0)&amp;" "&amp;RIGHT(VolumebyClient[[#This Row],[Date]],4)</f>
        <v>Q2 2021</v>
      </c>
      <c r="I339" t="str">
        <f>RIGHT(VolumebyClient[[#This Row],[Date]],4)</f>
        <v>2021</v>
      </c>
    </row>
    <row r="340" spans="1:9">
      <c r="A340" s="9" t="s">
        <v>45</v>
      </c>
      <c r="B340" s="7" t="s">
        <v>23</v>
      </c>
      <c r="C340" s="6">
        <v>1701</v>
      </c>
      <c r="D340">
        <f>LEN(VolumebyClient[[#This Row],[CLID]])</f>
        <v>7</v>
      </c>
      <c r="E340" t="str">
        <f>_xlfn.XLOOKUP(VolumebyClient[[#This Row],[CLID]],geobyclient[MID],geobyclient[GEOID])</f>
        <v>GEO1001</v>
      </c>
      <c r="F340" t="str">
        <f>INDEX(geobyclient[GEOID],MATCH(VolumebyClient[[#This Row],[CLID]],geobyclient[RIGHT],0))</f>
        <v>GEO1001</v>
      </c>
      <c r="G340" t="str">
        <f>VLOOKUP(VolumebyClient[[#This Row],[INDEX ATCH REGION ID]],GEONAMES[[GEOID]:[GEO Name]],2,)</f>
        <v>NAM</v>
      </c>
      <c r="H340" t="str">
        <f>"Q"&amp;ROUNDUP(LEFT(VolumebyClient[[#This Row],[Date]],2)/3,0)&amp;" "&amp;RIGHT(VolumebyClient[[#This Row],[Date]],4)</f>
        <v>Q1 2021</v>
      </c>
      <c r="I340" t="str">
        <f>RIGHT(VolumebyClient[[#This Row],[Date]],4)</f>
        <v>2021</v>
      </c>
    </row>
    <row r="341" spans="1:9">
      <c r="A341" s="9" t="s">
        <v>45</v>
      </c>
      <c r="B341" s="7" t="s">
        <v>24</v>
      </c>
      <c r="C341" s="6">
        <v>1790</v>
      </c>
      <c r="D341">
        <f>LEN(VolumebyClient[[#This Row],[CLID]])</f>
        <v>7</v>
      </c>
      <c r="E341" t="str">
        <f>_xlfn.XLOOKUP(VolumebyClient[[#This Row],[CLID]],geobyclient[MID],geobyclient[GEOID])</f>
        <v>GEO1001</v>
      </c>
      <c r="F341" t="str">
        <f>INDEX(geobyclient[GEOID],MATCH(VolumebyClient[[#This Row],[CLID]],geobyclient[RIGHT],0))</f>
        <v>GEO1001</v>
      </c>
      <c r="G341" t="str">
        <f>VLOOKUP(VolumebyClient[[#This Row],[INDEX ATCH REGION ID]],GEONAMES[[GEOID]:[GEO Name]],2,)</f>
        <v>NAM</v>
      </c>
      <c r="H341" t="str">
        <f>"Q"&amp;ROUNDUP(LEFT(VolumebyClient[[#This Row],[Date]],2)/3,0)&amp;" "&amp;RIGHT(VolumebyClient[[#This Row],[Date]],4)</f>
        <v>Q1 2021</v>
      </c>
      <c r="I341" t="str">
        <f>RIGHT(VolumebyClient[[#This Row],[Date]],4)</f>
        <v>2021</v>
      </c>
    </row>
    <row r="342" spans="1:9">
      <c r="A342" s="9" t="s">
        <v>45</v>
      </c>
      <c r="B342" s="7" t="s">
        <v>25</v>
      </c>
      <c r="C342" s="6">
        <v>1353</v>
      </c>
      <c r="D342">
        <f>LEN(VolumebyClient[[#This Row],[CLID]])</f>
        <v>7</v>
      </c>
      <c r="E342" t="str">
        <f>_xlfn.XLOOKUP(VolumebyClient[[#This Row],[CLID]],geobyclient[MID],geobyclient[GEOID])</f>
        <v>GEO1001</v>
      </c>
      <c r="F342" t="str">
        <f>INDEX(geobyclient[GEOID],MATCH(VolumebyClient[[#This Row],[CLID]],geobyclient[RIGHT],0))</f>
        <v>GEO1001</v>
      </c>
      <c r="G342" t="str">
        <f>VLOOKUP(VolumebyClient[[#This Row],[INDEX ATCH REGION ID]],GEONAMES[[GEOID]:[GEO Name]],2,)</f>
        <v>NAM</v>
      </c>
      <c r="H342" t="str">
        <f>"Q"&amp;ROUNDUP(LEFT(VolumebyClient[[#This Row],[Date]],2)/3,0)&amp;" "&amp;RIGHT(VolumebyClient[[#This Row],[Date]],4)</f>
        <v>Q1 2021</v>
      </c>
      <c r="I342" t="str">
        <f>RIGHT(VolumebyClient[[#This Row],[Date]],4)</f>
        <v>2021</v>
      </c>
    </row>
    <row r="343" spans="1:9">
      <c r="A343" s="9" t="s">
        <v>46</v>
      </c>
      <c r="B343" s="7" t="s">
        <v>27</v>
      </c>
      <c r="C343" s="6">
        <v>28034</v>
      </c>
      <c r="D343">
        <f>LEN(VolumebyClient[[#This Row],[CLID]])</f>
        <v>7</v>
      </c>
      <c r="E343" t="str">
        <f>_xlfn.XLOOKUP(VolumebyClient[[#This Row],[CLID]],geobyclient[MID],geobyclient[GEOID])</f>
        <v>GEO1001</v>
      </c>
      <c r="F343" t="str">
        <f>INDEX(geobyclient[GEOID],MATCH(VolumebyClient[[#This Row],[CLID]],geobyclient[RIGHT],0))</f>
        <v>GEO1001</v>
      </c>
      <c r="G343" t="str">
        <f>VLOOKUP(VolumebyClient[[#This Row],[INDEX ATCH REGION ID]],GEONAMES[[GEOID]:[GEO Name]],2,)</f>
        <v>NAM</v>
      </c>
      <c r="H343" t="str">
        <f>"Q"&amp;ROUNDUP(LEFT(VolumebyClient[[#This Row],[Date]],2)/3,0)&amp;" "&amp;RIGHT(VolumebyClient[[#This Row],[Date]],4)</f>
        <v>Q1 2020</v>
      </c>
      <c r="I343" t="str">
        <f>RIGHT(VolumebyClient[[#This Row],[Date]],4)</f>
        <v>2020</v>
      </c>
    </row>
    <row r="344" spans="1:9">
      <c r="A344" s="9" t="s">
        <v>46</v>
      </c>
      <c r="B344" s="7" t="s">
        <v>28</v>
      </c>
      <c r="C344" s="6">
        <v>24922</v>
      </c>
      <c r="D344">
        <f>LEN(VolumebyClient[[#This Row],[CLID]])</f>
        <v>7</v>
      </c>
      <c r="E344" t="str">
        <f>_xlfn.XLOOKUP(VolumebyClient[[#This Row],[CLID]],geobyclient[MID],geobyclient[GEOID])</f>
        <v>GEO1001</v>
      </c>
      <c r="F344" t="str">
        <f>INDEX(geobyclient[GEOID],MATCH(VolumebyClient[[#This Row],[CLID]],geobyclient[RIGHT],0))</f>
        <v>GEO1001</v>
      </c>
      <c r="G344" t="str">
        <f>VLOOKUP(VolumebyClient[[#This Row],[INDEX ATCH REGION ID]],GEONAMES[[GEOID]:[GEO Name]],2,)</f>
        <v>NAM</v>
      </c>
      <c r="H344" t="str">
        <f>"Q"&amp;ROUNDUP(LEFT(VolumebyClient[[#This Row],[Date]],2)/3,0)&amp;" "&amp;RIGHT(VolumebyClient[[#This Row],[Date]],4)</f>
        <v>Q1 2020</v>
      </c>
      <c r="I344" t="str">
        <f>RIGHT(VolumebyClient[[#This Row],[Date]],4)</f>
        <v>2020</v>
      </c>
    </row>
    <row r="345" spans="1:9">
      <c r="A345" s="9" t="s">
        <v>46</v>
      </c>
      <c r="B345" s="7" t="s">
        <v>10</v>
      </c>
      <c r="C345" s="6">
        <v>34268</v>
      </c>
      <c r="D345">
        <f>LEN(VolumebyClient[[#This Row],[CLID]])</f>
        <v>7</v>
      </c>
      <c r="E345" t="str">
        <f>_xlfn.XLOOKUP(VolumebyClient[[#This Row],[CLID]],geobyclient[MID],geobyclient[GEOID])</f>
        <v>GEO1001</v>
      </c>
      <c r="F345" t="str">
        <f>INDEX(geobyclient[GEOID],MATCH(VolumebyClient[[#This Row],[CLID]],geobyclient[RIGHT],0))</f>
        <v>GEO1001</v>
      </c>
      <c r="G345" t="str">
        <f>VLOOKUP(VolumebyClient[[#This Row],[INDEX ATCH REGION ID]],GEONAMES[[GEOID]:[GEO Name]],2,)</f>
        <v>NAM</v>
      </c>
      <c r="H345" t="str">
        <f>"Q"&amp;ROUNDUP(LEFT(VolumebyClient[[#This Row],[Date]],2)/3,0)&amp;" "&amp;RIGHT(VolumebyClient[[#This Row],[Date]],4)</f>
        <v>Q1 2020</v>
      </c>
      <c r="I345" t="str">
        <f>RIGHT(VolumebyClient[[#This Row],[Date]],4)</f>
        <v>2020</v>
      </c>
    </row>
    <row r="346" spans="1:9">
      <c r="A346" s="9" t="s">
        <v>46</v>
      </c>
      <c r="B346" s="7" t="s">
        <v>11</v>
      </c>
      <c r="C346" s="6">
        <v>34268</v>
      </c>
      <c r="D346">
        <f>LEN(VolumebyClient[[#This Row],[CLID]])</f>
        <v>7</v>
      </c>
      <c r="E346" t="str">
        <f>_xlfn.XLOOKUP(VolumebyClient[[#This Row],[CLID]],geobyclient[MID],geobyclient[GEOID])</f>
        <v>GEO1001</v>
      </c>
      <c r="F346" t="str">
        <f>INDEX(geobyclient[GEOID],MATCH(VolumebyClient[[#This Row],[CLID]],geobyclient[RIGHT],0))</f>
        <v>GEO1001</v>
      </c>
      <c r="G346" t="str">
        <f>VLOOKUP(VolumebyClient[[#This Row],[INDEX ATCH REGION ID]],GEONAMES[[GEOID]:[GEO Name]],2,)</f>
        <v>NAM</v>
      </c>
      <c r="H346" t="str">
        <f>"Q"&amp;ROUNDUP(LEFT(VolumebyClient[[#This Row],[Date]],2)/3,0)&amp;" "&amp;RIGHT(VolumebyClient[[#This Row],[Date]],4)</f>
        <v>Q2 2020</v>
      </c>
      <c r="I346" t="str">
        <f>RIGHT(VolumebyClient[[#This Row],[Date]],4)</f>
        <v>2020</v>
      </c>
    </row>
    <row r="347" spans="1:9">
      <c r="A347" s="9" t="s">
        <v>46</v>
      </c>
      <c r="B347" s="7" t="s">
        <v>12</v>
      </c>
      <c r="C347" s="6">
        <v>37380</v>
      </c>
      <c r="D347">
        <f>LEN(VolumebyClient[[#This Row],[CLID]])</f>
        <v>7</v>
      </c>
      <c r="E347" t="str">
        <f>_xlfn.XLOOKUP(VolumebyClient[[#This Row],[CLID]],geobyclient[MID],geobyclient[GEOID])</f>
        <v>GEO1001</v>
      </c>
      <c r="F347" t="str">
        <f>INDEX(geobyclient[GEOID],MATCH(VolumebyClient[[#This Row],[CLID]],geobyclient[RIGHT],0))</f>
        <v>GEO1001</v>
      </c>
      <c r="G347" t="str">
        <f>VLOOKUP(VolumebyClient[[#This Row],[INDEX ATCH REGION ID]],GEONAMES[[GEOID]:[GEO Name]],2,)</f>
        <v>NAM</v>
      </c>
      <c r="H347" t="str">
        <f>"Q"&amp;ROUNDUP(LEFT(VolumebyClient[[#This Row],[Date]],2)/3,0)&amp;" "&amp;RIGHT(VolumebyClient[[#This Row],[Date]],4)</f>
        <v>Q2 2020</v>
      </c>
      <c r="I347" t="str">
        <f>RIGHT(VolumebyClient[[#This Row],[Date]],4)</f>
        <v>2020</v>
      </c>
    </row>
    <row r="348" spans="1:9">
      <c r="A348" s="9" t="s">
        <v>46</v>
      </c>
      <c r="B348" s="7" t="s">
        <v>13</v>
      </c>
      <c r="C348" s="6">
        <v>21809</v>
      </c>
      <c r="D348">
        <f>LEN(VolumebyClient[[#This Row],[CLID]])</f>
        <v>7</v>
      </c>
      <c r="E348" t="str">
        <f>_xlfn.XLOOKUP(VolumebyClient[[#This Row],[CLID]],geobyclient[MID],geobyclient[GEOID])</f>
        <v>GEO1001</v>
      </c>
      <c r="F348" t="str">
        <f>INDEX(geobyclient[GEOID],MATCH(VolumebyClient[[#This Row],[CLID]],geobyclient[RIGHT],0))</f>
        <v>GEO1001</v>
      </c>
      <c r="G348" t="str">
        <f>VLOOKUP(VolumebyClient[[#This Row],[INDEX ATCH REGION ID]],GEONAMES[[GEOID]:[GEO Name]],2,)</f>
        <v>NAM</v>
      </c>
      <c r="H348" t="str">
        <f>"Q"&amp;ROUNDUP(LEFT(VolumebyClient[[#This Row],[Date]],2)/3,0)&amp;" "&amp;RIGHT(VolumebyClient[[#This Row],[Date]],4)</f>
        <v>Q2 2020</v>
      </c>
      <c r="I348" t="str">
        <f>RIGHT(VolumebyClient[[#This Row],[Date]],4)</f>
        <v>2020</v>
      </c>
    </row>
    <row r="349" spans="1:9">
      <c r="A349" s="9" t="s">
        <v>46</v>
      </c>
      <c r="B349" s="7" t="s">
        <v>14</v>
      </c>
      <c r="C349" s="6">
        <v>24920</v>
      </c>
      <c r="D349">
        <f>LEN(VolumebyClient[[#This Row],[CLID]])</f>
        <v>7</v>
      </c>
      <c r="E349" t="str">
        <f>_xlfn.XLOOKUP(VolumebyClient[[#This Row],[CLID]],geobyclient[MID],geobyclient[GEOID])</f>
        <v>GEO1001</v>
      </c>
      <c r="F349" t="str">
        <f>INDEX(geobyclient[GEOID],MATCH(VolumebyClient[[#This Row],[CLID]],geobyclient[RIGHT],0))</f>
        <v>GEO1001</v>
      </c>
      <c r="G349" t="str">
        <f>VLOOKUP(VolumebyClient[[#This Row],[INDEX ATCH REGION ID]],GEONAMES[[GEOID]:[GEO Name]],2,)</f>
        <v>NAM</v>
      </c>
      <c r="H349" t="str">
        <f>"Q"&amp;ROUNDUP(LEFT(VolumebyClient[[#This Row],[Date]],2)/3,0)&amp;" "&amp;RIGHT(VolumebyClient[[#This Row],[Date]],4)</f>
        <v>Q3 2020</v>
      </c>
      <c r="I349" t="str">
        <f>RIGHT(VolumebyClient[[#This Row],[Date]],4)</f>
        <v>2020</v>
      </c>
    </row>
    <row r="350" spans="1:9">
      <c r="A350" s="9" t="s">
        <v>46</v>
      </c>
      <c r="B350" s="7" t="s">
        <v>15</v>
      </c>
      <c r="C350" s="6">
        <v>15576</v>
      </c>
      <c r="D350">
        <f>LEN(VolumebyClient[[#This Row],[CLID]])</f>
        <v>7</v>
      </c>
      <c r="E350" t="str">
        <f>_xlfn.XLOOKUP(VolumebyClient[[#This Row],[CLID]],geobyclient[MID],geobyclient[GEOID])</f>
        <v>GEO1001</v>
      </c>
      <c r="F350" t="str">
        <f>INDEX(geobyclient[GEOID],MATCH(VolumebyClient[[#This Row],[CLID]],geobyclient[RIGHT],0))</f>
        <v>GEO1001</v>
      </c>
      <c r="G350" t="str">
        <f>VLOOKUP(VolumebyClient[[#This Row],[INDEX ATCH REGION ID]],GEONAMES[[GEOID]:[GEO Name]],2,)</f>
        <v>NAM</v>
      </c>
      <c r="H350" t="str">
        <f>"Q"&amp;ROUNDUP(LEFT(VolumebyClient[[#This Row],[Date]],2)/3,0)&amp;" "&amp;RIGHT(VolumebyClient[[#This Row],[Date]],4)</f>
        <v>Q3 2020</v>
      </c>
      <c r="I350" t="str">
        <f>RIGHT(VolumebyClient[[#This Row],[Date]],4)</f>
        <v>2020</v>
      </c>
    </row>
    <row r="351" spans="1:9">
      <c r="A351" s="9" t="s">
        <v>46</v>
      </c>
      <c r="B351" s="7" t="s">
        <v>16</v>
      </c>
      <c r="C351" s="6">
        <v>21809</v>
      </c>
      <c r="D351">
        <f>LEN(VolumebyClient[[#This Row],[CLID]])</f>
        <v>7</v>
      </c>
      <c r="E351" t="str">
        <f>_xlfn.XLOOKUP(VolumebyClient[[#This Row],[CLID]],geobyclient[MID],geobyclient[GEOID])</f>
        <v>GEO1001</v>
      </c>
      <c r="F351" t="str">
        <f>INDEX(geobyclient[GEOID],MATCH(VolumebyClient[[#This Row],[CLID]],geobyclient[RIGHT],0))</f>
        <v>GEO1001</v>
      </c>
      <c r="G351" t="str">
        <f>VLOOKUP(VolumebyClient[[#This Row],[INDEX ATCH REGION ID]],GEONAMES[[GEOID]:[GEO Name]],2,)</f>
        <v>NAM</v>
      </c>
      <c r="H351" t="str">
        <f>"Q"&amp;ROUNDUP(LEFT(VolumebyClient[[#This Row],[Date]],2)/3,0)&amp;" "&amp;RIGHT(VolumebyClient[[#This Row],[Date]],4)</f>
        <v>Q3 2020</v>
      </c>
      <c r="I351" t="str">
        <f>RIGHT(VolumebyClient[[#This Row],[Date]],4)</f>
        <v>2020</v>
      </c>
    </row>
    <row r="352" spans="1:9">
      <c r="A352" s="9" t="s">
        <v>46</v>
      </c>
      <c r="B352" s="7" t="s">
        <v>17</v>
      </c>
      <c r="C352" s="6">
        <v>18694</v>
      </c>
      <c r="D352">
        <f>LEN(VolumebyClient[[#This Row],[CLID]])</f>
        <v>7</v>
      </c>
      <c r="E352" t="str">
        <f>_xlfn.XLOOKUP(VolumebyClient[[#This Row],[CLID]],geobyclient[MID],geobyclient[GEOID])</f>
        <v>GEO1001</v>
      </c>
      <c r="F352" t="str">
        <f>INDEX(geobyclient[GEOID],MATCH(VolumebyClient[[#This Row],[CLID]],geobyclient[RIGHT],0))</f>
        <v>GEO1001</v>
      </c>
      <c r="G352" t="str">
        <f>VLOOKUP(VolumebyClient[[#This Row],[INDEX ATCH REGION ID]],GEONAMES[[GEOID]:[GEO Name]],2,)</f>
        <v>NAM</v>
      </c>
      <c r="H352" t="str">
        <f>"Q"&amp;ROUNDUP(LEFT(VolumebyClient[[#This Row],[Date]],2)/3,0)&amp;" "&amp;RIGHT(VolumebyClient[[#This Row],[Date]],4)</f>
        <v>Q4 2020</v>
      </c>
      <c r="I352" t="str">
        <f>RIGHT(VolumebyClient[[#This Row],[Date]],4)</f>
        <v>2020</v>
      </c>
    </row>
    <row r="353" spans="1:9">
      <c r="A353" s="9" t="s">
        <v>46</v>
      </c>
      <c r="B353" s="7" t="s">
        <v>18</v>
      </c>
      <c r="C353" s="6">
        <v>28037</v>
      </c>
      <c r="D353">
        <f>LEN(VolumebyClient[[#This Row],[CLID]])</f>
        <v>7</v>
      </c>
      <c r="E353" t="str">
        <f>_xlfn.XLOOKUP(VolumebyClient[[#This Row],[CLID]],geobyclient[MID],geobyclient[GEOID])</f>
        <v>GEO1001</v>
      </c>
      <c r="F353" t="str">
        <f>INDEX(geobyclient[GEOID],MATCH(VolumebyClient[[#This Row],[CLID]],geobyclient[RIGHT],0))</f>
        <v>GEO1001</v>
      </c>
      <c r="G353" t="str">
        <f>VLOOKUP(VolumebyClient[[#This Row],[INDEX ATCH REGION ID]],GEONAMES[[GEOID]:[GEO Name]],2,)</f>
        <v>NAM</v>
      </c>
      <c r="H353" t="str">
        <f>"Q"&amp;ROUNDUP(LEFT(VolumebyClient[[#This Row],[Date]],2)/3,0)&amp;" "&amp;RIGHT(VolumebyClient[[#This Row],[Date]],4)</f>
        <v>Q4 2020</v>
      </c>
      <c r="I353" t="str">
        <f>RIGHT(VolumebyClient[[#This Row],[Date]],4)</f>
        <v>2020</v>
      </c>
    </row>
    <row r="354" spans="1:9">
      <c r="A354" s="9" t="s">
        <v>46</v>
      </c>
      <c r="B354" s="7" t="s">
        <v>19</v>
      </c>
      <c r="C354" s="6">
        <v>21809</v>
      </c>
      <c r="D354">
        <f>LEN(VolumebyClient[[#This Row],[CLID]])</f>
        <v>7</v>
      </c>
      <c r="E354" t="str">
        <f>_xlfn.XLOOKUP(VolumebyClient[[#This Row],[CLID]],geobyclient[MID],geobyclient[GEOID])</f>
        <v>GEO1001</v>
      </c>
      <c r="F354" t="str">
        <f>INDEX(geobyclient[GEOID],MATCH(VolumebyClient[[#This Row],[CLID]],geobyclient[RIGHT],0))</f>
        <v>GEO1001</v>
      </c>
      <c r="G354" t="str">
        <f>VLOOKUP(VolumebyClient[[#This Row],[INDEX ATCH REGION ID]],GEONAMES[[GEOID]:[GEO Name]],2,)</f>
        <v>NAM</v>
      </c>
      <c r="H354" t="str">
        <f>"Q"&amp;ROUNDUP(LEFT(VolumebyClient[[#This Row],[Date]],2)/3,0)&amp;" "&amp;RIGHT(VolumebyClient[[#This Row],[Date]],4)</f>
        <v>Q4 2020</v>
      </c>
      <c r="I354" t="str">
        <f>RIGHT(VolumebyClient[[#This Row],[Date]],4)</f>
        <v>2020</v>
      </c>
    </row>
    <row r="355" spans="1:9">
      <c r="A355" s="9" t="s">
        <v>46</v>
      </c>
      <c r="B355" s="7" t="s">
        <v>20</v>
      </c>
      <c r="C355" s="6">
        <v>22463</v>
      </c>
      <c r="D355">
        <f>LEN(VolumebyClient[[#This Row],[CLID]])</f>
        <v>7</v>
      </c>
      <c r="E355" t="str">
        <f>_xlfn.XLOOKUP(VolumebyClient[[#This Row],[CLID]],geobyclient[MID],geobyclient[GEOID])</f>
        <v>GEO1001</v>
      </c>
      <c r="F355" t="str">
        <f>INDEX(geobyclient[GEOID],MATCH(VolumebyClient[[#This Row],[CLID]],geobyclient[RIGHT],0))</f>
        <v>GEO1001</v>
      </c>
      <c r="G355" t="str">
        <f>VLOOKUP(VolumebyClient[[#This Row],[INDEX ATCH REGION ID]],GEONAMES[[GEOID]:[GEO Name]],2,)</f>
        <v>NAM</v>
      </c>
      <c r="H355" t="str">
        <f>"Q"&amp;ROUNDUP(LEFT(VolumebyClient[[#This Row],[Date]],2)/3,0)&amp;" "&amp;RIGHT(VolumebyClient[[#This Row],[Date]],4)</f>
        <v>Q2 2021</v>
      </c>
      <c r="I355" t="str">
        <f>RIGHT(VolumebyClient[[#This Row],[Date]],4)</f>
        <v>2021</v>
      </c>
    </row>
    <row r="356" spans="1:9">
      <c r="A356" s="9" t="s">
        <v>46</v>
      </c>
      <c r="B356" s="7" t="s">
        <v>21</v>
      </c>
      <c r="C356" s="6">
        <v>38501</v>
      </c>
      <c r="D356">
        <f>LEN(VolumebyClient[[#This Row],[CLID]])</f>
        <v>7</v>
      </c>
      <c r="E356" t="str">
        <f>_xlfn.XLOOKUP(VolumebyClient[[#This Row],[CLID]],geobyclient[MID],geobyclient[GEOID])</f>
        <v>GEO1001</v>
      </c>
      <c r="F356" t="str">
        <f>INDEX(geobyclient[GEOID],MATCH(VolumebyClient[[#This Row],[CLID]],geobyclient[RIGHT],0))</f>
        <v>GEO1001</v>
      </c>
      <c r="G356" t="str">
        <f>VLOOKUP(VolumebyClient[[#This Row],[INDEX ATCH REGION ID]],GEONAMES[[GEOID]:[GEO Name]],2,)</f>
        <v>NAM</v>
      </c>
      <c r="H356" t="str">
        <f>"Q"&amp;ROUNDUP(LEFT(VolumebyClient[[#This Row],[Date]],2)/3,0)&amp;" "&amp;RIGHT(VolumebyClient[[#This Row],[Date]],4)</f>
        <v>Q2 2021</v>
      </c>
      <c r="I356" t="str">
        <f>RIGHT(VolumebyClient[[#This Row],[Date]],4)</f>
        <v>2021</v>
      </c>
    </row>
    <row r="357" spans="1:9">
      <c r="A357" s="9" t="s">
        <v>46</v>
      </c>
      <c r="B357" s="7" t="s">
        <v>22</v>
      </c>
      <c r="C357" s="6">
        <v>33923</v>
      </c>
      <c r="D357">
        <f>LEN(VolumebyClient[[#This Row],[CLID]])</f>
        <v>7</v>
      </c>
      <c r="E357" t="str">
        <f>_xlfn.XLOOKUP(VolumebyClient[[#This Row],[CLID]],geobyclient[MID],geobyclient[GEOID])</f>
        <v>GEO1001</v>
      </c>
      <c r="F357" t="str">
        <f>INDEX(geobyclient[GEOID],MATCH(VolumebyClient[[#This Row],[CLID]],geobyclient[RIGHT],0))</f>
        <v>GEO1001</v>
      </c>
      <c r="G357" t="str">
        <f>VLOOKUP(VolumebyClient[[#This Row],[INDEX ATCH REGION ID]],GEONAMES[[GEOID]:[GEO Name]],2,)</f>
        <v>NAM</v>
      </c>
      <c r="H357" t="str">
        <f>"Q"&amp;ROUNDUP(LEFT(VolumebyClient[[#This Row],[Date]],2)/3,0)&amp;" "&amp;RIGHT(VolumebyClient[[#This Row],[Date]],4)</f>
        <v>Q2 2021</v>
      </c>
      <c r="I357" t="str">
        <f>RIGHT(VolumebyClient[[#This Row],[Date]],4)</f>
        <v>2021</v>
      </c>
    </row>
    <row r="358" spans="1:9">
      <c r="A358" s="9" t="s">
        <v>46</v>
      </c>
      <c r="B358" s="7" t="s">
        <v>23</v>
      </c>
      <c r="C358" s="6">
        <v>35291</v>
      </c>
      <c r="D358">
        <f>LEN(VolumebyClient[[#This Row],[CLID]])</f>
        <v>7</v>
      </c>
      <c r="E358" t="str">
        <f>_xlfn.XLOOKUP(VolumebyClient[[#This Row],[CLID]],geobyclient[MID],geobyclient[GEOID])</f>
        <v>GEO1001</v>
      </c>
      <c r="F358" t="str">
        <f>INDEX(geobyclient[GEOID],MATCH(VolumebyClient[[#This Row],[CLID]],geobyclient[RIGHT],0))</f>
        <v>GEO1001</v>
      </c>
      <c r="G358" t="str">
        <f>VLOOKUP(VolumebyClient[[#This Row],[INDEX ATCH REGION ID]],GEONAMES[[GEOID]:[GEO Name]],2,)</f>
        <v>NAM</v>
      </c>
      <c r="H358" t="str">
        <f>"Q"&amp;ROUNDUP(LEFT(VolumebyClient[[#This Row],[Date]],2)/3,0)&amp;" "&amp;RIGHT(VolumebyClient[[#This Row],[Date]],4)</f>
        <v>Q1 2021</v>
      </c>
      <c r="I358" t="str">
        <f>RIGHT(VolumebyClient[[#This Row],[Date]],4)</f>
        <v>2021</v>
      </c>
    </row>
    <row r="359" spans="1:9">
      <c r="A359" s="9" t="s">
        <v>46</v>
      </c>
      <c r="B359" s="7" t="s">
        <v>24</v>
      </c>
      <c r="C359" s="6">
        <v>24798</v>
      </c>
      <c r="D359">
        <f>LEN(VolumebyClient[[#This Row],[CLID]])</f>
        <v>7</v>
      </c>
      <c r="E359" t="str">
        <f>_xlfn.XLOOKUP(VolumebyClient[[#This Row],[CLID]],geobyclient[MID],geobyclient[GEOID])</f>
        <v>GEO1001</v>
      </c>
      <c r="F359" t="str">
        <f>INDEX(geobyclient[GEOID],MATCH(VolumebyClient[[#This Row],[CLID]],geobyclient[RIGHT],0))</f>
        <v>GEO1001</v>
      </c>
      <c r="G359" t="str">
        <f>VLOOKUP(VolumebyClient[[#This Row],[INDEX ATCH REGION ID]],GEONAMES[[GEOID]:[GEO Name]],2,)</f>
        <v>NAM</v>
      </c>
      <c r="H359" t="str">
        <f>"Q"&amp;ROUNDUP(LEFT(VolumebyClient[[#This Row],[Date]],2)/3,0)&amp;" "&amp;RIGHT(VolumebyClient[[#This Row],[Date]],4)</f>
        <v>Q1 2021</v>
      </c>
      <c r="I359" t="str">
        <f>RIGHT(VolumebyClient[[#This Row],[Date]],4)</f>
        <v>2021</v>
      </c>
    </row>
    <row r="360" spans="1:9">
      <c r="A360" s="9" t="s">
        <v>46</v>
      </c>
      <c r="B360" s="7" t="s">
        <v>25</v>
      </c>
      <c r="C360" s="6">
        <v>29157</v>
      </c>
      <c r="D360">
        <f>LEN(VolumebyClient[[#This Row],[CLID]])</f>
        <v>7</v>
      </c>
      <c r="E360" t="str">
        <f>_xlfn.XLOOKUP(VolumebyClient[[#This Row],[CLID]],geobyclient[MID],geobyclient[GEOID])</f>
        <v>GEO1001</v>
      </c>
      <c r="F360" t="str">
        <f>INDEX(geobyclient[GEOID],MATCH(VolumebyClient[[#This Row],[CLID]],geobyclient[RIGHT],0))</f>
        <v>GEO1001</v>
      </c>
      <c r="G360" t="str">
        <f>VLOOKUP(VolumebyClient[[#This Row],[INDEX ATCH REGION ID]],GEONAMES[[GEOID]:[GEO Name]],2,)</f>
        <v>NAM</v>
      </c>
      <c r="H360" t="str">
        <f>"Q"&amp;ROUNDUP(LEFT(VolumebyClient[[#This Row],[Date]],2)/3,0)&amp;" "&amp;RIGHT(VolumebyClient[[#This Row],[Date]],4)</f>
        <v>Q1 2021</v>
      </c>
      <c r="I360" t="str">
        <f>RIGHT(VolumebyClient[[#This Row],[Date]],4)</f>
        <v>2021</v>
      </c>
    </row>
    <row r="361" spans="1:9">
      <c r="A361" s="9" t="s">
        <v>47</v>
      </c>
      <c r="B361" s="7" t="s">
        <v>27</v>
      </c>
      <c r="C361" s="6">
        <v>945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t="str">
        <f>INDEX(geobyclient[GEOID],MATCH(VolumebyClient[[#This Row],[CLID]],geobyclient[RIGHT],0))</f>
        <v>GEO1002</v>
      </c>
      <c r="G361" t="str">
        <f>VLOOKUP(VolumebyClient[[#This Row],[INDEX ATCH REGION ID]],GEONAMES[[GEOID]:[GEO Name]],2,)</f>
        <v>APAC</v>
      </c>
      <c r="H361" t="str">
        <f>"Q"&amp;ROUNDUP(LEFT(VolumebyClient[[#This Row],[Date]],2)/3,0)&amp;" "&amp;RIGHT(VolumebyClient[[#This Row],[Date]],4)</f>
        <v>Q1 2020</v>
      </c>
      <c r="I361" t="str">
        <f>RIGHT(VolumebyClient[[#This Row],[Date]],4)</f>
        <v>2020</v>
      </c>
    </row>
    <row r="362" spans="1:9">
      <c r="A362" s="9" t="s">
        <v>47</v>
      </c>
      <c r="B362" s="7" t="s">
        <v>28</v>
      </c>
      <c r="C362" s="6">
        <v>941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t="str">
        <f>INDEX(geobyclient[GEOID],MATCH(VolumebyClient[[#This Row],[CLID]],geobyclient[RIGHT],0))</f>
        <v>GEO1002</v>
      </c>
      <c r="G362" t="str">
        <f>VLOOKUP(VolumebyClient[[#This Row],[INDEX ATCH REGION ID]],GEONAMES[[GEOID]:[GEO Name]],2,)</f>
        <v>APAC</v>
      </c>
      <c r="H362" t="str">
        <f>"Q"&amp;ROUNDUP(LEFT(VolumebyClient[[#This Row],[Date]],2)/3,0)&amp;" "&amp;RIGHT(VolumebyClient[[#This Row],[Date]],4)</f>
        <v>Q1 2020</v>
      </c>
      <c r="I362" t="str">
        <f>RIGHT(VolumebyClient[[#This Row],[Date]],4)</f>
        <v>2020</v>
      </c>
    </row>
    <row r="363" spans="1:9">
      <c r="A363" s="9" t="s">
        <v>47</v>
      </c>
      <c r="B363" s="7" t="s">
        <v>10</v>
      </c>
      <c r="C363" s="6">
        <v>1164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t="str">
        <f>INDEX(geobyclient[GEOID],MATCH(VolumebyClient[[#This Row],[CLID]],geobyclient[RIGHT],0))</f>
        <v>GEO1002</v>
      </c>
      <c r="G363" t="str">
        <f>VLOOKUP(VolumebyClient[[#This Row],[INDEX ATCH REGION ID]],GEONAMES[[GEOID]:[GEO Name]],2,)</f>
        <v>APAC</v>
      </c>
      <c r="H363" t="str">
        <f>"Q"&amp;ROUNDUP(LEFT(VolumebyClient[[#This Row],[Date]],2)/3,0)&amp;" "&amp;RIGHT(VolumebyClient[[#This Row],[Date]],4)</f>
        <v>Q1 2020</v>
      </c>
      <c r="I363" t="str">
        <f>RIGHT(VolumebyClient[[#This Row],[Date]],4)</f>
        <v>2020</v>
      </c>
    </row>
    <row r="364" spans="1:9">
      <c r="A364" s="9" t="s">
        <v>47</v>
      </c>
      <c r="B364" s="7" t="s">
        <v>11</v>
      </c>
      <c r="C364" s="6">
        <v>1276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t="str">
        <f>INDEX(geobyclient[GEOID],MATCH(VolumebyClient[[#This Row],[CLID]],geobyclient[RIGHT],0))</f>
        <v>GEO1002</v>
      </c>
      <c r="G364" t="str">
        <f>VLOOKUP(VolumebyClient[[#This Row],[INDEX ATCH REGION ID]],GEONAMES[[GEOID]:[GEO Name]],2,)</f>
        <v>APAC</v>
      </c>
      <c r="H364" t="str">
        <f>"Q"&amp;ROUNDUP(LEFT(VolumebyClient[[#This Row],[Date]],2)/3,0)&amp;" "&amp;RIGHT(VolumebyClient[[#This Row],[Date]],4)</f>
        <v>Q2 2020</v>
      </c>
      <c r="I364" t="str">
        <f>RIGHT(VolumebyClient[[#This Row],[Date]],4)</f>
        <v>2020</v>
      </c>
    </row>
    <row r="365" spans="1:9">
      <c r="A365" s="9" t="s">
        <v>47</v>
      </c>
      <c r="B365" s="7" t="s">
        <v>12</v>
      </c>
      <c r="C365" s="6">
        <v>1275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t="str">
        <f>INDEX(geobyclient[GEOID],MATCH(VolumebyClient[[#This Row],[CLID]],geobyclient[RIGHT],0))</f>
        <v>GEO1002</v>
      </c>
      <c r="G365" t="str">
        <f>VLOOKUP(VolumebyClient[[#This Row],[INDEX ATCH REGION ID]],GEONAMES[[GEOID]:[GEO Name]],2,)</f>
        <v>APAC</v>
      </c>
      <c r="H365" t="str">
        <f>"Q"&amp;ROUNDUP(LEFT(VolumebyClient[[#This Row],[Date]],2)/3,0)&amp;" "&amp;RIGHT(VolumebyClient[[#This Row],[Date]],4)</f>
        <v>Q2 2020</v>
      </c>
      <c r="I365" t="str">
        <f>RIGHT(VolumebyClient[[#This Row],[Date]],4)</f>
        <v>2020</v>
      </c>
    </row>
    <row r="366" spans="1:9">
      <c r="A366" s="9" t="s">
        <v>47</v>
      </c>
      <c r="B366" s="7" t="s">
        <v>13</v>
      </c>
      <c r="C366" s="6">
        <v>834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t="str">
        <f>INDEX(geobyclient[GEOID],MATCH(VolumebyClient[[#This Row],[CLID]],geobyclient[RIGHT],0))</f>
        <v>GEO1002</v>
      </c>
      <c r="G366" t="str">
        <f>VLOOKUP(VolumebyClient[[#This Row],[INDEX ATCH REGION ID]],GEONAMES[[GEOID]:[GEO Name]],2,)</f>
        <v>APAC</v>
      </c>
      <c r="H366" t="str">
        <f>"Q"&amp;ROUNDUP(LEFT(VolumebyClient[[#This Row],[Date]],2)/3,0)&amp;" "&amp;RIGHT(VolumebyClient[[#This Row],[Date]],4)</f>
        <v>Q2 2020</v>
      </c>
      <c r="I366" t="str">
        <f>RIGHT(VolumebyClient[[#This Row],[Date]],4)</f>
        <v>2020</v>
      </c>
    </row>
    <row r="367" spans="1:9">
      <c r="A367" s="9" t="s">
        <v>47</v>
      </c>
      <c r="B367" s="7" t="s">
        <v>14</v>
      </c>
      <c r="C367" s="6">
        <v>833</v>
      </c>
      <c r="D367">
        <f>LEN(VolumebyClient[[#This Row],[CLID]])</f>
        <v>7</v>
      </c>
      <c r="E367" t="str">
        <f>_xlfn.XLOOKUP(VolumebyClient[[#This Row],[CLID]],geobyclient[MID],geobyclient[GEOID])</f>
        <v>GEO1002</v>
      </c>
      <c r="F367" t="str">
        <f>INDEX(geobyclient[GEOID],MATCH(VolumebyClient[[#This Row],[CLID]],geobyclient[RIGHT],0))</f>
        <v>GEO1002</v>
      </c>
      <c r="G367" t="str">
        <f>VLOOKUP(VolumebyClient[[#This Row],[INDEX ATCH REGION ID]],GEONAMES[[GEOID]:[GEO Name]],2,)</f>
        <v>APAC</v>
      </c>
      <c r="H367" t="str">
        <f>"Q"&amp;ROUNDUP(LEFT(VolumebyClient[[#This Row],[Date]],2)/3,0)&amp;" "&amp;RIGHT(VolumebyClient[[#This Row],[Date]],4)</f>
        <v>Q3 2020</v>
      </c>
      <c r="I367" t="str">
        <f>RIGHT(VolumebyClient[[#This Row],[Date]],4)</f>
        <v>2020</v>
      </c>
    </row>
    <row r="368" spans="1:9">
      <c r="A368" s="9" t="s">
        <v>47</v>
      </c>
      <c r="B368" s="7" t="s">
        <v>15</v>
      </c>
      <c r="C368" s="6">
        <v>610</v>
      </c>
      <c r="D368">
        <f>LEN(VolumebyClient[[#This Row],[CLID]])</f>
        <v>7</v>
      </c>
      <c r="E368" t="str">
        <f>_xlfn.XLOOKUP(VolumebyClient[[#This Row],[CLID]],geobyclient[MID],geobyclient[GEOID])</f>
        <v>GEO1002</v>
      </c>
      <c r="F368" t="str">
        <f>INDEX(geobyclient[GEOID],MATCH(VolumebyClient[[#This Row],[CLID]],geobyclient[RIGHT],0))</f>
        <v>GEO1002</v>
      </c>
      <c r="G368" t="str">
        <f>VLOOKUP(VolumebyClient[[#This Row],[INDEX ATCH REGION ID]],GEONAMES[[GEOID]:[GEO Name]],2,)</f>
        <v>APAC</v>
      </c>
      <c r="H368" t="str">
        <f>"Q"&amp;ROUNDUP(LEFT(VolumebyClient[[#This Row],[Date]],2)/3,0)&amp;" "&amp;RIGHT(VolumebyClient[[#This Row],[Date]],4)</f>
        <v>Q3 2020</v>
      </c>
      <c r="I368" t="str">
        <f>RIGHT(VolumebyClient[[#This Row],[Date]],4)</f>
        <v>2020</v>
      </c>
    </row>
    <row r="369" spans="1:9">
      <c r="A369" s="9" t="s">
        <v>47</v>
      </c>
      <c r="B369" s="7" t="s">
        <v>16</v>
      </c>
      <c r="C369" s="6">
        <v>722</v>
      </c>
      <c r="D369">
        <f>LEN(VolumebyClient[[#This Row],[CLID]])</f>
        <v>7</v>
      </c>
      <c r="E369" t="str">
        <f>_xlfn.XLOOKUP(VolumebyClient[[#This Row],[CLID]],geobyclient[MID],geobyclient[GEOID])</f>
        <v>GEO1002</v>
      </c>
      <c r="F369" t="str">
        <f>INDEX(geobyclient[GEOID],MATCH(VolumebyClient[[#This Row],[CLID]],geobyclient[RIGHT],0))</f>
        <v>GEO1002</v>
      </c>
      <c r="G369" t="str">
        <f>VLOOKUP(VolumebyClient[[#This Row],[INDEX ATCH REGION ID]],GEONAMES[[GEOID]:[GEO Name]],2,)</f>
        <v>APAC</v>
      </c>
      <c r="H369" t="str">
        <f>"Q"&amp;ROUNDUP(LEFT(VolumebyClient[[#This Row],[Date]],2)/3,0)&amp;" "&amp;RIGHT(VolumebyClient[[#This Row],[Date]],4)</f>
        <v>Q3 2020</v>
      </c>
      <c r="I369" t="str">
        <f>RIGHT(VolumebyClient[[#This Row],[Date]],4)</f>
        <v>2020</v>
      </c>
    </row>
    <row r="370" spans="1:9">
      <c r="A370" s="9" t="s">
        <v>47</v>
      </c>
      <c r="B370" s="7" t="s">
        <v>17</v>
      </c>
      <c r="C370" s="6">
        <v>722</v>
      </c>
      <c r="D370">
        <f>LEN(VolumebyClient[[#This Row],[CLID]])</f>
        <v>7</v>
      </c>
      <c r="E370" t="str">
        <f>_xlfn.XLOOKUP(VolumebyClient[[#This Row],[CLID]],geobyclient[MID],geobyclient[GEOID])</f>
        <v>GEO1002</v>
      </c>
      <c r="F370" t="str">
        <f>INDEX(geobyclient[GEOID],MATCH(VolumebyClient[[#This Row],[CLID]],geobyclient[RIGHT],0))</f>
        <v>GEO1002</v>
      </c>
      <c r="G370" t="str">
        <f>VLOOKUP(VolumebyClient[[#This Row],[INDEX ATCH REGION ID]],GEONAMES[[GEOID]:[GEO Name]],2,)</f>
        <v>APAC</v>
      </c>
      <c r="H370" t="str">
        <f>"Q"&amp;ROUNDUP(LEFT(VolumebyClient[[#This Row],[Date]],2)/3,0)&amp;" "&amp;RIGHT(VolumebyClient[[#This Row],[Date]],4)</f>
        <v>Q4 2020</v>
      </c>
      <c r="I370" t="str">
        <f>RIGHT(VolumebyClient[[#This Row],[Date]],4)</f>
        <v>2020</v>
      </c>
    </row>
    <row r="371" spans="1:9">
      <c r="A371" s="9" t="s">
        <v>47</v>
      </c>
      <c r="B371" s="7" t="s">
        <v>18</v>
      </c>
      <c r="C371" s="6">
        <v>939</v>
      </c>
      <c r="D371">
        <f>LEN(VolumebyClient[[#This Row],[CLID]])</f>
        <v>7</v>
      </c>
      <c r="E371" t="str">
        <f>_xlfn.XLOOKUP(VolumebyClient[[#This Row],[CLID]],geobyclient[MID],geobyclient[GEOID])</f>
        <v>GEO1002</v>
      </c>
      <c r="F371" t="str">
        <f>INDEX(geobyclient[GEOID],MATCH(VolumebyClient[[#This Row],[CLID]],geobyclient[RIGHT],0))</f>
        <v>GEO1002</v>
      </c>
      <c r="G371" t="str">
        <f>VLOOKUP(VolumebyClient[[#This Row],[INDEX ATCH REGION ID]],GEONAMES[[GEOID]:[GEO Name]],2,)</f>
        <v>APAC</v>
      </c>
      <c r="H371" t="str">
        <f>"Q"&amp;ROUNDUP(LEFT(VolumebyClient[[#This Row],[Date]],2)/3,0)&amp;" "&amp;RIGHT(VolumebyClient[[#This Row],[Date]],4)</f>
        <v>Q4 2020</v>
      </c>
      <c r="I371" t="str">
        <f>RIGHT(VolumebyClient[[#This Row],[Date]],4)</f>
        <v>2020</v>
      </c>
    </row>
    <row r="372" spans="1:9">
      <c r="A372" s="9" t="s">
        <v>47</v>
      </c>
      <c r="B372" s="7" t="s">
        <v>19</v>
      </c>
      <c r="C372" s="6">
        <v>829</v>
      </c>
      <c r="D372">
        <f>LEN(VolumebyClient[[#This Row],[CLID]])</f>
        <v>7</v>
      </c>
      <c r="E372" t="str">
        <f>_xlfn.XLOOKUP(VolumebyClient[[#This Row],[CLID]],geobyclient[MID],geobyclient[GEOID])</f>
        <v>GEO1002</v>
      </c>
      <c r="F372" t="str">
        <f>INDEX(geobyclient[GEOID],MATCH(VolumebyClient[[#This Row],[CLID]],geobyclient[RIGHT],0))</f>
        <v>GEO1002</v>
      </c>
      <c r="G372" t="str">
        <f>VLOOKUP(VolumebyClient[[#This Row],[INDEX ATCH REGION ID]],GEONAMES[[GEOID]:[GEO Name]],2,)</f>
        <v>APAC</v>
      </c>
      <c r="H372" t="str">
        <f>"Q"&amp;ROUNDUP(LEFT(VolumebyClient[[#This Row],[Date]],2)/3,0)&amp;" "&amp;RIGHT(VolumebyClient[[#This Row],[Date]],4)</f>
        <v>Q4 2020</v>
      </c>
      <c r="I372" t="str">
        <f>RIGHT(VolumebyClient[[#This Row],[Date]],4)</f>
        <v>2020</v>
      </c>
    </row>
    <row r="373" spans="1:9">
      <c r="A373" s="9" t="s">
        <v>47</v>
      </c>
      <c r="B373" s="7" t="s">
        <v>20</v>
      </c>
      <c r="C373" s="6">
        <v>848</v>
      </c>
      <c r="D373">
        <f>LEN(VolumebyClient[[#This Row],[CLID]])</f>
        <v>7</v>
      </c>
      <c r="E373" t="str">
        <f>_xlfn.XLOOKUP(VolumebyClient[[#This Row],[CLID]],geobyclient[MID],geobyclient[GEOID])</f>
        <v>GEO1002</v>
      </c>
      <c r="F373" t="str">
        <f>INDEX(geobyclient[GEOID],MATCH(VolumebyClient[[#This Row],[CLID]],geobyclient[RIGHT],0))</f>
        <v>GEO1002</v>
      </c>
      <c r="G373" t="str">
        <f>VLOOKUP(VolumebyClient[[#This Row],[INDEX ATCH REGION ID]],GEONAMES[[GEOID]:[GEO Name]],2,)</f>
        <v>APAC</v>
      </c>
      <c r="H373" t="str">
        <f>"Q"&amp;ROUNDUP(LEFT(VolumebyClient[[#This Row],[Date]],2)/3,0)&amp;" "&amp;RIGHT(VolumebyClient[[#This Row],[Date]],4)</f>
        <v>Q2 2021</v>
      </c>
      <c r="I373" t="str">
        <f>RIGHT(VolumebyClient[[#This Row],[Date]],4)</f>
        <v>2021</v>
      </c>
    </row>
    <row r="374" spans="1:9">
      <c r="A374" s="9" t="s">
        <v>47</v>
      </c>
      <c r="B374" s="7" t="s">
        <v>21</v>
      </c>
      <c r="C374" s="6">
        <v>1326</v>
      </c>
      <c r="D374">
        <f>LEN(VolumebyClient[[#This Row],[CLID]])</f>
        <v>7</v>
      </c>
      <c r="E374" t="str">
        <f>_xlfn.XLOOKUP(VolumebyClient[[#This Row],[CLID]],geobyclient[MID],geobyclient[GEOID])</f>
        <v>GEO1002</v>
      </c>
      <c r="F374" t="str">
        <f>INDEX(geobyclient[GEOID],MATCH(VolumebyClient[[#This Row],[CLID]],geobyclient[RIGHT],0))</f>
        <v>GEO1002</v>
      </c>
      <c r="G374" t="str">
        <f>VLOOKUP(VolumebyClient[[#This Row],[INDEX ATCH REGION ID]],GEONAMES[[GEOID]:[GEO Name]],2,)</f>
        <v>APAC</v>
      </c>
      <c r="H374" t="str">
        <f>"Q"&amp;ROUNDUP(LEFT(VolumebyClient[[#This Row],[Date]],2)/3,0)&amp;" "&amp;RIGHT(VolumebyClient[[#This Row],[Date]],4)</f>
        <v>Q2 2021</v>
      </c>
      <c r="I374" t="str">
        <f>RIGHT(VolumebyClient[[#This Row],[Date]],4)</f>
        <v>2021</v>
      </c>
    </row>
    <row r="375" spans="1:9">
      <c r="A375" s="9" t="s">
        <v>47</v>
      </c>
      <c r="B375" s="7" t="s">
        <v>22</v>
      </c>
      <c r="C375" s="6">
        <v>1309</v>
      </c>
      <c r="D375">
        <f>LEN(VolumebyClient[[#This Row],[CLID]])</f>
        <v>7</v>
      </c>
      <c r="E375" t="str">
        <f>_xlfn.XLOOKUP(VolumebyClient[[#This Row],[CLID]],geobyclient[MID],geobyclient[GEOID])</f>
        <v>GEO1002</v>
      </c>
      <c r="F375" t="str">
        <f>INDEX(geobyclient[GEOID],MATCH(VolumebyClient[[#This Row],[CLID]],geobyclient[RIGHT],0))</f>
        <v>GEO1002</v>
      </c>
      <c r="G375" t="str">
        <f>VLOOKUP(VolumebyClient[[#This Row],[INDEX ATCH REGION ID]],GEONAMES[[GEOID]:[GEO Name]],2,)</f>
        <v>APAC</v>
      </c>
      <c r="H375" t="str">
        <f>"Q"&amp;ROUNDUP(LEFT(VolumebyClient[[#This Row],[Date]],2)/3,0)&amp;" "&amp;RIGHT(VolumebyClient[[#This Row],[Date]],4)</f>
        <v>Q2 2021</v>
      </c>
      <c r="I375" t="str">
        <f>RIGHT(VolumebyClient[[#This Row],[Date]],4)</f>
        <v>2021</v>
      </c>
    </row>
    <row r="376" spans="1:9">
      <c r="A376" s="9" t="s">
        <v>47</v>
      </c>
      <c r="B376" s="7" t="s">
        <v>23</v>
      </c>
      <c r="C376" s="6">
        <v>1173</v>
      </c>
      <c r="D376">
        <f>LEN(VolumebyClient[[#This Row],[CLID]])</f>
        <v>7</v>
      </c>
      <c r="E376" t="str">
        <f>_xlfn.XLOOKUP(VolumebyClient[[#This Row],[CLID]],geobyclient[MID],geobyclient[GEOID])</f>
        <v>GEO1002</v>
      </c>
      <c r="F376" t="str">
        <f>INDEX(geobyclient[GEOID],MATCH(VolumebyClient[[#This Row],[CLID]],geobyclient[RIGHT],0))</f>
        <v>GEO1002</v>
      </c>
      <c r="G376" t="str">
        <f>VLOOKUP(VolumebyClient[[#This Row],[INDEX ATCH REGION ID]],GEONAMES[[GEOID]:[GEO Name]],2,)</f>
        <v>APAC</v>
      </c>
      <c r="H376" t="str">
        <f>"Q"&amp;ROUNDUP(LEFT(VolumebyClient[[#This Row],[Date]],2)/3,0)&amp;" "&amp;RIGHT(VolumebyClient[[#This Row],[Date]],4)</f>
        <v>Q1 2021</v>
      </c>
      <c r="I376" t="str">
        <f>RIGHT(VolumebyClient[[#This Row],[Date]],4)</f>
        <v>2021</v>
      </c>
    </row>
    <row r="377" spans="1:9">
      <c r="A377" s="9" t="s">
        <v>47</v>
      </c>
      <c r="B377" s="7" t="s">
        <v>24</v>
      </c>
      <c r="C377" s="6">
        <v>935</v>
      </c>
      <c r="D377">
        <f>LEN(VolumebyClient[[#This Row],[CLID]])</f>
        <v>7</v>
      </c>
      <c r="E377" t="str">
        <f>_xlfn.XLOOKUP(VolumebyClient[[#This Row],[CLID]],geobyclient[MID],geobyclient[GEOID])</f>
        <v>GEO1002</v>
      </c>
      <c r="F377" t="str">
        <f>INDEX(geobyclient[GEOID],MATCH(VolumebyClient[[#This Row],[CLID]],geobyclient[RIGHT],0))</f>
        <v>GEO1002</v>
      </c>
      <c r="G377" t="str">
        <f>VLOOKUP(VolumebyClient[[#This Row],[INDEX ATCH REGION ID]],GEONAMES[[GEOID]:[GEO Name]],2,)</f>
        <v>APAC</v>
      </c>
      <c r="H377" t="str">
        <f>"Q"&amp;ROUNDUP(LEFT(VolumebyClient[[#This Row],[Date]],2)/3,0)&amp;" "&amp;RIGHT(VolumebyClient[[#This Row],[Date]],4)</f>
        <v>Q1 2021</v>
      </c>
      <c r="I377" t="str">
        <f>RIGHT(VolumebyClient[[#This Row],[Date]],4)</f>
        <v>2021</v>
      </c>
    </row>
    <row r="378" spans="1:9">
      <c r="A378" s="9" t="s">
        <v>47</v>
      </c>
      <c r="B378" s="7" t="s">
        <v>25</v>
      </c>
      <c r="C378" s="6">
        <v>973</v>
      </c>
      <c r="D378">
        <f>LEN(VolumebyClient[[#This Row],[CLID]])</f>
        <v>7</v>
      </c>
      <c r="E378" t="str">
        <f>_xlfn.XLOOKUP(VolumebyClient[[#This Row],[CLID]],geobyclient[MID],geobyclient[GEOID])</f>
        <v>GEO1002</v>
      </c>
      <c r="F378" t="str">
        <f>INDEX(geobyclient[GEOID],MATCH(VolumebyClient[[#This Row],[CLID]],geobyclient[RIGHT],0))</f>
        <v>GEO1002</v>
      </c>
      <c r="G378" t="str">
        <f>VLOOKUP(VolumebyClient[[#This Row],[INDEX ATCH REGION ID]],GEONAMES[[GEOID]:[GEO Name]],2,)</f>
        <v>APAC</v>
      </c>
      <c r="H378" t="str">
        <f>"Q"&amp;ROUNDUP(LEFT(VolumebyClient[[#This Row],[Date]],2)/3,0)&amp;" "&amp;RIGHT(VolumebyClient[[#This Row],[Date]],4)</f>
        <v>Q1 2021</v>
      </c>
      <c r="I378" t="str">
        <f>RIGHT(VolumebyClient[[#This Row],[Date]],4)</f>
        <v>2021</v>
      </c>
    </row>
    <row r="379" spans="1:9">
      <c r="A379" s="9" t="s">
        <v>48</v>
      </c>
      <c r="B379" s="7" t="s">
        <v>28</v>
      </c>
      <c r="C379" s="6">
        <v>815</v>
      </c>
      <c r="D379">
        <f>LEN(VolumebyClient[[#This Row],[CLID]])</f>
        <v>7</v>
      </c>
      <c r="E379" t="str">
        <f>_xlfn.XLOOKUP(VolumebyClient[[#This Row],[CLID]],geobyclient[MID],geobyclient[GEOID])</f>
        <v>GEO1002</v>
      </c>
      <c r="F379" t="str">
        <f>INDEX(geobyclient[GEOID],MATCH(VolumebyClient[[#This Row],[CLID]],geobyclient[RIGHT],0))</f>
        <v>GEO1002</v>
      </c>
      <c r="G379" t="str">
        <f>VLOOKUP(VolumebyClient[[#This Row],[INDEX ATCH REGION ID]],GEONAMES[[GEOID]:[GEO Name]],2,)</f>
        <v>APAC</v>
      </c>
      <c r="H379" t="str">
        <f>"Q"&amp;ROUNDUP(LEFT(VolumebyClient[[#This Row],[Date]],2)/3,0)&amp;" "&amp;RIGHT(VolumebyClient[[#This Row],[Date]],4)</f>
        <v>Q1 2020</v>
      </c>
      <c r="I379" t="str">
        <f>RIGHT(VolumebyClient[[#This Row],[Date]],4)</f>
        <v>2020</v>
      </c>
    </row>
    <row r="380" spans="1:9">
      <c r="A380" s="9" t="s">
        <v>48</v>
      </c>
      <c r="B380" s="7" t="s">
        <v>10</v>
      </c>
      <c r="C380" s="6">
        <v>910</v>
      </c>
      <c r="D380">
        <f>LEN(VolumebyClient[[#This Row],[CLID]])</f>
        <v>7</v>
      </c>
      <c r="E380" t="str">
        <f>_xlfn.XLOOKUP(VolumebyClient[[#This Row],[CLID]],geobyclient[MID],geobyclient[GEOID])</f>
        <v>GEO1002</v>
      </c>
      <c r="F380" t="str">
        <f>INDEX(geobyclient[GEOID],MATCH(VolumebyClient[[#This Row],[CLID]],geobyclient[RIGHT],0))</f>
        <v>GEO1002</v>
      </c>
      <c r="G380" t="str">
        <f>VLOOKUP(VolumebyClient[[#This Row],[INDEX ATCH REGION ID]],GEONAMES[[GEOID]:[GEO Name]],2,)</f>
        <v>APAC</v>
      </c>
      <c r="H380" t="str">
        <f>"Q"&amp;ROUNDUP(LEFT(VolumebyClient[[#This Row],[Date]],2)/3,0)&amp;" "&amp;RIGHT(VolumebyClient[[#This Row],[Date]],4)</f>
        <v>Q1 2020</v>
      </c>
      <c r="I380" t="str">
        <f>RIGHT(VolumebyClient[[#This Row],[Date]],4)</f>
        <v>2020</v>
      </c>
    </row>
    <row r="381" spans="1:9">
      <c r="A381" s="9" t="s">
        <v>48</v>
      </c>
      <c r="B381" s="7" t="s">
        <v>11</v>
      </c>
      <c r="C381" s="6">
        <v>1091</v>
      </c>
      <c r="D381">
        <f>LEN(VolumebyClient[[#This Row],[CLID]])</f>
        <v>7</v>
      </c>
      <c r="E381" t="str">
        <f>_xlfn.XLOOKUP(VolumebyClient[[#This Row],[CLID]],geobyclient[MID],geobyclient[GEOID])</f>
        <v>GEO1002</v>
      </c>
      <c r="F381" t="str">
        <f>INDEX(geobyclient[GEOID],MATCH(VolumebyClient[[#This Row],[CLID]],geobyclient[RIGHT],0))</f>
        <v>GEO1002</v>
      </c>
      <c r="G381" t="str">
        <f>VLOOKUP(VolumebyClient[[#This Row],[INDEX ATCH REGION ID]],GEONAMES[[GEOID]:[GEO Name]],2,)</f>
        <v>APAC</v>
      </c>
      <c r="H381" t="str">
        <f>"Q"&amp;ROUNDUP(LEFT(VolumebyClient[[#This Row],[Date]],2)/3,0)&amp;" "&amp;RIGHT(VolumebyClient[[#This Row],[Date]],4)</f>
        <v>Q2 2020</v>
      </c>
      <c r="I381" t="str">
        <f>RIGHT(VolumebyClient[[#This Row],[Date]],4)</f>
        <v>2020</v>
      </c>
    </row>
    <row r="382" spans="1:9">
      <c r="A382" s="9" t="s">
        <v>48</v>
      </c>
      <c r="B382" s="7" t="s">
        <v>12</v>
      </c>
      <c r="C382" s="6">
        <v>995</v>
      </c>
      <c r="D382">
        <f>LEN(VolumebyClient[[#This Row],[CLID]])</f>
        <v>7</v>
      </c>
      <c r="E382" t="str">
        <f>_xlfn.XLOOKUP(VolumebyClient[[#This Row],[CLID]],geobyclient[MID],geobyclient[GEOID])</f>
        <v>GEO1002</v>
      </c>
      <c r="F382" t="str">
        <f>INDEX(geobyclient[GEOID],MATCH(VolumebyClient[[#This Row],[CLID]],geobyclient[RIGHT],0))</f>
        <v>GEO1002</v>
      </c>
      <c r="G382" t="str">
        <f>VLOOKUP(VolumebyClient[[#This Row],[INDEX ATCH REGION ID]],GEONAMES[[GEOID]:[GEO Name]],2,)</f>
        <v>APAC</v>
      </c>
      <c r="H382" t="str">
        <f>"Q"&amp;ROUNDUP(LEFT(VolumebyClient[[#This Row],[Date]],2)/3,0)&amp;" "&amp;RIGHT(VolumebyClient[[#This Row],[Date]],4)</f>
        <v>Q2 2020</v>
      </c>
      <c r="I382" t="str">
        <f>RIGHT(VolumebyClient[[#This Row],[Date]],4)</f>
        <v>2020</v>
      </c>
    </row>
    <row r="383" spans="1:9">
      <c r="A383" s="9" t="s">
        <v>48</v>
      </c>
      <c r="B383" s="7" t="s">
        <v>13</v>
      </c>
      <c r="C383" s="6">
        <v>727</v>
      </c>
      <c r="D383">
        <f>LEN(VolumebyClient[[#This Row],[CLID]])</f>
        <v>7</v>
      </c>
      <c r="E383" t="str">
        <f>_xlfn.XLOOKUP(VolumebyClient[[#This Row],[CLID]],geobyclient[MID],geobyclient[GEOID])</f>
        <v>GEO1002</v>
      </c>
      <c r="F383" t="str">
        <f>INDEX(geobyclient[GEOID],MATCH(VolumebyClient[[#This Row],[CLID]],geobyclient[RIGHT],0))</f>
        <v>GEO1002</v>
      </c>
      <c r="G383" t="str">
        <f>VLOOKUP(VolumebyClient[[#This Row],[INDEX ATCH REGION ID]],GEONAMES[[GEOID]:[GEO Name]],2,)</f>
        <v>APAC</v>
      </c>
      <c r="H383" t="str">
        <f>"Q"&amp;ROUNDUP(LEFT(VolumebyClient[[#This Row],[Date]],2)/3,0)&amp;" "&amp;RIGHT(VolumebyClient[[#This Row],[Date]],4)</f>
        <v>Q2 2020</v>
      </c>
      <c r="I383" t="str">
        <f>RIGHT(VolumebyClient[[#This Row],[Date]],4)</f>
        <v>2020</v>
      </c>
    </row>
    <row r="384" spans="1:9">
      <c r="A384" s="9" t="s">
        <v>48</v>
      </c>
      <c r="B384" s="7" t="s">
        <v>14</v>
      </c>
      <c r="C384" s="6">
        <v>635</v>
      </c>
      <c r="D384">
        <f>LEN(VolumebyClient[[#This Row],[CLID]])</f>
        <v>7</v>
      </c>
      <c r="E384" t="str">
        <f>_xlfn.XLOOKUP(VolumebyClient[[#This Row],[CLID]],geobyclient[MID],geobyclient[GEOID])</f>
        <v>GEO1002</v>
      </c>
      <c r="F384" t="str">
        <f>INDEX(geobyclient[GEOID],MATCH(VolumebyClient[[#This Row],[CLID]],geobyclient[RIGHT],0))</f>
        <v>GEO1002</v>
      </c>
      <c r="G384" t="str">
        <f>VLOOKUP(VolumebyClient[[#This Row],[INDEX ATCH REGION ID]],GEONAMES[[GEOID]:[GEO Name]],2,)</f>
        <v>APAC</v>
      </c>
      <c r="H384" t="str">
        <f>"Q"&amp;ROUNDUP(LEFT(VolumebyClient[[#This Row],[Date]],2)/3,0)&amp;" "&amp;RIGHT(VolumebyClient[[#This Row],[Date]],4)</f>
        <v>Q3 2020</v>
      </c>
      <c r="I384" t="str">
        <f>RIGHT(VolumebyClient[[#This Row],[Date]],4)</f>
        <v>2020</v>
      </c>
    </row>
    <row r="385" spans="1:9">
      <c r="A385" s="9" t="s">
        <v>48</v>
      </c>
      <c r="B385" s="7" t="s">
        <v>15</v>
      </c>
      <c r="C385" s="6">
        <v>544</v>
      </c>
      <c r="D385">
        <f>LEN(VolumebyClient[[#This Row],[CLID]])</f>
        <v>7</v>
      </c>
      <c r="E385" t="str">
        <f>_xlfn.XLOOKUP(VolumebyClient[[#This Row],[CLID]],geobyclient[MID],geobyclient[GEOID])</f>
        <v>GEO1002</v>
      </c>
      <c r="F385" t="str">
        <f>INDEX(geobyclient[GEOID],MATCH(VolumebyClient[[#This Row],[CLID]],geobyclient[RIGHT],0))</f>
        <v>GEO1002</v>
      </c>
      <c r="G385" t="str">
        <f>VLOOKUP(VolumebyClient[[#This Row],[INDEX ATCH REGION ID]],GEONAMES[[GEOID]:[GEO Name]],2,)</f>
        <v>APAC</v>
      </c>
      <c r="H385" t="str">
        <f>"Q"&amp;ROUNDUP(LEFT(VolumebyClient[[#This Row],[Date]],2)/3,0)&amp;" "&amp;RIGHT(VolumebyClient[[#This Row],[Date]],4)</f>
        <v>Q3 2020</v>
      </c>
      <c r="I385" t="str">
        <f>RIGHT(VolumebyClient[[#This Row],[Date]],4)</f>
        <v>2020</v>
      </c>
    </row>
    <row r="386" spans="1:9">
      <c r="A386" s="9" t="s">
        <v>48</v>
      </c>
      <c r="B386" s="7" t="s">
        <v>16</v>
      </c>
      <c r="C386" s="6">
        <v>545</v>
      </c>
      <c r="D386">
        <f>LEN(VolumebyClient[[#This Row],[CLID]])</f>
        <v>7</v>
      </c>
      <c r="E386" t="str">
        <f>_xlfn.XLOOKUP(VolumebyClient[[#This Row],[CLID]],geobyclient[MID],geobyclient[GEOID])</f>
        <v>GEO1002</v>
      </c>
      <c r="F386" t="str">
        <f>INDEX(geobyclient[GEOID],MATCH(VolumebyClient[[#This Row],[CLID]],geobyclient[RIGHT],0))</f>
        <v>GEO1002</v>
      </c>
      <c r="G386" t="str">
        <f>VLOOKUP(VolumebyClient[[#This Row],[INDEX ATCH REGION ID]],GEONAMES[[GEOID]:[GEO Name]],2,)</f>
        <v>APAC</v>
      </c>
      <c r="H386" t="str">
        <f>"Q"&amp;ROUNDUP(LEFT(VolumebyClient[[#This Row],[Date]],2)/3,0)&amp;" "&amp;RIGHT(VolumebyClient[[#This Row],[Date]],4)</f>
        <v>Q3 2020</v>
      </c>
      <c r="I386" t="str">
        <f>RIGHT(VolumebyClient[[#This Row],[Date]],4)</f>
        <v>2020</v>
      </c>
    </row>
    <row r="387" spans="1:9">
      <c r="A387" s="9" t="s">
        <v>48</v>
      </c>
      <c r="B387" s="7" t="s">
        <v>17</v>
      </c>
      <c r="C387" s="6">
        <v>637</v>
      </c>
      <c r="D387">
        <f>LEN(VolumebyClient[[#This Row],[CLID]])</f>
        <v>7</v>
      </c>
      <c r="E387" t="str">
        <f>_xlfn.XLOOKUP(VolumebyClient[[#This Row],[CLID]],geobyclient[MID],geobyclient[GEOID])</f>
        <v>GEO1002</v>
      </c>
      <c r="F387" t="str">
        <f>INDEX(geobyclient[GEOID],MATCH(VolumebyClient[[#This Row],[CLID]],geobyclient[RIGHT],0))</f>
        <v>GEO1002</v>
      </c>
      <c r="G387" t="str">
        <f>VLOOKUP(VolumebyClient[[#This Row],[INDEX ATCH REGION ID]],GEONAMES[[GEOID]:[GEO Name]],2,)</f>
        <v>APAC</v>
      </c>
      <c r="H387" t="str">
        <f>"Q"&amp;ROUNDUP(LEFT(VolumebyClient[[#This Row],[Date]],2)/3,0)&amp;" "&amp;RIGHT(VolumebyClient[[#This Row],[Date]],4)</f>
        <v>Q4 2020</v>
      </c>
      <c r="I387" t="str">
        <f>RIGHT(VolumebyClient[[#This Row],[Date]],4)</f>
        <v>2020</v>
      </c>
    </row>
    <row r="388" spans="1:9">
      <c r="A388" s="9" t="s">
        <v>48</v>
      </c>
      <c r="B388" s="7" t="s">
        <v>18</v>
      </c>
      <c r="C388" s="6">
        <v>723</v>
      </c>
      <c r="D388">
        <f>LEN(VolumebyClient[[#This Row],[CLID]])</f>
        <v>7</v>
      </c>
      <c r="E388" t="str">
        <f>_xlfn.XLOOKUP(VolumebyClient[[#This Row],[CLID]],geobyclient[MID],geobyclient[GEOID])</f>
        <v>GEO1002</v>
      </c>
      <c r="F388" t="str">
        <f>INDEX(geobyclient[GEOID],MATCH(VolumebyClient[[#This Row],[CLID]],geobyclient[RIGHT],0))</f>
        <v>GEO1002</v>
      </c>
      <c r="G388" t="str">
        <f>VLOOKUP(VolumebyClient[[#This Row],[INDEX ATCH REGION ID]],GEONAMES[[GEOID]:[GEO Name]],2,)</f>
        <v>APAC</v>
      </c>
      <c r="H388" t="str">
        <f>"Q"&amp;ROUNDUP(LEFT(VolumebyClient[[#This Row],[Date]],2)/3,0)&amp;" "&amp;RIGHT(VolumebyClient[[#This Row],[Date]],4)</f>
        <v>Q4 2020</v>
      </c>
      <c r="I388" t="str">
        <f>RIGHT(VolumebyClient[[#This Row],[Date]],4)</f>
        <v>2020</v>
      </c>
    </row>
    <row r="389" spans="1:9">
      <c r="A389" s="9" t="s">
        <v>48</v>
      </c>
      <c r="B389" s="7" t="s">
        <v>19</v>
      </c>
      <c r="C389" s="6">
        <v>727</v>
      </c>
      <c r="D389">
        <f>LEN(VolumebyClient[[#This Row],[CLID]])</f>
        <v>7</v>
      </c>
      <c r="E389" t="str">
        <f>_xlfn.XLOOKUP(VolumebyClient[[#This Row],[CLID]],geobyclient[MID],geobyclient[GEOID])</f>
        <v>GEO1002</v>
      </c>
      <c r="F389" t="str">
        <f>INDEX(geobyclient[GEOID],MATCH(VolumebyClient[[#This Row],[CLID]],geobyclient[RIGHT],0))</f>
        <v>GEO1002</v>
      </c>
      <c r="G389" t="str">
        <f>VLOOKUP(VolumebyClient[[#This Row],[INDEX ATCH REGION ID]],GEONAMES[[GEOID]:[GEO Name]],2,)</f>
        <v>APAC</v>
      </c>
      <c r="H389" t="str">
        <f>"Q"&amp;ROUNDUP(LEFT(VolumebyClient[[#This Row],[Date]],2)/3,0)&amp;" "&amp;RIGHT(VolumebyClient[[#This Row],[Date]],4)</f>
        <v>Q4 2020</v>
      </c>
      <c r="I389" t="str">
        <f>RIGHT(VolumebyClient[[#This Row],[Date]],4)</f>
        <v>2020</v>
      </c>
    </row>
    <row r="390" spans="1:9">
      <c r="A390" s="9" t="s">
        <v>48</v>
      </c>
      <c r="B390" s="7" t="s">
        <v>20</v>
      </c>
      <c r="C390" s="6">
        <v>722</v>
      </c>
      <c r="D390">
        <f>LEN(VolumebyClient[[#This Row],[CLID]])</f>
        <v>7</v>
      </c>
      <c r="E390" t="str">
        <f>_xlfn.XLOOKUP(VolumebyClient[[#This Row],[CLID]],geobyclient[MID],geobyclient[GEOID])</f>
        <v>GEO1002</v>
      </c>
      <c r="F390" t="str">
        <f>INDEX(geobyclient[GEOID],MATCH(VolumebyClient[[#This Row],[CLID]],geobyclient[RIGHT],0))</f>
        <v>GEO1002</v>
      </c>
      <c r="G390" t="str">
        <f>VLOOKUP(VolumebyClient[[#This Row],[INDEX ATCH REGION ID]],GEONAMES[[GEOID]:[GEO Name]],2,)</f>
        <v>APAC</v>
      </c>
      <c r="H390" t="str">
        <f>"Q"&amp;ROUNDUP(LEFT(VolumebyClient[[#This Row],[Date]],2)/3,0)&amp;" "&amp;RIGHT(VolumebyClient[[#This Row],[Date]],4)</f>
        <v>Q2 2021</v>
      </c>
      <c r="I390" t="str">
        <f>RIGHT(VolumebyClient[[#This Row],[Date]],4)</f>
        <v>2021</v>
      </c>
    </row>
    <row r="391" spans="1:9">
      <c r="A391" s="9" t="s">
        <v>48</v>
      </c>
      <c r="B391" s="7" t="s">
        <v>21</v>
      </c>
      <c r="C391" s="6">
        <v>1039</v>
      </c>
      <c r="D391">
        <f>LEN(VolumebyClient[[#This Row],[CLID]])</f>
        <v>7</v>
      </c>
      <c r="E391" t="str">
        <f>_xlfn.XLOOKUP(VolumebyClient[[#This Row],[CLID]],geobyclient[MID],geobyclient[GEOID])</f>
        <v>GEO1002</v>
      </c>
      <c r="F391" t="str">
        <f>INDEX(geobyclient[GEOID],MATCH(VolumebyClient[[#This Row],[CLID]],geobyclient[RIGHT],0))</f>
        <v>GEO1002</v>
      </c>
      <c r="G391" t="str">
        <f>VLOOKUP(VolumebyClient[[#This Row],[INDEX ATCH REGION ID]],GEONAMES[[GEOID]:[GEO Name]],2,)</f>
        <v>APAC</v>
      </c>
      <c r="H391" t="str">
        <f>"Q"&amp;ROUNDUP(LEFT(VolumebyClient[[#This Row],[Date]],2)/3,0)&amp;" "&amp;RIGHT(VolumebyClient[[#This Row],[Date]],4)</f>
        <v>Q2 2021</v>
      </c>
      <c r="I391" t="str">
        <f>RIGHT(VolumebyClient[[#This Row],[Date]],4)</f>
        <v>2021</v>
      </c>
    </row>
    <row r="392" spans="1:9">
      <c r="A392" s="9" t="s">
        <v>48</v>
      </c>
      <c r="B392" s="7" t="s">
        <v>22</v>
      </c>
      <c r="C392" s="6">
        <v>1124</v>
      </c>
      <c r="D392">
        <f>LEN(VolumebyClient[[#This Row],[CLID]])</f>
        <v>7</v>
      </c>
      <c r="E392" t="str">
        <f>_xlfn.XLOOKUP(VolumebyClient[[#This Row],[CLID]],geobyclient[MID],geobyclient[GEOID])</f>
        <v>GEO1002</v>
      </c>
      <c r="F392" t="str">
        <f>INDEX(geobyclient[GEOID],MATCH(VolumebyClient[[#This Row],[CLID]],geobyclient[RIGHT],0))</f>
        <v>GEO1002</v>
      </c>
      <c r="G392" t="str">
        <f>VLOOKUP(VolumebyClient[[#This Row],[INDEX ATCH REGION ID]],GEONAMES[[GEOID]:[GEO Name]],2,)</f>
        <v>APAC</v>
      </c>
      <c r="H392" t="str">
        <f>"Q"&amp;ROUNDUP(LEFT(VolumebyClient[[#This Row],[Date]],2)/3,0)&amp;" "&amp;RIGHT(VolumebyClient[[#This Row],[Date]],4)</f>
        <v>Q2 2021</v>
      </c>
      <c r="I392" t="str">
        <f>RIGHT(VolumebyClient[[#This Row],[Date]],4)</f>
        <v>2021</v>
      </c>
    </row>
    <row r="393" spans="1:9">
      <c r="A393" s="9" t="s">
        <v>48</v>
      </c>
      <c r="B393" s="7" t="s">
        <v>23</v>
      </c>
      <c r="C393" s="6">
        <v>895</v>
      </c>
      <c r="D393">
        <f>LEN(VolumebyClient[[#This Row],[CLID]])</f>
        <v>7</v>
      </c>
      <c r="E393" t="str">
        <f>_xlfn.XLOOKUP(VolumebyClient[[#This Row],[CLID]],geobyclient[MID],geobyclient[GEOID])</f>
        <v>GEO1002</v>
      </c>
      <c r="F393" t="str">
        <f>INDEX(geobyclient[GEOID],MATCH(VolumebyClient[[#This Row],[CLID]],geobyclient[RIGHT],0))</f>
        <v>GEO1002</v>
      </c>
      <c r="G393" t="str">
        <f>VLOOKUP(VolumebyClient[[#This Row],[INDEX ATCH REGION ID]],GEONAMES[[GEOID]:[GEO Name]],2,)</f>
        <v>APAC</v>
      </c>
      <c r="H393" t="str">
        <f>"Q"&amp;ROUNDUP(LEFT(VolumebyClient[[#This Row],[Date]],2)/3,0)&amp;" "&amp;RIGHT(VolumebyClient[[#This Row],[Date]],4)</f>
        <v>Q1 2021</v>
      </c>
      <c r="I393" t="str">
        <f>RIGHT(VolumebyClient[[#This Row],[Date]],4)</f>
        <v>2021</v>
      </c>
    </row>
    <row r="394" spans="1:9">
      <c r="A394" s="9" t="s">
        <v>48</v>
      </c>
      <c r="B394" s="7" t="s">
        <v>24</v>
      </c>
      <c r="C394" s="6">
        <v>851</v>
      </c>
      <c r="D394">
        <f>LEN(VolumebyClient[[#This Row],[CLID]])</f>
        <v>7</v>
      </c>
      <c r="E394" t="str">
        <f>_xlfn.XLOOKUP(VolumebyClient[[#This Row],[CLID]],geobyclient[MID],geobyclient[GEOID])</f>
        <v>GEO1002</v>
      </c>
      <c r="F394" t="str">
        <f>INDEX(geobyclient[GEOID],MATCH(VolumebyClient[[#This Row],[CLID]],geobyclient[RIGHT],0))</f>
        <v>GEO1002</v>
      </c>
      <c r="G394" t="str">
        <f>VLOOKUP(VolumebyClient[[#This Row],[INDEX ATCH REGION ID]],GEONAMES[[GEOID]:[GEO Name]],2,)</f>
        <v>APAC</v>
      </c>
      <c r="H394" t="str">
        <f>"Q"&amp;ROUNDUP(LEFT(VolumebyClient[[#This Row],[Date]],2)/3,0)&amp;" "&amp;RIGHT(VolumebyClient[[#This Row],[Date]],4)</f>
        <v>Q1 2021</v>
      </c>
      <c r="I394" t="str">
        <f>RIGHT(VolumebyClient[[#This Row],[Date]],4)</f>
        <v>2021</v>
      </c>
    </row>
    <row r="395" spans="1:9">
      <c r="A395" s="9" t="s">
        <v>48</v>
      </c>
      <c r="B395" s="7" t="s">
        <v>25</v>
      </c>
      <c r="C395" s="6">
        <v>741</v>
      </c>
      <c r="D395">
        <f>LEN(VolumebyClient[[#This Row],[CLID]])</f>
        <v>7</v>
      </c>
      <c r="E395" t="str">
        <f>_xlfn.XLOOKUP(VolumebyClient[[#This Row],[CLID]],geobyclient[MID],geobyclient[GEOID])</f>
        <v>GEO1002</v>
      </c>
      <c r="F395" t="str">
        <f>INDEX(geobyclient[GEOID],MATCH(VolumebyClient[[#This Row],[CLID]],geobyclient[RIGHT],0))</f>
        <v>GEO1002</v>
      </c>
      <c r="G395" t="str">
        <f>VLOOKUP(VolumebyClient[[#This Row],[INDEX ATCH REGION ID]],GEONAMES[[GEOID]:[GEO Name]],2,)</f>
        <v>APAC</v>
      </c>
      <c r="H395" t="str">
        <f>"Q"&amp;ROUNDUP(LEFT(VolumebyClient[[#This Row],[Date]],2)/3,0)&amp;" "&amp;RIGHT(VolumebyClient[[#This Row],[Date]],4)</f>
        <v>Q1 2021</v>
      </c>
      <c r="I395" t="str">
        <f>RIGHT(VolumebyClient[[#This Row],[Date]],4)</f>
        <v>2021</v>
      </c>
    </row>
    <row r="396" spans="1:9">
      <c r="A396" s="9" t="s">
        <v>49</v>
      </c>
      <c r="B396" s="7" t="s">
        <v>14</v>
      </c>
      <c r="C396" s="6">
        <v>326</v>
      </c>
      <c r="D396">
        <f>LEN(VolumebyClient[[#This Row],[CLID]])</f>
        <v>7</v>
      </c>
      <c r="E396" t="str">
        <f>_xlfn.XLOOKUP(VolumebyClient[[#This Row],[CLID]],geobyclient[MID],geobyclient[GEOID])</f>
        <v>GEO1002</v>
      </c>
      <c r="F396" t="str">
        <f>INDEX(geobyclient[GEOID],MATCH(VolumebyClient[[#This Row],[CLID]],geobyclient[RIGHT],0))</f>
        <v>GEO1002</v>
      </c>
      <c r="G396" t="str">
        <f>VLOOKUP(VolumebyClient[[#This Row],[INDEX ATCH REGION ID]],GEONAMES[[GEOID]:[GEO Name]],2,)</f>
        <v>APAC</v>
      </c>
      <c r="H396" t="str">
        <f>"Q"&amp;ROUNDUP(LEFT(VolumebyClient[[#This Row],[Date]],2)/3,0)&amp;" "&amp;RIGHT(VolumebyClient[[#This Row],[Date]],4)</f>
        <v>Q3 2020</v>
      </c>
      <c r="I396" t="str">
        <f>RIGHT(VolumebyClient[[#This Row],[Date]],4)</f>
        <v>2020</v>
      </c>
    </row>
    <row r="397" spans="1:9">
      <c r="A397" s="9" t="s">
        <v>49</v>
      </c>
      <c r="B397" s="7" t="s">
        <v>15</v>
      </c>
      <c r="C397" s="6">
        <v>202</v>
      </c>
      <c r="D397">
        <f>LEN(VolumebyClient[[#This Row],[CLID]])</f>
        <v>7</v>
      </c>
      <c r="E397" t="str">
        <f>_xlfn.XLOOKUP(VolumebyClient[[#This Row],[CLID]],geobyclient[MID],geobyclient[GEOID])</f>
        <v>GEO1002</v>
      </c>
      <c r="F397" t="str">
        <f>INDEX(geobyclient[GEOID],MATCH(VolumebyClient[[#This Row],[CLID]],geobyclient[RIGHT],0))</f>
        <v>GEO1002</v>
      </c>
      <c r="G397" t="str">
        <f>VLOOKUP(VolumebyClient[[#This Row],[INDEX ATCH REGION ID]],GEONAMES[[GEOID]:[GEO Name]],2,)</f>
        <v>APAC</v>
      </c>
      <c r="H397" t="str">
        <f>"Q"&amp;ROUNDUP(LEFT(VolumebyClient[[#This Row],[Date]],2)/3,0)&amp;" "&amp;RIGHT(VolumebyClient[[#This Row],[Date]],4)</f>
        <v>Q3 2020</v>
      </c>
      <c r="I397" t="str">
        <f>RIGHT(VolumebyClient[[#This Row],[Date]],4)</f>
        <v>2020</v>
      </c>
    </row>
    <row r="398" spans="1:9">
      <c r="A398" s="9" t="s">
        <v>49</v>
      </c>
      <c r="B398" s="7" t="s">
        <v>16</v>
      </c>
      <c r="C398" s="6">
        <v>283</v>
      </c>
      <c r="D398">
        <f>LEN(VolumebyClient[[#This Row],[CLID]])</f>
        <v>7</v>
      </c>
      <c r="E398" t="str">
        <f>_xlfn.XLOOKUP(VolumebyClient[[#This Row],[CLID]],geobyclient[MID],geobyclient[GEOID])</f>
        <v>GEO1002</v>
      </c>
      <c r="F398" t="str">
        <f>INDEX(geobyclient[GEOID],MATCH(VolumebyClient[[#This Row],[CLID]],geobyclient[RIGHT],0))</f>
        <v>GEO1002</v>
      </c>
      <c r="G398" t="str">
        <f>VLOOKUP(VolumebyClient[[#This Row],[INDEX ATCH REGION ID]],GEONAMES[[GEOID]:[GEO Name]],2,)</f>
        <v>APAC</v>
      </c>
      <c r="H398" t="str">
        <f>"Q"&amp;ROUNDUP(LEFT(VolumebyClient[[#This Row],[Date]],2)/3,0)&amp;" "&amp;RIGHT(VolumebyClient[[#This Row],[Date]],4)</f>
        <v>Q3 2020</v>
      </c>
      <c r="I398" t="str">
        <f>RIGHT(VolumebyClient[[#This Row],[Date]],4)</f>
        <v>2020</v>
      </c>
    </row>
    <row r="399" spans="1:9">
      <c r="A399" s="9" t="s">
        <v>49</v>
      </c>
      <c r="B399" s="7" t="s">
        <v>17</v>
      </c>
      <c r="C399" s="6">
        <v>243</v>
      </c>
      <c r="D399">
        <f>LEN(VolumebyClient[[#This Row],[CLID]])</f>
        <v>7</v>
      </c>
      <c r="E399" t="str">
        <f>_xlfn.XLOOKUP(VolumebyClient[[#This Row],[CLID]],geobyclient[MID],geobyclient[GEOID])</f>
        <v>GEO1002</v>
      </c>
      <c r="F399" t="str">
        <f>INDEX(geobyclient[GEOID],MATCH(VolumebyClient[[#This Row],[CLID]],geobyclient[RIGHT],0))</f>
        <v>GEO1002</v>
      </c>
      <c r="G399" t="str">
        <f>VLOOKUP(VolumebyClient[[#This Row],[INDEX ATCH REGION ID]],GEONAMES[[GEOID]:[GEO Name]],2,)</f>
        <v>APAC</v>
      </c>
      <c r="H399" t="str">
        <f>"Q"&amp;ROUNDUP(LEFT(VolumebyClient[[#This Row],[Date]],2)/3,0)&amp;" "&amp;RIGHT(VolumebyClient[[#This Row],[Date]],4)</f>
        <v>Q4 2020</v>
      </c>
      <c r="I399" t="str">
        <f>RIGHT(VolumebyClient[[#This Row],[Date]],4)</f>
        <v>2020</v>
      </c>
    </row>
    <row r="400" spans="1:9">
      <c r="A400" s="9" t="s">
        <v>49</v>
      </c>
      <c r="B400" s="7" t="s">
        <v>18</v>
      </c>
      <c r="C400" s="6">
        <v>368</v>
      </c>
      <c r="D400">
        <f>LEN(VolumebyClient[[#This Row],[CLID]])</f>
        <v>7</v>
      </c>
      <c r="E400" t="str">
        <f>_xlfn.XLOOKUP(VolumebyClient[[#This Row],[CLID]],geobyclient[MID],geobyclient[GEOID])</f>
        <v>GEO1002</v>
      </c>
      <c r="F400" t="str">
        <f>INDEX(geobyclient[GEOID],MATCH(VolumebyClient[[#This Row],[CLID]],geobyclient[RIGHT],0))</f>
        <v>GEO1002</v>
      </c>
      <c r="G400" t="str">
        <f>VLOOKUP(VolumebyClient[[#This Row],[INDEX ATCH REGION ID]],GEONAMES[[GEOID]:[GEO Name]],2,)</f>
        <v>APAC</v>
      </c>
      <c r="H400" t="str">
        <f>"Q"&amp;ROUNDUP(LEFT(VolumebyClient[[#This Row],[Date]],2)/3,0)&amp;" "&amp;RIGHT(VolumebyClient[[#This Row],[Date]],4)</f>
        <v>Q4 2020</v>
      </c>
      <c r="I400" t="str">
        <f>RIGHT(VolumebyClient[[#This Row],[Date]],4)</f>
        <v>2020</v>
      </c>
    </row>
    <row r="401" spans="1:9">
      <c r="A401" s="9" t="s">
        <v>49</v>
      </c>
      <c r="B401" s="7" t="s">
        <v>19</v>
      </c>
      <c r="C401" s="6">
        <v>285</v>
      </c>
      <c r="D401">
        <f>LEN(VolumebyClient[[#This Row],[CLID]])</f>
        <v>7</v>
      </c>
      <c r="E401" t="str">
        <f>_xlfn.XLOOKUP(VolumebyClient[[#This Row],[CLID]],geobyclient[MID],geobyclient[GEOID])</f>
        <v>GEO1002</v>
      </c>
      <c r="F401" t="str">
        <f>INDEX(geobyclient[GEOID],MATCH(VolumebyClient[[#This Row],[CLID]],geobyclient[RIGHT],0))</f>
        <v>GEO1002</v>
      </c>
      <c r="G401" t="str">
        <f>VLOOKUP(VolumebyClient[[#This Row],[INDEX ATCH REGION ID]],GEONAMES[[GEOID]:[GEO Name]],2,)</f>
        <v>APAC</v>
      </c>
      <c r="H401" t="str">
        <f>"Q"&amp;ROUNDUP(LEFT(VolumebyClient[[#This Row],[Date]],2)/3,0)&amp;" "&amp;RIGHT(VolumebyClient[[#This Row],[Date]],4)</f>
        <v>Q4 2020</v>
      </c>
      <c r="I401" t="str">
        <f>RIGHT(VolumebyClient[[#This Row],[Date]],4)</f>
        <v>2020</v>
      </c>
    </row>
    <row r="402" spans="1:9">
      <c r="A402" s="9" t="s">
        <v>49</v>
      </c>
      <c r="B402" s="7" t="s">
        <v>20</v>
      </c>
      <c r="C402" s="6">
        <v>292</v>
      </c>
      <c r="D402">
        <f>LEN(VolumebyClient[[#This Row],[CLID]])</f>
        <v>7</v>
      </c>
      <c r="E402" t="str">
        <f>_xlfn.XLOOKUP(VolumebyClient[[#This Row],[CLID]],geobyclient[MID],geobyclient[GEOID])</f>
        <v>GEO1002</v>
      </c>
      <c r="F402" t="str">
        <f>INDEX(geobyclient[GEOID],MATCH(VolumebyClient[[#This Row],[CLID]],geobyclient[RIGHT],0))</f>
        <v>GEO1002</v>
      </c>
      <c r="G402" t="str">
        <f>VLOOKUP(VolumebyClient[[#This Row],[INDEX ATCH REGION ID]],GEONAMES[[GEOID]:[GEO Name]],2,)</f>
        <v>APAC</v>
      </c>
      <c r="H402" t="str">
        <f>"Q"&amp;ROUNDUP(LEFT(VolumebyClient[[#This Row],[Date]],2)/3,0)&amp;" "&amp;RIGHT(VolumebyClient[[#This Row],[Date]],4)</f>
        <v>Q2 2021</v>
      </c>
      <c r="I402" t="str">
        <f>RIGHT(VolumebyClient[[#This Row],[Date]],4)</f>
        <v>2021</v>
      </c>
    </row>
    <row r="403" spans="1:9">
      <c r="A403" s="9" t="s">
        <v>49</v>
      </c>
      <c r="B403" s="7" t="s">
        <v>21</v>
      </c>
      <c r="C403" s="6">
        <v>495</v>
      </c>
      <c r="D403">
        <f>LEN(VolumebyClient[[#This Row],[CLID]])</f>
        <v>7</v>
      </c>
      <c r="E403" t="str">
        <f>_xlfn.XLOOKUP(VolumebyClient[[#This Row],[CLID]],geobyclient[MID],geobyclient[GEOID])</f>
        <v>GEO1002</v>
      </c>
      <c r="F403" t="str">
        <f>INDEX(geobyclient[GEOID],MATCH(VolumebyClient[[#This Row],[CLID]],geobyclient[RIGHT],0))</f>
        <v>GEO1002</v>
      </c>
      <c r="G403" t="str">
        <f>VLOOKUP(VolumebyClient[[#This Row],[INDEX ATCH REGION ID]],GEONAMES[[GEOID]:[GEO Name]],2,)</f>
        <v>APAC</v>
      </c>
      <c r="H403" t="str">
        <f>"Q"&amp;ROUNDUP(LEFT(VolumebyClient[[#This Row],[Date]],2)/3,0)&amp;" "&amp;RIGHT(VolumebyClient[[#This Row],[Date]],4)</f>
        <v>Q2 2021</v>
      </c>
      <c r="I403" t="str">
        <f>RIGHT(VolumebyClient[[#This Row],[Date]],4)</f>
        <v>2021</v>
      </c>
    </row>
    <row r="404" spans="1:9">
      <c r="A404" s="9" t="s">
        <v>49</v>
      </c>
      <c r="B404" s="7" t="s">
        <v>22</v>
      </c>
      <c r="C404" s="6">
        <v>467</v>
      </c>
      <c r="D404">
        <f>LEN(VolumebyClient[[#This Row],[CLID]])</f>
        <v>7</v>
      </c>
      <c r="E404" t="str">
        <f>_xlfn.XLOOKUP(VolumebyClient[[#This Row],[CLID]],geobyclient[MID],geobyclient[GEOID])</f>
        <v>GEO1002</v>
      </c>
      <c r="F404" t="str">
        <f>INDEX(geobyclient[GEOID],MATCH(VolumebyClient[[#This Row],[CLID]],geobyclient[RIGHT],0))</f>
        <v>GEO1002</v>
      </c>
      <c r="G404" t="str">
        <f>VLOOKUP(VolumebyClient[[#This Row],[INDEX ATCH REGION ID]],GEONAMES[[GEOID]:[GEO Name]],2,)</f>
        <v>APAC</v>
      </c>
      <c r="H404" t="str">
        <f>"Q"&amp;ROUNDUP(LEFT(VolumebyClient[[#This Row],[Date]],2)/3,0)&amp;" "&amp;RIGHT(VolumebyClient[[#This Row],[Date]],4)</f>
        <v>Q2 2021</v>
      </c>
      <c r="I404" t="str">
        <f>RIGHT(VolumebyClient[[#This Row],[Date]],4)</f>
        <v>2021</v>
      </c>
    </row>
    <row r="405" spans="1:9">
      <c r="A405" s="9" t="s">
        <v>49</v>
      </c>
      <c r="B405" s="7" t="s">
        <v>23</v>
      </c>
      <c r="C405" s="6">
        <v>451</v>
      </c>
      <c r="D405">
        <f>LEN(VolumebyClient[[#This Row],[CLID]])</f>
        <v>7</v>
      </c>
      <c r="E405" t="str">
        <f>_xlfn.XLOOKUP(VolumebyClient[[#This Row],[CLID]],geobyclient[MID],geobyclient[GEOID])</f>
        <v>GEO1002</v>
      </c>
      <c r="F405" t="str">
        <f>INDEX(geobyclient[GEOID],MATCH(VolumebyClient[[#This Row],[CLID]],geobyclient[RIGHT],0))</f>
        <v>GEO1002</v>
      </c>
      <c r="G405" t="str">
        <f>VLOOKUP(VolumebyClient[[#This Row],[INDEX ATCH REGION ID]],GEONAMES[[GEOID]:[GEO Name]],2,)</f>
        <v>APAC</v>
      </c>
      <c r="H405" t="str">
        <f>"Q"&amp;ROUNDUP(LEFT(VolumebyClient[[#This Row],[Date]],2)/3,0)&amp;" "&amp;RIGHT(VolumebyClient[[#This Row],[Date]],4)</f>
        <v>Q1 2021</v>
      </c>
      <c r="I405" t="str">
        <f>RIGHT(VolumebyClient[[#This Row],[Date]],4)</f>
        <v>2021</v>
      </c>
    </row>
    <row r="406" spans="1:9">
      <c r="A406" s="9" t="s">
        <v>49</v>
      </c>
      <c r="B406" s="7" t="s">
        <v>24</v>
      </c>
      <c r="C406" s="6">
        <v>320</v>
      </c>
      <c r="D406">
        <f>LEN(VolumebyClient[[#This Row],[CLID]])</f>
        <v>7</v>
      </c>
      <c r="E406" t="str">
        <f>_xlfn.XLOOKUP(VolumebyClient[[#This Row],[CLID]],geobyclient[MID],geobyclient[GEOID])</f>
        <v>GEO1002</v>
      </c>
      <c r="F406" t="str">
        <f>INDEX(geobyclient[GEOID],MATCH(VolumebyClient[[#This Row],[CLID]],geobyclient[RIGHT],0))</f>
        <v>GEO1002</v>
      </c>
      <c r="G406" t="str">
        <f>VLOOKUP(VolumebyClient[[#This Row],[INDEX ATCH REGION ID]],GEONAMES[[GEOID]:[GEO Name]],2,)</f>
        <v>APAC</v>
      </c>
      <c r="H406" t="str">
        <f>"Q"&amp;ROUNDUP(LEFT(VolumebyClient[[#This Row],[Date]],2)/3,0)&amp;" "&amp;RIGHT(VolumebyClient[[#This Row],[Date]],4)</f>
        <v>Q1 2021</v>
      </c>
      <c r="I406" t="str">
        <f>RIGHT(VolumebyClient[[#This Row],[Date]],4)</f>
        <v>2021</v>
      </c>
    </row>
    <row r="407" spans="1:9">
      <c r="A407" s="9" t="s">
        <v>49</v>
      </c>
      <c r="B407" s="7" t="s">
        <v>25</v>
      </c>
      <c r="C407" s="6">
        <v>361</v>
      </c>
      <c r="D407">
        <f>LEN(VolumebyClient[[#This Row],[CLID]])</f>
        <v>7</v>
      </c>
      <c r="E407" t="str">
        <f>_xlfn.XLOOKUP(VolumebyClient[[#This Row],[CLID]],geobyclient[MID],geobyclient[GEOID])</f>
        <v>GEO1002</v>
      </c>
      <c r="F407" t="str">
        <f>INDEX(geobyclient[GEOID],MATCH(VolumebyClient[[#This Row],[CLID]],geobyclient[RIGHT],0))</f>
        <v>GEO1002</v>
      </c>
      <c r="G407" t="str">
        <f>VLOOKUP(VolumebyClient[[#This Row],[INDEX ATCH REGION ID]],GEONAMES[[GEOID]:[GEO Name]],2,)</f>
        <v>APAC</v>
      </c>
      <c r="H407" t="str">
        <f>"Q"&amp;ROUNDUP(LEFT(VolumebyClient[[#This Row],[Date]],2)/3,0)&amp;" "&amp;RIGHT(VolumebyClient[[#This Row],[Date]],4)</f>
        <v>Q1 2021</v>
      </c>
      <c r="I407" t="str">
        <f>RIGHT(VolumebyClient[[#This Row],[Date]],4)</f>
        <v>2021</v>
      </c>
    </row>
    <row r="408" spans="1:9">
      <c r="A408" s="9" t="s">
        <v>50</v>
      </c>
      <c r="B408" s="7" t="s">
        <v>27</v>
      </c>
      <c r="C408" s="6">
        <v>13597</v>
      </c>
      <c r="D408">
        <f>LEN(VolumebyClient[[#This Row],[CLID]])</f>
        <v>7</v>
      </c>
      <c r="E408" t="str">
        <f>_xlfn.XLOOKUP(VolumebyClient[[#This Row],[CLID]],geobyclient[MID],geobyclient[GEOID])</f>
        <v>GEO1002</v>
      </c>
      <c r="F408" t="str">
        <f>INDEX(geobyclient[GEOID],MATCH(VolumebyClient[[#This Row],[CLID]],geobyclient[RIGHT],0))</f>
        <v>GEO1002</v>
      </c>
      <c r="G408" t="str">
        <f>VLOOKUP(VolumebyClient[[#This Row],[INDEX ATCH REGION ID]],GEONAMES[[GEOID]:[GEO Name]],2,)</f>
        <v>APAC</v>
      </c>
      <c r="H408" t="str">
        <f>"Q"&amp;ROUNDUP(LEFT(VolumebyClient[[#This Row],[Date]],2)/3,0)&amp;" "&amp;RIGHT(VolumebyClient[[#This Row],[Date]],4)</f>
        <v>Q1 2020</v>
      </c>
      <c r="I408" t="str">
        <f>RIGHT(VolumebyClient[[#This Row],[Date]],4)</f>
        <v>2020</v>
      </c>
    </row>
    <row r="409" spans="1:9">
      <c r="A409" s="9" t="s">
        <v>50</v>
      </c>
      <c r="B409" s="7" t="s">
        <v>28</v>
      </c>
      <c r="C409" s="6">
        <v>15298</v>
      </c>
      <c r="D409">
        <f>LEN(VolumebyClient[[#This Row],[CLID]])</f>
        <v>7</v>
      </c>
      <c r="E409" t="str">
        <f>_xlfn.XLOOKUP(VolumebyClient[[#This Row],[CLID]],geobyclient[MID],geobyclient[GEOID])</f>
        <v>GEO1002</v>
      </c>
      <c r="F409" t="str">
        <f>INDEX(geobyclient[GEOID],MATCH(VolumebyClient[[#This Row],[CLID]],geobyclient[RIGHT],0))</f>
        <v>GEO1002</v>
      </c>
      <c r="G409" t="str">
        <f>VLOOKUP(VolumebyClient[[#This Row],[INDEX ATCH REGION ID]],GEONAMES[[GEOID]:[GEO Name]],2,)</f>
        <v>APAC</v>
      </c>
      <c r="H409" t="str">
        <f>"Q"&amp;ROUNDUP(LEFT(VolumebyClient[[#This Row],[Date]],2)/3,0)&amp;" "&amp;RIGHT(VolumebyClient[[#This Row],[Date]],4)</f>
        <v>Q1 2020</v>
      </c>
      <c r="I409" t="str">
        <f>RIGHT(VolumebyClient[[#This Row],[Date]],4)</f>
        <v>2020</v>
      </c>
    </row>
    <row r="410" spans="1:9">
      <c r="A410" s="9" t="s">
        <v>50</v>
      </c>
      <c r="B410" s="7" t="s">
        <v>10</v>
      </c>
      <c r="C410" s="6">
        <v>16992</v>
      </c>
      <c r="D410">
        <f>LEN(VolumebyClient[[#This Row],[CLID]])</f>
        <v>7</v>
      </c>
      <c r="E410" t="str">
        <f>_xlfn.XLOOKUP(VolumebyClient[[#This Row],[CLID]],geobyclient[MID],geobyclient[GEOID])</f>
        <v>GEO1002</v>
      </c>
      <c r="F410" t="str">
        <f>INDEX(geobyclient[GEOID],MATCH(VolumebyClient[[#This Row],[CLID]],geobyclient[RIGHT],0))</f>
        <v>GEO1002</v>
      </c>
      <c r="G410" t="str">
        <f>VLOOKUP(VolumebyClient[[#This Row],[INDEX ATCH REGION ID]],GEONAMES[[GEOID]:[GEO Name]],2,)</f>
        <v>APAC</v>
      </c>
      <c r="H410" t="str">
        <f>"Q"&amp;ROUNDUP(LEFT(VolumebyClient[[#This Row],[Date]],2)/3,0)&amp;" "&amp;RIGHT(VolumebyClient[[#This Row],[Date]],4)</f>
        <v>Q1 2020</v>
      </c>
      <c r="I410" t="str">
        <f>RIGHT(VolumebyClient[[#This Row],[Date]],4)</f>
        <v>2020</v>
      </c>
    </row>
    <row r="411" spans="1:9">
      <c r="A411" s="9" t="s">
        <v>50</v>
      </c>
      <c r="B411" s="7" t="s">
        <v>11</v>
      </c>
      <c r="C411" s="6">
        <v>20394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t="str">
        <f>INDEX(geobyclient[GEOID],MATCH(VolumebyClient[[#This Row],[CLID]],geobyclient[RIGHT],0))</f>
        <v>GEO1002</v>
      </c>
      <c r="G411" t="str">
        <f>VLOOKUP(VolumebyClient[[#This Row],[INDEX ATCH REGION ID]],GEONAMES[[GEOID]:[GEO Name]],2,)</f>
        <v>APAC</v>
      </c>
      <c r="H411" t="str">
        <f>"Q"&amp;ROUNDUP(LEFT(VolumebyClient[[#This Row],[Date]],2)/3,0)&amp;" "&amp;RIGHT(VolumebyClient[[#This Row],[Date]],4)</f>
        <v>Q2 2020</v>
      </c>
      <c r="I411" t="str">
        <f>RIGHT(VolumebyClient[[#This Row],[Date]],4)</f>
        <v>2020</v>
      </c>
    </row>
    <row r="412" spans="1:9">
      <c r="A412" s="9" t="s">
        <v>50</v>
      </c>
      <c r="B412" s="7" t="s">
        <v>12</v>
      </c>
      <c r="C412" s="6">
        <v>18695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t="str">
        <f>INDEX(geobyclient[GEOID],MATCH(VolumebyClient[[#This Row],[CLID]],geobyclient[RIGHT],0))</f>
        <v>GEO1002</v>
      </c>
      <c r="G412" t="str">
        <f>VLOOKUP(VolumebyClient[[#This Row],[INDEX ATCH REGION ID]],GEONAMES[[GEOID]:[GEO Name]],2,)</f>
        <v>APAC</v>
      </c>
      <c r="H412" t="str">
        <f>"Q"&amp;ROUNDUP(LEFT(VolumebyClient[[#This Row],[Date]],2)/3,0)&amp;" "&amp;RIGHT(VolumebyClient[[#This Row],[Date]],4)</f>
        <v>Q2 2020</v>
      </c>
      <c r="I412" t="str">
        <f>RIGHT(VolumebyClient[[#This Row],[Date]],4)</f>
        <v>2020</v>
      </c>
    </row>
    <row r="413" spans="1:9">
      <c r="A413" s="9" t="s">
        <v>50</v>
      </c>
      <c r="B413" s="7" t="s">
        <v>13</v>
      </c>
      <c r="C413" s="6">
        <v>13597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t="str">
        <f>INDEX(geobyclient[GEOID],MATCH(VolumebyClient[[#This Row],[CLID]],geobyclient[RIGHT],0))</f>
        <v>GEO1002</v>
      </c>
      <c r="G413" t="str">
        <f>VLOOKUP(VolumebyClient[[#This Row],[INDEX ATCH REGION ID]],GEONAMES[[GEOID]:[GEO Name]],2,)</f>
        <v>APAC</v>
      </c>
      <c r="H413" t="str">
        <f>"Q"&amp;ROUNDUP(LEFT(VolumebyClient[[#This Row],[Date]],2)/3,0)&amp;" "&amp;RIGHT(VolumebyClient[[#This Row],[Date]],4)</f>
        <v>Q2 2020</v>
      </c>
      <c r="I413" t="str">
        <f>RIGHT(VolumebyClient[[#This Row],[Date]],4)</f>
        <v>2020</v>
      </c>
    </row>
    <row r="414" spans="1:9">
      <c r="A414" s="9" t="s">
        <v>50</v>
      </c>
      <c r="B414" s="7" t="s">
        <v>14</v>
      </c>
      <c r="C414" s="6">
        <v>11899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t="str">
        <f>INDEX(geobyclient[GEOID],MATCH(VolumebyClient[[#This Row],[CLID]],geobyclient[RIGHT],0))</f>
        <v>GEO1002</v>
      </c>
      <c r="G414" t="str">
        <f>VLOOKUP(VolumebyClient[[#This Row],[INDEX ATCH REGION ID]],GEONAMES[[GEOID]:[GEO Name]],2,)</f>
        <v>APAC</v>
      </c>
      <c r="H414" t="str">
        <f>"Q"&amp;ROUNDUP(LEFT(VolumebyClient[[#This Row],[Date]],2)/3,0)&amp;" "&amp;RIGHT(VolumebyClient[[#This Row],[Date]],4)</f>
        <v>Q3 2020</v>
      </c>
      <c r="I414" t="str">
        <f>RIGHT(VolumebyClient[[#This Row],[Date]],4)</f>
        <v>2020</v>
      </c>
    </row>
    <row r="415" spans="1:9">
      <c r="A415" s="9" t="s">
        <v>50</v>
      </c>
      <c r="B415" s="7" t="s">
        <v>15</v>
      </c>
      <c r="C415" s="6">
        <v>10197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t="str">
        <f>INDEX(geobyclient[GEOID],MATCH(VolumebyClient[[#This Row],[CLID]],geobyclient[RIGHT],0))</f>
        <v>GEO1002</v>
      </c>
      <c r="G415" t="str">
        <f>VLOOKUP(VolumebyClient[[#This Row],[INDEX ATCH REGION ID]],GEONAMES[[GEOID]:[GEO Name]],2,)</f>
        <v>APAC</v>
      </c>
      <c r="H415" t="str">
        <f>"Q"&amp;ROUNDUP(LEFT(VolumebyClient[[#This Row],[Date]],2)/3,0)&amp;" "&amp;RIGHT(VolumebyClient[[#This Row],[Date]],4)</f>
        <v>Q3 2020</v>
      </c>
      <c r="I415" t="str">
        <f>RIGHT(VolumebyClient[[#This Row],[Date]],4)</f>
        <v>2020</v>
      </c>
    </row>
    <row r="416" spans="1:9">
      <c r="A416" s="9" t="s">
        <v>50</v>
      </c>
      <c r="B416" s="7" t="s">
        <v>16</v>
      </c>
      <c r="C416" s="6">
        <v>10196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t="str">
        <f>INDEX(geobyclient[GEOID],MATCH(VolumebyClient[[#This Row],[CLID]],geobyclient[RIGHT],0))</f>
        <v>GEO1002</v>
      </c>
      <c r="G416" t="str">
        <f>VLOOKUP(VolumebyClient[[#This Row],[INDEX ATCH REGION ID]],GEONAMES[[GEOID]:[GEO Name]],2,)</f>
        <v>APAC</v>
      </c>
      <c r="H416" t="str">
        <f>"Q"&amp;ROUNDUP(LEFT(VolumebyClient[[#This Row],[Date]],2)/3,0)&amp;" "&amp;RIGHT(VolumebyClient[[#This Row],[Date]],4)</f>
        <v>Q3 2020</v>
      </c>
      <c r="I416" t="str">
        <f>RIGHT(VolumebyClient[[#This Row],[Date]],4)</f>
        <v>2020</v>
      </c>
    </row>
    <row r="417" spans="1:9">
      <c r="A417" s="9" t="s">
        <v>50</v>
      </c>
      <c r="B417" s="7" t="s">
        <v>17</v>
      </c>
      <c r="C417" s="6">
        <v>11895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t="str">
        <f>INDEX(geobyclient[GEOID],MATCH(VolumebyClient[[#This Row],[CLID]],geobyclient[RIGHT],0))</f>
        <v>GEO1002</v>
      </c>
      <c r="G417" t="str">
        <f>VLOOKUP(VolumebyClient[[#This Row],[INDEX ATCH REGION ID]],GEONAMES[[GEOID]:[GEO Name]],2,)</f>
        <v>APAC</v>
      </c>
      <c r="H417" t="str">
        <f>"Q"&amp;ROUNDUP(LEFT(VolumebyClient[[#This Row],[Date]],2)/3,0)&amp;" "&amp;RIGHT(VolumebyClient[[#This Row],[Date]],4)</f>
        <v>Q4 2020</v>
      </c>
      <c r="I417" t="str">
        <f>RIGHT(VolumebyClient[[#This Row],[Date]],4)</f>
        <v>2020</v>
      </c>
    </row>
    <row r="418" spans="1:9">
      <c r="A418" s="9" t="s">
        <v>50</v>
      </c>
      <c r="B418" s="7" t="s">
        <v>18</v>
      </c>
      <c r="C418" s="6">
        <v>13596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t="str">
        <f>INDEX(geobyclient[GEOID],MATCH(VolumebyClient[[#This Row],[CLID]],geobyclient[RIGHT],0))</f>
        <v>GEO1002</v>
      </c>
      <c r="G418" t="str">
        <f>VLOOKUP(VolumebyClient[[#This Row],[INDEX ATCH REGION ID]],GEONAMES[[GEOID]:[GEO Name]],2,)</f>
        <v>APAC</v>
      </c>
      <c r="H418" t="str">
        <f>"Q"&amp;ROUNDUP(LEFT(VolumebyClient[[#This Row],[Date]],2)/3,0)&amp;" "&amp;RIGHT(VolumebyClient[[#This Row],[Date]],4)</f>
        <v>Q4 2020</v>
      </c>
      <c r="I418" t="str">
        <f>RIGHT(VolumebyClient[[#This Row],[Date]],4)</f>
        <v>2020</v>
      </c>
    </row>
    <row r="419" spans="1:9">
      <c r="A419" s="9" t="s">
        <v>50</v>
      </c>
      <c r="B419" s="7" t="s">
        <v>19</v>
      </c>
      <c r="C419" s="6">
        <v>13595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t="str">
        <f>INDEX(geobyclient[GEOID],MATCH(VolumebyClient[[#This Row],[CLID]],geobyclient[RIGHT],0))</f>
        <v>GEO1002</v>
      </c>
      <c r="G419" t="str">
        <f>VLOOKUP(VolumebyClient[[#This Row],[INDEX ATCH REGION ID]],GEONAMES[[GEOID]:[GEO Name]],2,)</f>
        <v>APAC</v>
      </c>
      <c r="H419" t="str">
        <f>"Q"&amp;ROUNDUP(LEFT(VolumebyClient[[#This Row],[Date]],2)/3,0)&amp;" "&amp;RIGHT(VolumebyClient[[#This Row],[Date]],4)</f>
        <v>Q4 2020</v>
      </c>
      <c r="I419" t="str">
        <f>RIGHT(VolumebyClient[[#This Row],[Date]],4)</f>
        <v>2020</v>
      </c>
    </row>
    <row r="420" spans="1:9">
      <c r="A420" s="9" t="s">
        <v>50</v>
      </c>
      <c r="B420" s="7" t="s">
        <v>20</v>
      </c>
      <c r="C420" s="6">
        <v>13732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t="str">
        <f>INDEX(geobyclient[GEOID],MATCH(VolumebyClient[[#This Row],[CLID]],geobyclient[RIGHT],0))</f>
        <v>GEO1002</v>
      </c>
      <c r="G420" t="str">
        <f>VLOOKUP(VolumebyClient[[#This Row],[INDEX ATCH REGION ID]],GEONAMES[[GEOID]:[GEO Name]],2,)</f>
        <v>APAC</v>
      </c>
      <c r="H420" t="str">
        <f>"Q"&amp;ROUNDUP(LEFT(VolumebyClient[[#This Row],[Date]],2)/3,0)&amp;" "&amp;RIGHT(VolumebyClient[[#This Row],[Date]],4)</f>
        <v>Q2 2021</v>
      </c>
      <c r="I420" t="str">
        <f>RIGHT(VolumebyClient[[#This Row],[Date]],4)</f>
        <v>2021</v>
      </c>
    </row>
    <row r="421" spans="1:9">
      <c r="A421" s="9" t="s">
        <v>50</v>
      </c>
      <c r="B421" s="7" t="s">
        <v>21</v>
      </c>
      <c r="C421" s="6">
        <v>19253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t="str">
        <f>INDEX(geobyclient[GEOID],MATCH(VolumebyClient[[#This Row],[CLID]],geobyclient[RIGHT],0))</f>
        <v>GEO1002</v>
      </c>
      <c r="G421" t="str">
        <f>VLOOKUP(VolumebyClient[[#This Row],[INDEX ATCH REGION ID]],GEONAMES[[GEOID]:[GEO Name]],2,)</f>
        <v>APAC</v>
      </c>
      <c r="H421" t="str">
        <f>"Q"&amp;ROUNDUP(LEFT(VolumebyClient[[#This Row],[Date]],2)/3,0)&amp;" "&amp;RIGHT(VolumebyClient[[#This Row],[Date]],4)</f>
        <v>Q2 2021</v>
      </c>
      <c r="I421" t="str">
        <f>RIGHT(VolumebyClient[[#This Row],[Date]],4)</f>
        <v>2021</v>
      </c>
    </row>
    <row r="422" spans="1:9">
      <c r="A422" s="9" t="s">
        <v>50</v>
      </c>
      <c r="B422" s="7" t="s">
        <v>22</v>
      </c>
      <c r="C422" s="6">
        <v>20185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t="str">
        <f>INDEX(geobyclient[GEOID],MATCH(VolumebyClient[[#This Row],[CLID]],geobyclient[RIGHT],0))</f>
        <v>GEO1002</v>
      </c>
      <c r="G422" t="str">
        <f>VLOOKUP(VolumebyClient[[#This Row],[INDEX ATCH REGION ID]],GEONAMES[[GEOID]:[GEO Name]],2,)</f>
        <v>APAC</v>
      </c>
      <c r="H422" t="str">
        <f>"Q"&amp;ROUNDUP(LEFT(VolumebyClient[[#This Row],[Date]],2)/3,0)&amp;" "&amp;RIGHT(VolumebyClient[[#This Row],[Date]],4)</f>
        <v>Q2 2021</v>
      </c>
      <c r="I422" t="str">
        <f>RIGHT(VolumebyClient[[#This Row],[Date]],4)</f>
        <v>2021</v>
      </c>
    </row>
    <row r="423" spans="1:9">
      <c r="A423" s="9" t="s">
        <v>50</v>
      </c>
      <c r="B423" s="7" t="s">
        <v>23</v>
      </c>
      <c r="C423" s="6">
        <v>17502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t="str">
        <f>INDEX(geobyclient[GEOID],MATCH(VolumebyClient[[#This Row],[CLID]],geobyclient[RIGHT],0))</f>
        <v>GEO1002</v>
      </c>
      <c r="G423" t="str">
        <f>VLOOKUP(VolumebyClient[[#This Row],[INDEX ATCH REGION ID]],GEONAMES[[GEOID]:[GEO Name]],2,)</f>
        <v>APAC</v>
      </c>
      <c r="H423" t="str">
        <f>"Q"&amp;ROUNDUP(LEFT(VolumebyClient[[#This Row],[Date]],2)/3,0)&amp;" "&amp;RIGHT(VolumebyClient[[#This Row],[Date]],4)</f>
        <v>Q1 2021</v>
      </c>
      <c r="I423" t="str">
        <f>RIGHT(VolumebyClient[[#This Row],[Date]],4)</f>
        <v>2021</v>
      </c>
    </row>
    <row r="424" spans="1:9">
      <c r="A424" s="9" t="s">
        <v>50</v>
      </c>
      <c r="B424" s="7" t="s">
        <v>24</v>
      </c>
      <c r="C424" s="6">
        <v>16057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t="str">
        <f>INDEX(geobyclient[GEOID],MATCH(VolumebyClient[[#This Row],[CLID]],geobyclient[RIGHT],0))</f>
        <v>GEO1002</v>
      </c>
      <c r="G424" t="str">
        <f>VLOOKUP(VolumebyClient[[#This Row],[INDEX ATCH REGION ID]],GEONAMES[[GEOID]:[GEO Name]],2,)</f>
        <v>APAC</v>
      </c>
      <c r="H424" t="str">
        <f>"Q"&amp;ROUNDUP(LEFT(VolumebyClient[[#This Row],[Date]],2)/3,0)&amp;" "&amp;RIGHT(VolumebyClient[[#This Row],[Date]],4)</f>
        <v>Q1 2021</v>
      </c>
      <c r="I424" t="str">
        <f>RIGHT(VolumebyClient[[#This Row],[Date]],4)</f>
        <v>2021</v>
      </c>
    </row>
    <row r="425" spans="1:9">
      <c r="A425" s="9" t="s">
        <v>50</v>
      </c>
      <c r="B425" s="7" t="s">
        <v>25</v>
      </c>
      <c r="C425" s="6">
        <v>14276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t="str">
        <f>INDEX(geobyclient[GEOID],MATCH(VolumebyClient[[#This Row],[CLID]],geobyclient[RIGHT],0))</f>
        <v>GEO1002</v>
      </c>
      <c r="G425" t="str">
        <f>VLOOKUP(VolumebyClient[[#This Row],[INDEX ATCH REGION ID]],GEONAMES[[GEOID]:[GEO Name]],2,)</f>
        <v>APAC</v>
      </c>
      <c r="H425" t="str">
        <f>"Q"&amp;ROUNDUP(LEFT(VolumebyClient[[#This Row],[Date]],2)/3,0)&amp;" "&amp;RIGHT(VolumebyClient[[#This Row],[Date]],4)</f>
        <v>Q1 2021</v>
      </c>
      <c r="I425" t="str">
        <f>RIGHT(VolumebyClient[[#This Row],[Date]],4)</f>
        <v>2021</v>
      </c>
    </row>
    <row r="426" spans="1:9">
      <c r="A426" s="9" t="s">
        <v>51</v>
      </c>
      <c r="B426" s="7" t="s">
        <v>27</v>
      </c>
      <c r="C426" s="6">
        <v>318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t="str">
        <f>INDEX(geobyclient[GEOID],MATCH(VolumebyClient[[#This Row],[CLID]],geobyclient[RIGHT],0))</f>
        <v>GEO1002</v>
      </c>
      <c r="G426" t="str">
        <f>VLOOKUP(VolumebyClient[[#This Row],[INDEX ATCH REGION ID]],GEONAMES[[GEOID]:[GEO Name]],2,)</f>
        <v>APAC</v>
      </c>
      <c r="H426" t="str">
        <f>"Q"&amp;ROUNDUP(LEFT(VolumebyClient[[#This Row],[Date]],2)/3,0)&amp;" "&amp;RIGHT(VolumebyClient[[#This Row],[Date]],4)</f>
        <v>Q1 2020</v>
      </c>
      <c r="I426" t="str">
        <f>RIGHT(VolumebyClient[[#This Row],[Date]],4)</f>
        <v>2020</v>
      </c>
    </row>
    <row r="427" spans="1:9">
      <c r="A427" s="9" t="s">
        <v>51</v>
      </c>
      <c r="B427" s="7" t="s">
        <v>28</v>
      </c>
      <c r="C427" s="6">
        <v>453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t="str">
        <f>INDEX(geobyclient[GEOID],MATCH(VolumebyClient[[#This Row],[CLID]],geobyclient[RIGHT],0))</f>
        <v>GEO1002</v>
      </c>
      <c r="G427" t="str">
        <f>VLOOKUP(VolumebyClient[[#This Row],[INDEX ATCH REGION ID]],GEONAMES[[GEOID]:[GEO Name]],2,)</f>
        <v>APAC</v>
      </c>
      <c r="H427" t="str">
        <f>"Q"&amp;ROUNDUP(LEFT(VolumebyClient[[#This Row],[Date]],2)/3,0)&amp;" "&amp;RIGHT(VolumebyClient[[#This Row],[Date]],4)</f>
        <v>Q1 2020</v>
      </c>
      <c r="I427" t="str">
        <f>RIGHT(VolumebyClient[[#This Row],[Date]],4)</f>
        <v>2020</v>
      </c>
    </row>
    <row r="428" spans="1:9">
      <c r="A428" s="9" t="s">
        <v>51</v>
      </c>
      <c r="B428" s="7" t="s">
        <v>10</v>
      </c>
      <c r="C428" s="6">
        <v>411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t="str">
        <f>INDEX(geobyclient[GEOID],MATCH(VolumebyClient[[#This Row],[CLID]],geobyclient[RIGHT],0))</f>
        <v>GEO1002</v>
      </c>
      <c r="G428" t="str">
        <f>VLOOKUP(VolumebyClient[[#This Row],[INDEX ATCH REGION ID]],GEONAMES[[GEOID]:[GEO Name]],2,)</f>
        <v>APAC</v>
      </c>
      <c r="H428" t="str">
        <f>"Q"&amp;ROUNDUP(LEFT(VolumebyClient[[#This Row],[Date]],2)/3,0)&amp;" "&amp;RIGHT(VolumebyClient[[#This Row],[Date]],4)</f>
        <v>Q1 2020</v>
      </c>
      <c r="I428" t="str">
        <f>RIGHT(VolumebyClient[[#This Row],[Date]],4)</f>
        <v>2020</v>
      </c>
    </row>
    <row r="429" spans="1:9">
      <c r="A429" s="9" t="s">
        <v>51</v>
      </c>
      <c r="B429" s="7" t="s">
        <v>11</v>
      </c>
      <c r="C429" s="6">
        <v>588</v>
      </c>
      <c r="D429">
        <f>LEN(VolumebyClient[[#This Row],[CLID]])</f>
        <v>7</v>
      </c>
      <c r="E429" t="str">
        <f>_xlfn.XLOOKUP(VolumebyClient[[#This Row],[CLID]],geobyclient[MID],geobyclient[GEOID])</f>
        <v>GEO1002</v>
      </c>
      <c r="F429" t="str">
        <f>INDEX(geobyclient[GEOID],MATCH(VolumebyClient[[#This Row],[CLID]],geobyclient[RIGHT],0))</f>
        <v>GEO1002</v>
      </c>
      <c r="G429" t="str">
        <f>VLOOKUP(VolumebyClient[[#This Row],[INDEX ATCH REGION ID]],GEONAMES[[GEOID]:[GEO Name]],2,)</f>
        <v>APAC</v>
      </c>
      <c r="H429" t="str">
        <f>"Q"&amp;ROUNDUP(LEFT(VolumebyClient[[#This Row],[Date]],2)/3,0)&amp;" "&amp;RIGHT(VolumebyClient[[#This Row],[Date]],4)</f>
        <v>Q2 2020</v>
      </c>
      <c r="I429" t="str">
        <f>RIGHT(VolumebyClient[[#This Row],[Date]],4)</f>
        <v>2020</v>
      </c>
    </row>
    <row r="430" spans="1:9">
      <c r="A430" s="9" t="s">
        <v>51</v>
      </c>
      <c r="B430" s="7" t="s">
        <v>12</v>
      </c>
      <c r="C430" s="6">
        <v>457</v>
      </c>
      <c r="D430">
        <f>LEN(VolumebyClient[[#This Row],[CLID]])</f>
        <v>7</v>
      </c>
      <c r="E430" t="str">
        <f>_xlfn.XLOOKUP(VolumebyClient[[#This Row],[CLID]],geobyclient[MID],geobyclient[GEOID])</f>
        <v>GEO1002</v>
      </c>
      <c r="F430" t="str">
        <f>INDEX(geobyclient[GEOID],MATCH(VolumebyClient[[#This Row],[CLID]],geobyclient[RIGHT],0))</f>
        <v>GEO1002</v>
      </c>
      <c r="G430" t="str">
        <f>VLOOKUP(VolumebyClient[[#This Row],[INDEX ATCH REGION ID]],GEONAMES[[GEOID]:[GEO Name]],2,)</f>
        <v>APAC</v>
      </c>
      <c r="H430" t="str">
        <f>"Q"&amp;ROUNDUP(LEFT(VolumebyClient[[#This Row],[Date]],2)/3,0)&amp;" "&amp;RIGHT(VolumebyClient[[#This Row],[Date]],4)</f>
        <v>Q2 2020</v>
      </c>
      <c r="I430" t="str">
        <f>RIGHT(VolumebyClient[[#This Row],[Date]],4)</f>
        <v>2020</v>
      </c>
    </row>
    <row r="431" spans="1:9">
      <c r="A431" s="9" t="s">
        <v>51</v>
      </c>
      <c r="B431" s="7" t="s">
        <v>13</v>
      </c>
      <c r="C431" s="6">
        <v>410</v>
      </c>
      <c r="D431">
        <f>LEN(VolumebyClient[[#This Row],[CLID]])</f>
        <v>7</v>
      </c>
      <c r="E431" t="str">
        <f>_xlfn.XLOOKUP(VolumebyClient[[#This Row],[CLID]],geobyclient[MID],geobyclient[GEOID])</f>
        <v>GEO1002</v>
      </c>
      <c r="F431" t="str">
        <f>INDEX(geobyclient[GEOID],MATCH(VolumebyClient[[#This Row],[CLID]],geobyclient[RIGHT],0))</f>
        <v>GEO1002</v>
      </c>
      <c r="G431" t="str">
        <f>VLOOKUP(VolumebyClient[[#This Row],[INDEX ATCH REGION ID]],GEONAMES[[GEOID]:[GEO Name]],2,)</f>
        <v>APAC</v>
      </c>
      <c r="H431" t="str">
        <f>"Q"&amp;ROUNDUP(LEFT(VolumebyClient[[#This Row],[Date]],2)/3,0)&amp;" "&amp;RIGHT(VolumebyClient[[#This Row],[Date]],4)</f>
        <v>Q2 2020</v>
      </c>
      <c r="I431" t="str">
        <f>RIGHT(VolumebyClient[[#This Row],[Date]],4)</f>
        <v>2020</v>
      </c>
    </row>
    <row r="432" spans="1:9">
      <c r="A432" s="9" t="s">
        <v>51</v>
      </c>
      <c r="B432" s="7" t="s">
        <v>14</v>
      </c>
      <c r="C432" s="6">
        <v>273</v>
      </c>
      <c r="D432">
        <f>LEN(VolumebyClient[[#This Row],[CLID]])</f>
        <v>7</v>
      </c>
      <c r="E432" t="str">
        <f>_xlfn.XLOOKUP(VolumebyClient[[#This Row],[CLID]],geobyclient[MID],geobyclient[GEOID])</f>
        <v>GEO1002</v>
      </c>
      <c r="F432" t="str">
        <f>INDEX(geobyclient[GEOID],MATCH(VolumebyClient[[#This Row],[CLID]],geobyclient[RIGHT],0))</f>
        <v>GEO1002</v>
      </c>
      <c r="G432" t="str">
        <f>VLOOKUP(VolumebyClient[[#This Row],[INDEX ATCH REGION ID]],GEONAMES[[GEOID]:[GEO Name]],2,)</f>
        <v>APAC</v>
      </c>
      <c r="H432" t="str">
        <f>"Q"&amp;ROUNDUP(LEFT(VolumebyClient[[#This Row],[Date]],2)/3,0)&amp;" "&amp;RIGHT(VolumebyClient[[#This Row],[Date]],4)</f>
        <v>Q3 2020</v>
      </c>
      <c r="I432" t="str">
        <f>RIGHT(VolumebyClient[[#This Row],[Date]],4)</f>
        <v>2020</v>
      </c>
    </row>
    <row r="433" spans="1:9">
      <c r="A433" s="9" t="s">
        <v>51</v>
      </c>
      <c r="B433" s="7" t="s">
        <v>15</v>
      </c>
      <c r="C433" s="6">
        <v>317</v>
      </c>
      <c r="D433">
        <f>LEN(VolumebyClient[[#This Row],[CLID]])</f>
        <v>7</v>
      </c>
      <c r="E433" t="str">
        <f>_xlfn.XLOOKUP(VolumebyClient[[#This Row],[CLID]],geobyclient[MID],geobyclient[GEOID])</f>
        <v>GEO1002</v>
      </c>
      <c r="F433" t="str">
        <f>INDEX(geobyclient[GEOID],MATCH(VolumebyClient[[#This Row],[CLID]],geobyclient[RIGHT],0))</f>
        <v>GEO1002</v>
      </c>
      <c r="G433" t="str">
        <f>VLOOKUP(VolumebyClient[[#This Row],[INDEX ATCH REGION ID]],GEONAMES[[GEOID]:[GEO Name]],2,)</f>
        <v>APAC</v>
      </c>
      <c r="H433" t="str">
        <f>"Q"&amp;ROUNDUP(LEFT(VolumebyClient[[#This Row],[Date]],2)/3,0)&amp;" "&amp;RIGHT(VolumebyClient[[#This Row],[Date]],4)</f>
        <v>Q3 2020</v>
      </c>
      <c r="I433" t="str">
        <f>RIGHT(VolumebyClient[[#This Row],[Date]],4)</f>
        <v>2020</v>
      </c>
    </row>
    <row r="434" spans="1:9">
      <c r="A434" s="9" t="s">
        <v>51</v>
      </c>
      <c r="B434" s="7" t="s">
        <v>16</v>
      </c>
      <c r="C434" s="6">
        <v>233</v>
      </c>
      <c r="D434">
        <f>LEN(VolumebyClient[[#This Row],[CLID]])</f>
        <v>7</v>
      </c>
      <c r="E434" t="str">
        <f>_xlfn.XLOOKUP(VolumebyClient[[#This Row],[CLID]],geobyclient[MID],geobyclient[GEOID])</f>
        <v>GEO1002</v>
      </c>
      <c r="F434" t="str">
        <f>INDEX(geobyclient[GEOID],MATCH(VolumebyClient[[#This Row],[CLID]],geobyclient[RIGHT],0))</f>
        <v>GEO1002</v>
      </c>
      <c r="G434" t="str">
        <f>VLOOKUP(VolumebyClient[[#This Row],[INDEX ATCH REGION ID]],GEONAMES[[GEOID]:[GEO Name]],2,)</f>
        <v>APAC</v>
      </c>
      <c r="H434" t="str">
        <f>"Q"&amp;ROUNDUP(LEFT(VolumebyClient[[#This Row],[Date]],2)/3,0)&amp;" "&amp;RIGHT(VolumebyClient[[#This Row],[Date]],4)</f>
        <v>Q3 2020</v>
      </c>
      <c r="I434" t="str">
        <f>RIGHT(VolumebyClient[[#This Row],[Date]],4)</f>
        <v>2020</v>
      </c>
    </row>
    <row r="435" spans="1:9">
      <c r="A435" s="9" t="s">
        <v>51</v>
      </c>
      <c r="B435" s="7" t="s">
        <v>17</v>
      </c>
      <c r="C435" s="6">
        <v>367</v>
      </c>
      <c r="D435">
        <f>LEN(VolumebyClient[[#This Row],[CLID]])</f>
        <v>7</v>
      </c>
      <c r="E435" t="str">
        <f>_xlfn.XLOOKUP(VolumebyClient[[#This Row],[CLID]],geobyclient[MID],geobyclient[GEOID])</f>
        <v>GEO1002</v>
      </c>
      <c r="F435" t="str">
        <f>INDEX(geobyclient[GEOID],MATCH(VolumebyClient[[#This Row],[CLID]],geobyclient[RIGHT],0))</f>
        <v>GEO1002</v>
      </c>
      <c r="G435" t="str">
        <f>VLOOKUP(VolumebyClient[[#This Row],[INDEX ATCH REGION ID]],GEONAMES[[GEOID]:[GEO Name]],2,)</f>
        <v>APAC</v>
      </c>
      <c r="H435" t="str">
        <f>"Q"&amp;ROUNDUP(LEFT(VolumebyClient[[#This Row],[Date]],2)/3,0)&amp;" "&amp;RIGHT(VolumebyClient[[#This Row],[Date]],4)</f>
        <v>Q4 2020</v>
      </c>
      <c r="I435" t="str">
        <f>RIGHT(VolumebyClient[[#This Row],[Date]],4)</f>
        <v>2020</v>
      </c>
    </row>
    <row r="436" spans="1:9">
      <c r="A436" s="9" t="s">
        <v>51</v>
      </c>
      <c r="B436" s="7" t="s">
        <v>18</v>
      </c>
      <c r="C436" s="6">
        <v>322</v>
      </c>
      <c r="D436">
        <f>LEN(VolumebyClient[[#This Row],[CLID]])</f>
        <v>7</v>
      </c>
      <c r="E436" t="str">
        <f>_xlfn.XLOOKUP(VolumebyClient[[#This Row],[CLID]],geobyclient[MID],geobyclient[GEOID])</f>
        <v>GEO1002</v>
      </c>
      <c r="F436" t="str">
        <f>INDEX(geobyclient[GEOID],MATCH(VolumebyClient[[#This Row],[CLID]],geobyclient[RIGHT],0))</f>
        <v>GEO1002</v>
      </c>
      <c r="G436" t="str">
        <f>VLOOKUP(VolumebyClient[[#This Row],[INDEX ATCH REGION ID]],GEONAMES[[GEOID]:[GEO Name]],2,)</f>
        <v>APAC</v>
      </c>
      <c r="H436" t="str">
        <f>"Q"&amp;ROUNDUP(LEFT(VolumebyClient[[#This Row],[Date]],2)/3,0)&amp;" "&amp;RIGHT(VolumebyClient[[#This Row],[Date]],4)</f>
        <v>Q4 2020</v>
      </c>
      <c r="I436" t="str">
        <f>RIGHT(VolumebyClient[[#This Row],[Date]],4)</f>
        <v>2020</v>
      </c>
    </row>
    <row r="437" spans="1:9">
      <c r="A437" s="9" t="s">
        <v>51</v>
      </c>
      <c r="B437" s="7" t="s">
        <v>19</v>
      </c>
      <c r="C437" s="6">
        <v>407</v>
      </c>
      <c r="D437">
        <f>LEN(VolumebyClient[[#This Row],[CLID]])</f>
        <v>7</v>
      </c>
      <c r="E437" t="str">
        <f>_xlfn.XLOOKUP(VolumebyClient[[#This Row],[CLID]],geobyclient[MID],geobyclient[GEOID])</f>
        <v>GEO1002</v>
      </c>
      <c r="F437" t="str">
        <f>INDEX(geobyclient[GEOID],MATCH(VolumebyClient[[#This Row],[CLID]],geobyclient[RIGHT],0))</f>
        <v>GEO1002</v>
      </c>
      <c r="G437" t="str">
        <f>VLOOKUP(VolumebyClient[[#This Row],[INDEX ATCH REGION ID]],GEONAMES[[GEOID]:[GEO Name]],2,)</f>
        <v>APAC</v>
      </c>
      <c r="H437" t="str">
        <f>"Q"&amp;ROUNDUP(LEFT(VolumebyClient[[#This Row],[Date]],2)/3,0)&amp;" "&amp;RIGHT(VolumebyClient[[#This Row],[Date]],4)</f>
        <v>Q4 2020</v>
      </c>
      <c r="I437" t="str">
        <f>RIGHT(VolumebyClient[[#This Row],[Date]],4)</f>
        <v>2020</v>
      </c>
    </row>
    <row r="438" spans="1:9">
      <c r="A438" s="9" t="s">
        <v>51</v>
      </c>
      <c r="B438" s="7" t="s">
        <v>20</v>
      </c>
      <c r="C438" s="6">
        <v>409</v>
      </c>
      <c r="D438">
        <f>LEN(VolumebyClient[[#This Row],[CLID]])</f>
        <v>7</v>
      </c>
      <c r="E438" t="str">
        <f>_xlfn.XLOOKUP(VolumebyClient[[#This Row],[CLID]],geobyclient[MID],geobyclient[GEOID])</f>
        <v>GEO1002</v>
      </c>
      <c r="F438" t="str">
        <f>INDEX(geobyclient[GEOID],MATCH(VolumebyClient[[#This Row],[CLID]],geobyclient[RIGHT],0))</f>
        <v>GEO1002</v>
      </c>
      <c r="G438" t="str">
        <f>VLOOKUP(VolumebyClient[[#This Row],[INDEX ATCH REGION ID]],GEONAMES[[GEOID]:[GEO Name]],2,)</f>
        <v>APAC</v>
      </c>
      <c r="H438" t="str">
        <f>"Q"&amp;ROUNDUP(LEFT(VolumebyClient[[#This Row],[Date]],2)/3,0)&amp;" "&amp;RIGHT(VolumebyClient[[#This Row],[Date]],4)</f>
        <v>Q2 2021</v>
      </c>
      <c r="I438" t="str">
        <f>RIGHT(VolumebyClient[[#This Row],[Date]],4)</f>
        <v>2021</v>
      </c>
    </row>
    <row r="439" spans="1:9">
      <c r="A439" s="9" t="s">
        <v>51</v>
      </c>
      <c r="B439" s="7" t="s">
        <v>21</v>
      </c>
      <c r="C439" s="6">
        <v>459</v>
      </c>
      <c r="D439">
        <f>LEN(VolumebyClient[[#This Row],[CLID]])</f>
        <v>7</v>
      </c>
      <c r="E439" t="str">
        <f>_xlfn.XLOOKUP(VolumebyClient[[#This Row],[CLID]],geobyclient[MID],geobyclient[GEOID])</f>
        <v>GEO1002</v>
      </c>
      <c r="F439" t="str">
        <f>INDEX(geobyclient[GEOID],MATCH(VolumebyClient[[#This Row],[CLID]],geobyclient[RIGHT],0))</f>
        <v>GEO1002</v>
      </c>
      <c r="G439" t="str">
        <f>VLOOKUP(VolumebyClient[[#This Row],[INDEX ATCH REGION ID]],GEONAMES[[GEOID]:[GEO Name]],2,)</f>
        <v>APAC</v>
      </c>
      <c r="H439" t="str">
        <f>"Q"&amp;ROUNDUP(LEFT(VolumebyClient[[#This Row],[Date]],2)/3,0)&amp;" "&amp;RIGHT(VolumebyClient[[#This Row],[Date]],4)</f>
        <v>Q2 2021</v>
      </c>
      <c r="I439" t="str">
        <f>RIGHT(VolumebyClient[[#This Row],[Date]],4)</f>
        <v>2021</v>
      </c>
    </row>
    <row r="440" spans="1:9">
      <c r="A440" s="9" t="s">
        <v>51</v>
      </c>
      <c r="B440" s="7" t="s">
        <v>22</v>
      </c>
      <c r="C440" s="6">
        <v>591</v>
      </c>
      <c r="D440">
        <f>LEN(VolumebyClient[[#This Row],[CLID]])</f>
        <v>7</v>
      </c>
      <c r="E440" t="str">
        <f>_xlfn.XLOOKUP(VolumebyClient[[#This Row],[CLID]],geobyclient[MID],geobyclient[GEOID])</f>
        <v>GEO1002</v>
      </c>
      <c r="F440" t="str">
        <f>INDEX(geobyclient[GEOID],MATCH(VolumebyClient[[#This Row],[CLID]],geobyclient[RIGHT],0))</f>
        <v>GEO1002</v>
      </c>
      <c r="G440" t="str">
        <f>VLOOKUP(VolumebyClient[[#This Row],[INDEX ATCH REGION ID]],GEONAMES[[GEOID]:[GEO Name]],2,)</f>
        <v>APAC</v>
      </c>
      <c r="H440" t="str">
        <f>"Q"&amp;ROUNDUP(LEFT(VolumebyClient[[#This Row],[Date]],2)/3,0)&amp;" "&amp;RIGHT(VolumebyClient[[#This Row],[Date]],4)</f>
        <v>Q2 2021</v>
      </c>
      <c r="I440" t="str">
        <f>RIGHT(VolumebyClient[[#This Row],[Date]],4)</f>
        <v>2021</v>
      </c>
    </row>
    <row r="441" spans="1:9">
      <c r="A441" s="9" t="s">
        <v>51</v>
      </c>
      <c r="B441" s="7" t="s">
        <v>23</v>
      </c>
      <c r="C441" s="6">
        <v>421</v>
      </c>
      <c r="D441">
        <f>LEN(VolumebyClient[[#This Row],[CLID]])</f>
        <v>7</v>
      </c>
      <c r="E441" t="str">
        <f>_xlfn.XLOOKUP(VolumebyClient[[#This Row],[CLID]],geobyclient[MID],geobyclient[GEOID])</f>
        <v>GEO1002</v>
      </c>
      <c r="F441" t="str">
        <f>INDEX(geobyclient[GEOID],MATCH(VolumebyClient[[#This Row],[CLID]],geobyclient[RIGHT],0))</f>
        <v>GEO1002</v>
      </c>
      <c r="G441" t="str">
        <f>VLOOKUP(VolumebyClient[[#This Row],[INDEX ATCH REGION ID]],GEONAMES[[GEOID]:[GEO Name]],2,)</f>
        <v>APAC</v>
      </c>
      <c r="H441" t="str">
        <f>"Q"&amp;ROUNDUP(LEFT(VolumebyClient[[#This Row],[Date]],2)/3,0)&amp;" "&amp;RIGHT(VolumebyClient[[#This Row],[Date]],4)</f>
        <v>Q1 2021</v>
      </c>
      <c r="I441" t="str">
        <f>RIGHT(VolumebyClient[[#This Row],[Date]],4)</f>
        <v>2021</v>
      </c>
    </row>
    <row r="442" spans="1:9">
      <c r="A442" s="9" t="s">
        <v>51</v>
      </c>
      <c r="B442" s="7" t="s">
        <v>24</v>
      </c>
      <c r="C442" s="6">
        <v>456</v>
      </c>
      <c r="D442">
        <f>LEN(VolumebyClient[[#This Row],[CLID]])</f>
        <v>7</v>
      </c>
      <c r="E442" t="str">
        <f>_xlfn.XLOOKUP(VolumebyClient[[#This Row],[CLID]],geobyclient[MID],geobyclient[GEOID])</f>
        <v>GEO1002</v>
      </c>
      <c r="F442" t="str">
        <f>INDEX(geobyclient[GEOID],MATCH(VolumebyClient[[#This Row],[CLID]],geobyclient[RIGHT],0))</f>
        <v>GEO1002</v>
      </c>
      <c r="G442" t="str">
        <f>VLOOKUP(VolumebyClient[[#This Row],[INDEX ATCH REGION ID]],GEONAMES[[GEOID]:[GEO Name]],2,)</f>
        <v>APAC</v>
      </c>
      <c r="H442" t="str">
        <f>"Q"&amp;ROUNDUP(LEFT(VolumebyClient[[#This Row],[Date]],2)/3,0)&amp;" "&amp;RIGHT(VolumebyClient[[#This Row],[Date]],4)</f>
        <v>Q1 2021</v>
      </c>
      <c r="I442" t="str">
        <f>RIGHT(VolumebyClient[[#This Row],[Date]],4)</f>
        <v>2021</v>
      </c>
    </row>
    <row r="443" spans="1:9">
      <c r="A443" s="9" t="s">
        <v>51</v>
      </c>
      <c r="B443" s="7" t="s">
        <v>25</v>
      </c>
      <c r="C443" s="6">
        <v>316</v>
      </c>
      <c r="D443">
        <f>LEN(VolumebyClient[[#This Row],[CLID]])</f>
        <v>7</v>
      </c>
      <c r="E443" t="str">
        <f>_xlfn.XLOOKUP(VolumebyClient[[#This Row],[CLID]],geobyclient[MID],geobyclient[GEOID])</f>
        <v>GEO1002</v>
      </c>
      <c r="F443" t="str">
        <f>INDEX(geobyclient[GEOID],MATCH(VolumebyClient[[#This Row],[CLID]],geobyclient[RIGHT],0))</f>
        <v>GEO1002</v>
      </c>
      <c r="G443" t="str">
        <f>VLOOKUP(VolumebyClient[[#This Row],[INDEX ATCH REGION ID]],GEONAMES[[GEOID]:[GEO Name]],2,)</f>
        <v>APAC</v>
      </c>
      <c r="H443" t="str">
        <f>"Q"&amp;ROUNDUP(LEFT(VolumebyClient[[#This Row],[Date]],2)/3,0)&amp;" "&amp;RIGHT(VolumebyClient[[#This Row],[Date]],4)</f>
        <v>Q1 2021</v>
      </c>
      <c r="I443" t="str">
        <f>RIGHT(VolumebyClient[[#This Row],[Date]],4)</f>
        <v>2021</v>
      </c>
    </row>
    <row r="444" spans="1:9">
      <c r="A444" s="9" t="s">
        <v>52</v>
      </c>
      <c r="B444" s="7" t="s">
        <v>27</v>
      </c>
      <c r="C444" s="6">
        <v>644</v>
      </c>
      <c r="D444">
        <f>LEN(VolumebyClient[[#This Row],[CLID]])</f>
        <v>7</v>
      </c>
      <c r="E444" t="str">
        <f>_xlfn.XLOOKUP(VolumebyClient[[#This Row],[CLID]],geobyclient[MID],geobyclient[GEOID])</f>
        <v>GEO1002</v>
      </c>
      <c r="F444" t="str">
        <f>INDEX(geobyclient[GEOID],MATCH(VolumebyClient[[#This Row],[CLID]],geobyclient[RIGHT],0))</f>
        <v>GEO1002</v>
      </c>
      <c r="G444" t="str">
        <f>VLOOKUP(VolumebyClient[[#This Row],[INDEX ATCH REGION ID]],GEONAMES[[GEOID]:[GEO Name]],2,)</f>
        <v>APAC</v>
      </c>
      <c r="H444" t="str">
        <f>"Q"&amp;ROUNDUP(LEFT(VolumebyClient[[#This Row],[Date]],2)/3,0)&amp;" "&amp;RIGHT(VolumebyClient[[#This Row],[Date]],4)</f>
        <v>Q1 2020</v>
      </c>
      <c r="I444" t="str">
        <f>RIGHT(VolumebyClient[[#This Row],[Date]],4)</f>
        <v>2020</v>
      </c>
    </row>
    <row r="445" spans="1:9">
      <c r="A445" s="9" t="s">
        <v>52</v>
      </c>
      <c r="B445" s="7" t="s">
        <v>28</v>
      </c>
      <c r="C445" s="6">
        <v>814</v>
      </c>
      <c r="D445">
        <f>LEN(VolumebyClient[[#This Row],[CLID]])</f>
        <v>7</v>
      </c>
      <c r="E445" t="str">
        <f>_xlfn.XLOOKUP(VolumebyClient[[#This Row],[CLID]],geobyclient[MID],geobyclient[GEOID])</f>
        <v>GEO1002</v>
      </c>
      <c r="F445" t="str">
        <f>INDEX(geobyclient[GEOID],MATCH(VolumebyClient[[#This Row],[CLID]],geobyclient[RIGHT],0))</f>
        <v>GEO1002</v>
      </c>
      <c r="G445" t="str">
        <f>VLOOKUP(VolumebyClient[[#This Row],[INDEX ATCH REGION ID]],GEONAMES[[GEOID]:[GEO Name]],2,)</f>
        <v>APAC</v>
      </c>
      <c r="H445" t="str">
        <f>"Q"&amp;ROUNDUP(LEFT(VolumebyClient[[#This Row],[Date]],2)/3,0)&amp;" "&amp;RIGHT(VolumebyClient[[#This Row],[Date]],4)</f>
        <v>Q1 2020</v>
      </c>
      <c r="I445" t="str">
        <f>RIGHT(VolumebyClient[[#This Row],[Date]],4)</f>
        <v>2020</v>
      </c>
    </row>
    <row r="446" spans="1:9">
      <c r="A446" s="9" t="s">
        <v>52</v>
      </c>
      <c r="B446" s="7" t="s">
        <v>10</v>
      </c>
      <c r="C446" s="6">
        <v>814</v>
      </c>
      <c r="D446">
        <f>LEN(VolumebyClient[[#This Row],[CLID]])</f>
        <v>7</v>
      </c>
      <c r="E446" t="str">
        <f>_xlfn.XLOOKUP(VolumebyClient[[#This Row],[CLID]],geobyclient[MID],geobyclient[GEOID])</f>
        <v>GEO1002</v>
      </c>
      <c r="F446" t="str">
        <f>INDEX(geobyclient[GEOID],MATCH(VolumebyClient[[#This Row],[CLID]],geobyclient[RIGHT],0))</f>
        <v>GEO1002</v>
      </c>
      <c r="G446" t="str">
        <f>VLOOKUP(VolumebyClient[[#This Row],[INDEX ATCH REGION ID]],GEONAMES[[GEOID]:[GEO Name]],2,)</f>
        <v>APAC</v>
      </c>
      <c r="H446" t="str">
        <f>"Q"&amp;ROUNDUP(LEFT(VolumebyClient[[#This Row],[Date]],2)/3,0)&amp;" "&amp;RIGHT(VolumebyClient[[#This Row],[Date]],4)</f>
        <v>Q1 2020</v>
      </c>
      <c r="I446" t="str">
        <f>RIGHT(VolumebyClient[[#This Row],[Date]],4)</f>
        <v>2020</v>
      </c>
    </row>
    <row r="447" spans="1:9">
      <c r="A447" s="9" t="s">
        <v>52</v>
      </c>
      <c r="B447" s="7" t="s">
        <v>11</v>
      </c>
      <c r="C447" s="6">
        <v>1068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t="str">
        <f>INDEX(geobyclient[GEOID],MATCH(VolumebyClient[[#This Row],[CLID]],geobyclient[RIGHT],0))</f>
        <v>GEO1002</v>
      </c>
      <c r="G447" t="str">
        <f>VLOOKUP(VolumebyClient[[#This Row],[INDEX ATCH REGION ID]],GEONAMES[[GEOID]:[GEO Name]],2,)</f>
        <v>APAC</v>
      </c>
      <c r="H447" t="str">
        <f>"Q"&amp;ROUNDUP(LEFT(VolumebyClient[[#This Row],[Date]],2)/3,0)&amp;" "&amp;RIGHT(VolumebyClient[[#This Row],[Date]],4)</f>
        <v>Q2 2020</v>
      </c>
      <c r="I447" t="str">
        <f>RIGHT(VolumebyClient[[#This Row],[Date]],4)</f>
        <v>2020</v>
      </c>
    </row>
    <row r="448" spans="1:9">
      <c r="A448" s="9" t="s">
        <v>52</v>
      </c>
      <c r="B448" s="7" t="s">
        <v>12</v>
      </c>
      <c r="C448" s="6">
        <v>899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t="str">
        <f>INDEX(geobyclient[GEOID],MATCH(VolumebyClient[[#This Row],[CLID]],geobyclient[RIGHT],0))</f>
        <v>GEO1002</v>
      </c>
      <c r="G448" t="str">
        <f>VLOOKUP(VolumebyClient[[#This Row],[INDEX ATCH REGION ID]],GEONAMES[[GEOID]:[GEO Name]],2,)</f>
        <v>APAC</v>
      </c>
      <c r="H448" t="str">
        <f>"Q"&amp;ROUNDUP(LEFT(VolumebyClient[[#This Row],[Date]],2)/3,0)&amp;" "&amp;RIGHT(VolumebyClient[[#This Row],[Date]],4)</f>
        <v>Q2 2020</v>
      </c>
      <c r="I448" t="str">
        <f>RIGHT(VolumebyClient[[#This Row],[Date]],4)</f>
        <v>2020</v>
      </c>
    </row>
    <row r="449" spans="1:9">
      <c r="A449" s="9" t="s">
        <v>52</v>
      </c>
      <c r="B449" s="7" t="s">
        <v>13</v>
      </c>
      <c r="C449" s="6">
        <v>732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t="str">
        <f>INDEX(geobyclient[GEOID],MATCH(VolumebyClient[[#This Row],[CLID]],geobyclient[RIGHT],0))</f>
        <v>GEO1002</v>
      </c>
      <c r="G449" t="str">
        <f>VLOOKUP(VolumebyClient[[#This Row],[INDEX ATCH REGION ID]],GEONAMES[[GEOID]:[GEO Name]],2,)</f>
        <v>APAC</v>
      </c>
      <c r="H449" t="str">
        <f>"Q"&amp;ROUNDUP(LEFT(VolumebyClient[[#This Row],[Date]],2)/3,0)&amp;" "&amp;RIGHT(VolumebyClient[[#This Row],[Date]],4)</f>
        <v>Q2 2020</v>
      </c>
      <c r="I449" t="str">
        <f>RIGHT(VolumebyClient[[#This Row],[Date]],4)</f>
        <v>2020</v>
      </c>
    </row>
    <row r="450" spans="1:9">
      <c r="A450" s="9" t="s">
        <v>52</v>
      </c>
      <c r="B450" s="7" t="s">
        <v>14</v>
      </c>
      <c r="C450" s="6">
        <v>560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t="str">
        <f>INDEX(geobyclient[GEOID],MATCH(VolumebyClient[[#This Row],[CLID]],geobyclient[RIGHT],0))</f>
        <v>GEO1002</v>
      </c>
      <c r="G450" t="str">
        <f>VLOOKUP(VolumebyClient[[#This Row],[INDEX ATCH REGION ID]],GEONAMES[[GEOID]:[GEO Name]],2,)</f>
        <v>APAC</v>
      </c>
      <c r="H450" t="str">
        <f>"Q"&amp;ROUNDUP(LEFT(VolumebyClient[[#This Row],[Date]],2)/3,0)&amp;" "&amp;RIGHT(VolumebyClient[[#This Row],[Date]],4)</f>
        <v>Q3 2020</v>
      </c>
      <c r="I450" t="str">
        <f>RIGHT(VolumebyClient[[#This Row],[Date]],4)</f>
        <v>2020</v>
      </c>
    </row>
    <row r="451" spans="1:9">
      <c r="A451" s="9" t="s">
        <v>52</v>
      </c>
      <c r="B451" s="7" t="s">
        <v>15</v>
      </c>
      <c r="C451" s="6">
        <v>557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t="str">
        <f>INDEX(geobyclient[GEOID],MATCH(VolumebyClient[[#This Row],[CLID]],geobyclient[RIGHT],0))</f>
        <v>GEO1002</v>
      </c>
      <c r="G451" t="str">
        <f>VLOOKUP(VolumebyClient[[#This Row],[INDEX ATCH REGION ID]],GEONAMES[[GEOID]:[GEO Name]],2,)</f>
        <v>APAC</v>
      </c>
      <c r="H451" t="str">
        <f>"Q"&amp;ROUNDUP(LEFT(VolumebyClient[[#This Row],[Date]],2)/3,0)&amp;" "&amp;RIGHT(VolumebyClient[[#This Row],[Date]],4)</f>
        <v>Q3 2020</v>
      </c>
      <c r="I451" t="str">
        <f>RIGHT(VolumebyClient[[#This Row],[Date]],4)</f>
        <v>2020</v>
      </c>
    </row>
    <row r="452" spans="1:9">
      <c r="A452" s="9" t="s">
        <v>52</v>
      </c>
      <c r="B452" s="7" t="s">
        <v>16</v>
      </c>
      <c r="C452" s="6">
        <v>473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t="str">
        <f>INDEX(geobyclient[GEOID],MATCH(VolumebyClient[[#This Row],[CLID]],geobyclient[RIGHT],0))</f>
        <v>GEO1002</v>
      </c>
      <c r="G452" t="str">
        <f>VLOOKUP(VolumebyClient[[#This Row],[INDEX ATCH REGION ID]],GEONAMES[[GEOID]:[GEO Name]],2,)</f>
        <v>APAC</v>
      </c>
      <c r="H452" t="str">
        <f>"Q"&amp;ROUNDUP(LEFT(VolumebyClient[[#This Row],[Date]],2)/3,0)&amp;" "&amp;RIGHT(VolumebyClient[[#This Row],[Date]],4)</f>
        <v>Q3 2020</v>
      </c>
      <c r="I452" t="str">
        <f>RIGHT(VolumebyClient[[#This Row],[Date]],4)</f>
        <v>2020</v>
      </c>
    </row>
    <row r="453" spans="1:9">
      <c r="A453" s="9" t="s">
        <v>52</v>
      </c>
      <c r="B453" s="7" t="s">
        <v>17</v>
      </c>
      <c r="C453" s="6">
        <v>645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t="str">
        <f>INDEX(geobyclient[GEOID],MATCH(VolumebyClient[[#This Row],[CLID]],geobyclient[RIGHT],0))</f>
        <v>GEO1002</v>
      </c>
      <c r="G453" t="str">
        <f>VLOOKUP(VolumebyClient[[#This Row],[INDEX ATCH REGION ID]],GEONAMES[[GEOID]:[GEO Name]],2,)</f>
        <v>APAC</v>
      </c>
      <c r="H453" t="str">
        <f>"Q"&amp;ROUNDUP(LEFT(VolumebyClient[[#This Row],[Date]],2)/3,0)&amp;" "&amp;RIGHT(VolumebyClient[[#This Row],[Date]],4)</f>
        <v>Q4 2020</v>
      </c>
      <c r="I453" t="str">
        <f>RIGHT(VolumebyClient[[#This Row],[Date]],4)</f>
        <v>2020</v>
      </c>
    </row>
    <row r="454" spans="1:9">
      <c r="A454" s="9" t="s">
        <v>52</v>
      </c>
      <c r="B454" s="7" t="s">
        <v>18</v>
      </c>
      <c r="C454" s="6">
        <v>643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t="str">
        <f>INDEX(geobyclient[GEOID],MATCH(VolumebyClient[[#This Row],[CLID]],geobyclient[RIGHT],0))</f>
        <v>GEO1002</v>
      </c>
      <c r="G454" t="str">
        <f>VLOOKUP(VolumebyClient[[#This Row],[INDEX ATCH REGION ID]],GEONAMES[[GEOID]:[GEO Name]],2,)</f>
        <v>APAC</v>
      </c>
      <c r="H454" t="str">
        <f>"Q"&amp;ROUNDUP(LEFT(VolumebyClient[[#This Row],[Date]],2)/3,0)&amp;" "&amp;RIGHT(VolumebyClient[[#This Row],[Date]],4)</f>
        <v>Q4 2020</v>
      </c>
      <c r="I454" t="str">
        <f>RIGHT(VolumebyClient[[#This Row],[Date]],4)</f>
        <v>2020</v>
      </c>
    </row>
    <row r="455" spans="1:9">
      <c r="A455" s="9" t="s">
        <v>52</v>
      </c>
      <c r="B455" s="7" t="s">
        <v>19</v>
      </c>
      <c r="C455" s="6">
        <v>726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t="str">
        <f>INDEX(geobyclient[GEOID],MATCH(VolumebyClient[[#This Row],[CLID]],geobyclient[RIGHT],0))</f>
        <v>GEO1002</v>
      </c>
      <c r="G455" t="str">
        <f>VLOOKUP(VolumebyClient[[#This Row],[INDEX ATCH REGION ID]],GEONAMES[[GEOID]:[GEO Name]],2,)</f>
        <v>APAC</v>
      </c>
      <c r="H455" t="str">
        <f>"Q"&amp;ROUNDUP(LEFT(VolumebyClient[[#This Row],[Date]],2)/3,0)&amp;" "&amp;RIGHT(VolumebyClient[[#This Row],[Date]],4)</f>
        <v>Q4 2020</v>
      </c>
      <c r="I455" t="str">
        <f>RIGHT(VolumebyClient[[#This Row],[Date]],4)</f>
        <v>2020</v>
      </c>
    </row>
    <row r="456" spans="1:9">
      <c r="A456" s="9" t="s">
        <v>52</v>
      </c>
      <c r="B456" s="7" t="s">
        <v>20</v>
      </c>
      <c r="C456" s="6">
        <v>755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t="str">
        <f>INDEX(geobyclient[GEOID],MATCH(VolumebyClient[[#This Row],[CLID]],geobyclient[RIGHT],0))</f>
        <v>GEO1002</v>
      </c>
      <c r="G456" t="str">
        <f>VLOOKUP(VolumebyClient[[#This Row],[INDEX ATCH REGION ID]],GEONAMES[[GEOID]:[GEO Name]],2,)</f>
        <v>APAC</v>
      </c>
      <c r="H456" t="str">
        <f>"Q"&amp;ROUNDUP(LEFT(VolumebyClient[[#This Row],[Date]],2)/3,0)&amp;" "&amp;RIGHT(VolumebyClient[[#This Row],[Date]],4)</f>
        <v>Q2 2021</v>
      </c>
      <c r="I456" t="str">
        <f>RIGHT(VolumebyClient[[#This Row],[Date]],4)</f>
        <v>2021</v>
      </c>
    </row>
    <row r="457" spans="1:9">
      <c r="A457" s="9" t="s">
        <v>52</v>
      </c>
      <c r="B457" s="7" t="s">
        <v>21</v>
      </c>
      <c r="C457" s="6">
        <v>892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t="str">
        <f>INDEX(geobyclient[GEOID],MATCH(VolumebyClient[[#This Row],[CLID]],geobyclient[RIGHT],0))</f>
        <v>GEO1002</v>
      </c>
      <c r="G457" t="str">
        <f>VLOOKUP(VolumebyClient[[#This Row],[INDEX ATCH REGION ID]],GEONAMES[[GEOID]:[GEO Name]],2,)</f>
        <v>APAC</v>
      </c>
      <c r="H457" t="str">
        <f>"Q"&amp;ROUNDUP(LEFT(VolumebyClient[[#This Row],[Date]],2)/3,0)&amp;" "&amp;RIGHT(VolumebyClient[[#This Row],[Date]],4)</f>
        <v>Q2 2021</v>
      </c>
      <c r="I457" t="str">
        <f>RIGHT(VolumebyClient[[#This Row],[Date]],4)</f>
        <v>2021</v>
      </c>
    </row>
    <row r="458" spans="1:9">
      <c r="A458" s="9" t="s">
        <v>52</v>
      </c>
      <c r="B458" s="7" t="s">
        <v>22</v>
      </c>
      <c r="C458" s="6">
        <v>1125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t="str">
        <f>INDEX(geobyclient[GEOID],MATCH(VolumebyClient[[#This Row],[CLID]],geobyclient[RIGHT],0))</f>
        <v>GEO1002</v>
      </c>
      <c r="G458" t="str">
        <f>VLOOKUP(VolumebyClient[[#This Row],[INDEX ATCH REGION ID]],GEONAMES[[GEOID]:[GEO Name]],2,)</f>
        <v>APAC</v>
      </c>
      <c r="H458" t="str">
        <f>"Q"&amp;ROUNDUP(LEFT(VolumebyClient[[#This Row],[Date]],2)/3,0)&amp;" "&amp;RIGHT(VolumebyClient[[#This Row],[Date]],4)</f>
        <v>Q2 2021</v>
      </c>
      <c r="I458" t="str">
        <f>RIGHT(VolumebyClient[[#This Row],[Date]],4)</f>
        <v>2021</v>
      </c>
    </row>
    <row r="459" spans="1:9">
      <c r="A459" s="9" t="s">
        <v>52</v>
      </c>
      <c r="B459" s="7" t="s">
        <v>23</v>
      </c>
      <c r="C459" s="6">
        <v>828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t="str">
        <f>INDEX(geobyclient[GEOID],MATCH(VolumebyClient[[#This Row],[CLID]],geobyclient[RIGHT],0))</f>
        <v>GEO1002</v>
      </c>
      <c r="G459" t="str">
        <f>VLOOKUP(VolumebyClient[[#This Row],[INDEX ATCH REGION ID]],GEONAMES[[GEOID]:[GEO Name]],2,)</f>
        <v>APAC</v>
      </c>
      <c r="H459" t="str">
        <f>"Q"&amp;ROUNDUP(LEFT(VolumebyClient[[#This Row],[Date]],2)/3,0)&amp;" "&amp;RIGHT(VolumebyClient[[#This Row],[Date]],4)</f>
        <v>Q1 2021</v>
      </c>
      <c r="I459" t="str">
        <f>RIGHT(VolumebyClient[[#This Row],[Date]],4)</f>
        <v>2021</v>
      </c>
    </row>
    <row r="460" spans="1:9">
      <c r="A460" s="9" t="s">
        <v>52</v>
      </c>
      <c r="B460" s="7" t="s">
        <v>24</v>
      </c>
      <c r="C460" s="6">
        <v>855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t="str">
        <f>INDEX(geobyclient[GEOID],MATCH(VolumebyClient[[#This Row],[CLID]],geobyclient[RIGHT],0))</f>
        <v>GEO1002</v>
      </c>
      <c r="G460" t="str">
        <f>VLOOKUP(VolumebyClient[[#This Row],[INDEX ATCH REGION ID]],GEONAMES[[GEOID]:[GEO Name]],2,)</f>
        <v>APAC</v>
      </c>
      <c r="H460" t="str">
        <f>"Q"&amp;ROUNDUP(LEFT(VolumebyClient[[#This Row],[Date]],2)/3,0)&amp;" "&amp;RIGHT(VolumebyClient[[#This Row],[Date]],4)</f>
        <v>Q1 2021</v>
      </c>
      <c r="I460" t="str">
        <f>RIGHT(VolumebyClient[[#This Row],[Date]],4)</f>
        <v>2021</v>
      </c>
    </row>
    <row r="461" spans="1:9">
      <c r="A461" s="9" t="s">
        <v>52</v>
      </c>
      <c r="B461" s="7" t="s">
        <v>25</v>
      </c>
      <c r="C461" s="6">
        <v>668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t="str">
        <f>INDEX(geobyclient[GEOID],MATCH(VolumebyClient[[#This Row],[CLID]],geobyclient[RIGHT],0))</f>
        <v>GEO1002</v>
      </c>
      <c r="G461" t="str">
        <f>VLOOKUP(VolumebyClient[[#This Row],[INDEX ATCH REGION ID]],GEONAMES[[GEOID]:[GEO Name]],2,)</f>
        <v>APAC</v>
      </c>
      <c r="H461" t="str">
        <f>"Q"&amp;ROUNDUP(LEFT(VolumebyClient[[#This Row],[Date]],2)/3,0)&amp;" "&amp;RIGHT(VolumebyClient[[#This Row],[Date]],4)</f>
        <v>Q1 2021</v>
      </c>
      <c r="I461" t="str">
        <f>RIGHT(VolumebyClient[[#This Row],[Date]],4)</f>
        <v>2021</v>
      </c>
    </row>
    <row r="462" spans="1:9">
      <c r="A462" s="9" t="s">
        <v>53</v>
      </c>
      <c r="B462" s="7" t="s">
        <v>27</v>
      </c>
      <c r="C462" s="6">
        <v>9422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t="str">
        <f>INDEX(geobyclient[GEOID],MATCH(VolumebyClient[[#This Row],[CLID]],geobyclient[RIGHT],0))</f>
        <v>GEO1002</v>
      </c>
      <c r="G462" t="str">
        <f>VLOOKUP(VolumebyClient[[#This Row],[INDEX ATCH REGION ID]],GEONAMES[[GEOID]:[GEO Name]],2,)</f>
        <v>APAC</v>
      </c>
      <c r="H462" t="str">
        <f>"Q"&amp;ROUNDUP(LEFT(VolumebyClient[[#This Row],[Date]],2)/3,0)&amp;" "&amp;RIGHT(VolumebyClient[[#This Row],[Date]],4)</f>
        <v>Q1 2020</v>
      </c>
      <c r="I462" t="str">
        <f>RIGHT(VolumebyClient[[#This Row],[Date]],4)</f>
        <v>2020</v>
      </c>
    </row>
    <row r="463" spans="1:9">
      <c r="A463" s="9" t="s">
        <v>53</v>
      </c>
      <c r="B463" s="7" t="s">
        <v>28</v>
      </c>
      <c r="C463" s="6">
        <v>7438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t="str">
        <f>INDEX(geobyclient[GEOID],MATCH(VolumebyClient[[#This Row],[CLID]],geobyclient[RIGHT],0))</f>
        <v>GEO1002</v>
      </c>
      <c r="G463" t="str">
        <f>VLOOKUP(VolumebyClient[[#This Row],[INDEX ATCH REGION ID]],GEONAMES[[GEOID]:[GEO Name]],2,)</f>
        <v>APAC</v>
      </c>
      <c r="H463" t="str">
        <f>"Q"&amp;ROUNDUP(LEFT(VolumebyClient[[#This Row],[Date]],2)/3,0)&amp;" "&amp;RIGHT(VolumebyClient[[#This Row],[Date]],4)</f>
        <v>Q1 2020</v>
      </c>
      <c r="I463" t="str">
        <f>RIGHT(VolumebyClient[[#This Row],[Date]],4)</f>
        <v>2020</v>
      </c>
    </row>
    <row r="464" spans="1:9">
      <c r="A464" s="9" t="s">
        <v>53</v>
      </c>
      <c r="B464" s="7" t="s">
        <v>10</v>
      </c>
      <c r="C464" s="6">
        <v>11403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t="str">
        <f>INDEX(geobyclient[GEOID],MATCH(VolumebyClient[[#This Row],[CLID]],geobyclient[RIGHT],0))</f>
        <v>GEO1002</v>
      </c>
      <c r="G464" t="str">
        <f>VLOOKUP(VolumebyClient[[#This Row],[INDEX ATCH REGION ID]],GEONAMES[[GEOID]:[GEO Name]],2,)</f>
        <v>APAC</v>
      </c>
      <c r="H464" t="str">
        <f>"Q"&amp;ROUNDUP(LEFT(VolumebyClient[[#This Row],[Date]],2)/3,0)&amp;" "&amp;RIGHT(VolumebyClient[[#This Row],[Date]],4)</f>
        <v>Q1 2020</v>
      </c>
      <c r="I464" t="str">
        <f>RIGHT(VolumebyClient[[#This Row],[Date]],4)</f>
        <v>2020</v>
      </c>
    </row>
    <row r="465" spans="1:9">
      <c r="A465" s="9" t="s">
        <v>53</v>
      </c>
      <c r="B465" s="7" t="s">
        <v>11</v>
      </c>
      <c r="C465" s="6">
        <v>10408</v>
      </c>
      <c r="D465">
        <f>LEN(VolumebyClient[[#This Row],[CLID]])</f>
        <v>7</v>
      </c>
      <c r="E465" t="str">
        <f>_xlfn.XLOOKUP(VolumebyClient[[#This Row],[CLID]],geobyclient[MID],geobyclient[GEOID])</f>
        <v>GEO1002</v>
      </c>
      <c r="F465" t="str">
        <f>INDEX(geobyclient[GEOID],MATCH(VolumebyClient[[#This Row],[CLID]],geobyclient[RIGHT],0))</f>
        <v>GEO1002</v>
      </c>
      <c r="G465" t="str">
        <f>VLOOKUP(VolumebyClient[[#This Row],[INDEX ATCH REGION ID]],GEONAMES[[GEOID]:[GEO Name]],2,)</f>
        <v>APAC</v>
      </c>
      <c r="H465" t="str">
        <f>"Q"&amp;ROUNDUP(LEFT(VolumebyClient[[#This Row],[Date]],2)/3,0)&amp;" "&amp;RIGHT(VolumebyClient[[#This Row],[Date]],4)</f>
        <v>Q2 2020</v>
      </c>
      <c r="I465" t="str">
        <f>RIGHT(VolumebyClient[[#This Row],[Date]],4)</f>
        <v>2020</v>
      </c>
    </row>
    <row r="466" spans="1:9">
      <c r="A466" s="9" t="s">
        <v>53</v>
      </c>
      <c r="B466" s="7" t="s">
        <v>12</v>
      </c>
      <c r="C466" s="6">
        <v>12392</v>
      </c>
      <c r="D466">
        <f>LEN(VolumebyClient[[#This Row],[CLID]])</f>
        <v>7</v>
      </c>
      <c r="E466" t="str">
        <f>_xlfn.XLOOKUP(VolumebyClient[[#This Row],[CLID]],geobyclient[MID],geobyclient[GEOID])</f>
        <v>GEO1002</v>
      </c>
      <c r="F466" t="str">
        <f>INDEX(geobyclient[GEOID],MATCH(VolumebyClient[[#This Row],[CLID]],geobyclient[RIGHT],0))</f>
        <v>GEO1002</v>
      </c>
      <c r="G466" t="str">
        <f>VLOOKUP(VolumebyClient[[#This Row],[INDEX ATCH REGION ID]],GEONAMES[[GEOID]:[GEO Name]],2,)</f>
        <v>APAC</v>
      </c>
      <c r="H466" t="str">
        <f>"Q"&amp;ROUNDUP(LEFT(VolumebyClient[[#This Row],[Date]],2)/3,0)&amp;" "&amp;RIGHT(VolumebyClient[[#This Row],[Date]],4)</f>
        <v>Q2 2020</v>
      </c>
      <c r="I466" t="str">
        <f>RIGHT(VolumebyClient[[#This Row],[Date]],4)</f>
        <v>2020</v>
      </c>
    </row>
    <row r="467" spans="1:9">
      <c r="A467" s="9" t="s">
        <v>53</v>
      </c>
      <c r="B467" s="7" t="s">
        <v>13</v>
      </c>
      <c r="C467" s="6">
        <v>6449</v>
      </c>
      <c r="D467">
        <f>LEN(VolumebyClient[[#This Row],[CLID]])</f>
        <v>7</v>
      </c>
      <c r="E467" t="str">
        <f>_xlfn.XLOOKUP(VolumebyClient[[#This Row],[CLID]],geobyclient[MID],geobyclient[GEOID])</f>
        <v>GEO1002</v>
      </c>
      <c r="F467" t="str">
        <f>INDEX(geobyclient[GEOID],MATCH(VolumebyClient[[#This Row],[CLID]],geobyclient[RIGHT],0))</f>
        <v>GEO1002</v>
      </c>
      <c r="G467" t="str">
        <f>VLOOKUP(VolumebyClient[[#This Row],[INDEX ATCH REGION ID]],GEONAMES[[GEOID]:[GEO Name]],2,)</f>
        <v>APAC</v>
      </c>
      <c r="H467" t="str">
        <f>"Q"&amp;ROUNDUP(LEFT(VolumebyClient[[#This Row],[Date]],2)/3,0)&amp;" "&amp;RIGHT(VolumebyClient[[#This Row],[Date]],4)</f>
        <v>Q2 2020</v>
      </c>
      <c r="I467" t="str">
        <f>RIGHT(VolumebyClient[[#This Row],[Date]],4)</f>
        <v>2020</v>
      </c>
    </row>
    <row r="468" spans="1:9">
      <c r="A468" s="9" t="s">
        <v>53</v>
      </c>
      <c r="B468" s="7" t="s">
        <v>14</v>
      </c>
      <c r="C468" s="6">
        <v>8425</v>
      </c>
      <c r="D468">
        <f>LEN(VolumebyClient[[#This Row],[CLID]])</f>
        <v>7</v>
      </c>
      <c r="E468" t="str">
        <f>_xlfn.XLOOKUP(VolumebyClient[[#This Row],[CLID]],geobyclient[MID],geobyclient[GEOID])</f>
        <v>GEO1002</v>
      </c>
      <c r="F468" t="str">
        <f>INDEX(geobyclient[GEOID],MATCH(VolumebyClient[[#This Row],[CLID]],geobyclient[RIGHT],0))</f>
        <v>GEO1002</v>
      </c>
      <c r="G468" t="str">
        <f>VLOOKUP(VolumebyClient[[#This Row],[INDEX ATCH REGION ID]],GEONAMES[[GEOID]:[GEO Name]],2,)</f>
        <v>APAC</v>
      </c>
      <c r="H468" t="str">
        <f>"Q"&amp;ROUNDUP(LEFT(VolumebyClient[[#This Row],[Date]],2)/3,0)&amp;" "&amp;RIGHT(VolumebyClient[[#This Row],[Date]],4)</f>
        <v>Q3 2020</v>
      </c>
      <c r="I468" t="str">
        <f>RIGHT(VolumebyClient[[#This Row],[Date]],4)</f>
        <v>2020</v>
      </c>
    </row>
    <row r="469" spans="1:9">
      <c r="A469" s="9" t="s">
        <v>53</v>
      </c>
      <c r="B469" s="7" t="s">
        <v>15</v>
      </c>
      <c r="C469" s="6">
        <v>4464</v>
      </c>
      <c r="D469">
        <f>LEN(VolumebyClient[[#This Row],[CLID]])</f>
        <v>7</v>
      </c>
      <c r="E469" t="str">
        <f>_xlfn.XLOOKUP(VolumebyClient[[#This Row],[CLID]],geobyclient[MID],geobyclient[GEOID])</f>
        <v>GEO1002</v>
      </c>
      <c r="F469" t="str">
        <f>INDEX(geobyclient[GEOID],MATCH(VolumebyClient[[#This Row],[CLID]],geobyclient[RIGHT],0))</f>
        <v>GEO1002</v>
      </c>
      <c r="G469" t="str">
        <f>VLOOKUP(VolumebyClient[[#This Row],[INDEX ATCH REGION ID]],GEONAMES[[GEOID]:[GEO Name]],2,)</f>
        <v>APAC</v>
      </c>
      <c r="H469" t="str">
        <f>"Q"&amp;ROUNDUP(LEFT(VolumebyClient[[#This Row],[Date]],2)/3,0)&amp;" "&amp;RIGHT(VolumebyClient[[#This Row],[Date]],4)</f>
        <v>Q3 2020</v>
      </c>
      <c r="I469" t="str">
        <f>RIGHT(VolumebyClient[[#This Row],[Date]],4)</f>
        <v>2020</v>
      </c>
    </row>
    <row r="470" spans="1:9">
      <c r="A470" s="9" t="s">
        <v>53</v>
      </c>
      <c r="B470" s="7" t="s">
        <v>16</v>
      </c>
      <c r="C470" s="6">
        <v>7440</v>
      </c>
      <c r="D470">
        <f>LEN(VolumebyClient[[#This Row],[CLID]])</f>
        <v>7</v>
      </c>
      <c r="E470" t="str">
        <f>_xlfn.XLOOKUP(VolumebyClient[[#This Row],[CLID]],geobyclient[MID],geobyclient[GEOID])</f>
        <v>GEO1002</v>
      </c>
      <c r="F470" t="str">
        <f>INDEX(geobyclient[GEOID],MATCH(VolumebyClient[[#This Row],[CLID]],geobyclient[RIGHT],0))</f>
        <v>GEO1002</v>
      </c>
      <c r="G470" t="str">
        <f>VLOOKUP(VolumebyClient[[#This Row],[INDEX ATCH REGION ID]],GEONAMES[[GEOID]:[GEO Name]],2,)</f>
        <v>APAC</v>
      </c>
      <c r="H470" t="str">
        <f>"Q"&amp;ROUNDUP(LEFT(VolumebyClient[[#This Row],[Date]],2)/3,0)&amp;" "&amp;RIGHT(VolumebyClient[[#This Row],[Date]],4)</f>
        <v>Q3 2020</v>
      </c>
      <c r="I470" t="str">
        <f>RIGHT(VolumebyClient[[#This Row],[Date]],4)</f>
        <v>2020</v>
      </c>
    </row>
    <row r="471" spans="1:9">
      <c r="A471" s="9" t="s">
        <v>53</v>
      </c>
      <c r="B471" s="7" t="s">
        <v>17</v>
      </c>
      <c r="C471" s="6">
        <v>5452</v>
      </c>
      <c r="D471">
        <f>LEN(VolumebyClient[[#This Row],[CLID]])</f>
        <v>7</v>
      </c>
      <c r="E471" t="str">
        <f>_xlfn.XLOOKUP(VolumebyClient[[#This Row],[CLID]],geobyclient[MID],geobyclient[GEOID])</f>
        <v>GEO1002</v>
      </c>
      <c r="F471" t="str">
        <f>INDEX(geobyclient[GEOID],MATCH(VolumebyClient[[#This Row],[CLID]],geobyclient[RIGHT],0))</f>
        <v>GEO1002</v>
      </c>
      <c r="G471" t="str">
        <f>VLOOKUP(VolumebyClient[[#This Row],[INDEX ATCH REGION ID]],GEONAMES[[GEOID]:[GEO Name]],2,)</f>
        <v>APAC</v>
      </c>
      <c r="H471" t="str">
        <f>"Q"&amp;ROUNDUP(LEFT(VolumebyClient[[#This Row],[Date]],2)/3,0)&amp;" "&amp;RIGHT(VolumebyClient[[#This Row],[Date]],4)</f>
        <v>Q4 2020</v>
      </c>
      <c r="I471" t="str">
        <f>RIGHT(VolumebyClient[[#This Row],[Date]],4)</f>
        <v>2020</v>
      </c>
    </row>
    <row r="472" spans="1:9">
      <c r="A472" s="9" t="s">
        <v>53</v>
      </c>
      <c r="B472" s="7" t="s">
        <v>18</v>
      </c>
      <c r="C472" s="6">
        <v>9422</v>
      </c>
      <c r="D472">
        <f>LEN(VolumebyClient[[#This Row],[CLID]])</f>
        <v>7</v>
      </c>
      <c r="E472" t="str">
        <f>_xlfn.XLOOKUP(VolumebyClient[[#This Row],[CLID]],geobyclient[MID],geobyclient[GEOID])</f>
        <v>GEO1002</v>
      </c>
      <c r="F472" t="str">
        <f>INDEX(geobyclient[GEOID],MATCH(VolumebyClient[[#This Row],[CLID]],geobyclient[RIGHT],0))</f>
        <v>GEO1002</v>
      </c>
      <c r="G472" t="str">
        <f>VLOOKUP(VolumebyClient[[#This Row],[INDEX ATCH REGION ID]],GEONAMES[[GEOID]:[GEO Name]],2,)</f>
        <v>APAC</v>
      </c>
      <c r="H472" t="str">
        <f>"Q"&amp;ROUNDUP(LEFT(VolumebyClient[[#This Row],[Date]],2)/3,0)&amp;" "&amp;RIGHT(VolumebyClient[[#This Row],[Date]],4)</f>
        <v>Q4 2020</v>
      </c>
      <c r="I472" t="str">
        <f>RIGHT(VolumebyClient[[#This Row],[Date]],4)</f>
        <v>2020</v>
      </c>
    </row>
    <row r="473" spans="1:9">
      <c r="A473" s="9" t="s">
        <v>53</v>
      </c>
      <c r="B473" s="7" t="s">
        <v>19</v>
      </c>
      <c r="C473" s="6">
        <v>6445</v>
      </c>
      <c r="D473">
        <f>LEN(VolumebyClient[[#This Row],[CLID]])</f>
        <v>7</v>
      </c>
      <c r="E473" t="str">
        <f>_xlfn.XLOOKUP(VolumebyClient[[#This Row],[CLID]],geobyclient[MID],geobyclient[GEOID])</f>
        <v>GEO1002</v>
      </c>
      <c r="F473" t="str">
        <f>INDEX(geobyclient[GEOID],MATCH(VolumebyClient[[#This Row],[CLID]],geobyclient[RIGHT],0))</f>
        <v>GEO1002</v>
      </c>
      <c r="G473" t="str">
        <f>VLOOKUP(VolumebyClient[[#This Row],[INDEX ATCH REGION ID]],GEONAMES[[GEOID]:[GEO Name]],2,)</f>
        <v>APAC</v>
      </c>
      <c r="H473" t="str">
        <f>"Q"&amp;ROUNDUP(LEFT(VolumebyClient[[#This Row],[Date]],2)/3,0)&amp;" "&amp;RIGHT(VolumebyClient[[#This Row],[Date]],4)</f>
        <v>Q4 2020</v>
      </c>
      <c r="I473" t="str">
        <f>RIGHT(VolumebyClient[[#This Row],[Date]],4)</f>
        <v>2020</v>
      </c>
    </row>
    <row r="474" spans="1:9">
      <c r="A474" s="9" t="s">
        <v>53</v>
      </c>
      <c r="B474" s="7" t="s">
        <v>20</v>
      </c>
      <c r="C474" s="6">
        <v>6576</v>
      </c>
      <c r="D474">
        <f>LEN(VolumebyClient[[#This Row],[CLID]])</f>
        <v>7</v>
      </c>
      <c r="E474" t="str">
        <f>_xlfn.XLOOKUP(VolumebyClient[[#This Row],[CLID]],geobyclient[MID],geobyclient[GEOID])</f>
        <v>GEO1002</v>
      </c>
      <c r="F474" t="str">
        <f>INDEX(geobyclient[GEOID],MATCH(VolumebyClient[[#This Row],[CLID]],geobyclient[RIGHT],0))</f>
        <v>GEO1002</v>
      </c>
      <c r="G474" t="str">
        <f>VLOOKUP(VolumebyClient[[#This Row],[INDEX ATCH REGION ID]],GEONAMES[[GEOID]:[GEO Name]],2,)</f>
        <v>APAC</v>
      </c>
      <c r="H474" t="str">
        <f>"Q"&amp;ROUNDUP(LEFT(VolumebyClient[[#This Row],[Date]],2)/3,0)&amp;" "&amp;RIGHT(VolumebyClient[[#This Row],[Date]],4)</f>
        <v>Q2 2021</v>
      </c>
      <c r="I474" t="str">
        <f>RIGHT(VolumebyClient[[#This Row],[Date]],4)</f>
        <v>2021</v>
      </c>
    </row>
    <row r="475" spans="1:9">
      <c r="A475" s="9" t="s">
        <v>53</v>
      </c>
      <c r="B475" s="7" t="s">
        <v>21</v>
      </c>
      <c r="C475" s="6">
        <v>13012</v>
      </c>
      <c r="D475">
        <f>LEN(VolumebyClient[[#This Row],[CLID]])</f>
        <v>7</v>
      </c>
      <c r="E475" t="str">
        <f>_xlfn.XLOOKUP(VolumebyClient[[#This Row],[CLID]],geobyclient[MID],geobyclient[GEOID])</f>
        <v>GEO1002</v>
      </c>
      <c r="F475" t="str">
        <f>INDEX(geobyclient[GEOID],MATCH(VolumebyClient[[#This Row],[CLID]],geobyclient[RIGHT],0))</f>
        <v>GEO1002</v>
      </c>
      <c r="G475" t="str">
        <f>VLOOKUP(VolumebyClient[[#This Row],[INDEX ATCH REGION ID]],GEONAMES[[GEOID]:[GEO Name]],2,)</f>
        <v>APAC</v>
      </c>
      <c r="H475" t="str">
        <f>"Q"&amp;ROUNDUP(LEFT(VolumebyClient[[#This Row],[Date]],2)/3,0)&amp;" "&amp;RIGHT(VolumebyClient[[#This Row],[Date]],4)</f>
        <v>Q2 2021</v>
      </c>
      <c r="I475" t="str">
        <f>RIGHT(VolumebyClient[[#This Row],[Date]],4)</f>
        <v>2021</v>
      </c>
    </row>
    <row r="476" spans="1:9">
      <c r="A476" s="9" t="s">
        <v>53</v>
      </c>
      <c r="B476" s="7" t="s">
        <v>22</v>
      </c>
      <c r="C476" s="6">
        <v>10308</v>
      </c>
      <c r="D476">
        <f>LEN(VolumebyClient[[#This Row],[CLID]])</f>
        <v>7</v>
      </c>
      <c r="E476" t="str">
        <f>_xlfn.XLOOKUP(VolumebyClient[[#This Row],[CLID]],geobyclient[MID],geobyclient[GEOID])</f>
        <v>GEO1002</v>
      </c>
      <c r="F476" t="str">
        <f>INDEX(geobyclient[GEOID],MATCH(VolumebyClient[[#This Row],[CLID]],geobyclient[RIGHT],0))</f>
        <v>GEO1002</v>
      </c>
      <c r="G476" t="str">
        <f>VLOOKUP(VolumebyClient[[#This Row],[INDEX ATCH REGION ID]],GEONAMES[[GEOID]:[GEO Name]],2,)</f>
        <v>APAC</v>
      </c>
      <c r="H476" t="str">
        <f>"Q"&amp;ROUNDUP(LEFT(VolumebyClient[[#This Row],[Date]],2)/3,0)&amp;" "&amp;RIGHT(VolumebyClient[[#This Row],[Date]],4)</f>
        <v>Q2 2021</v>
      </c>
      <c r="I476" t="str">
        <f>RIGHT(VolumebyClient[[#This Row],[Date]],4)</f>
        <v>2021</v>
      </c>
    </row>
    <row r="477" spans="1:9">
      <c r="A477" s="9" t="s">
        <v>53</v>
      </c>
      <c r="B477" s="7" t="s">
        <v>23</v>
      </c>
      <c r="C477" s="6">
        <v>11287</v>
      </c>
      <c r="D477">
        <f>LEN(VolumebyClient[[#This Row],[CLID]])</f>
        <v>7</v>
      </c>
      <c r="E477" t="str">
        <f>_xlfn.XLOOKUP(VolumebyClient[[#This Row],[CLID]],geobyclient[MID],geobyclient[GEOID])</f>
        <v>GEO1002</v>
      </c>
      <c r="F477" t="str">
        <f>INDEX(geobyclient[GEOID],MATCH(VolumebyClient[[#This Row],[CLID]],geobyclient[RIGHT],0))</f>
        <v>GEO1002</v>
      </c>
      <c r="G477" t="str">
        <f>VLOOKUP(VolumebyClient[[#This Row],[INDEX ATCH REGION ID]],GEONAMES[[GEOID]:[GEO Name]],2,)</f>
        <v>APAC</v>
      </c>
      <c r="H477" t="str">
        <f>"Q"&amp;ROUNDUP(LEFT(VolumebyClient[[#This Row],[Date]],2)/3,0)&amp;" "&amp;RIGHT(VolumebyClient[[#This Row],[Date]],4)</f>
        <v>Q1 2021</v>
      </c>
      <c r="I477" t="str">
        <f>RIGHT(VolumebyClient[[#This Row],[Date]],4)</f>
        <v>2021</v>
      </c>
    </row>
    <row r="478" spans="1:9">
      <c r="A478" s="9" t="s">
        <v>53</v>
      </c>
      <c r="B478" s="7" t="s">
        <v>24</v>
      </c>
      <c r="C478" s="6">
        <v>7361</v>
      </c>
      <c r="D478">
        <f>LEN(VolumebyClient[[#This Row],[CLID]])</f>
        <v>7</v>
      </c>
      <c r="E478" t="str">
        <f>_xlfn.XLOOKUP(VolumebyClient[[#This Row],[CLID]],geobyclient[MID],geobyclient[GEOID])</f>
        <v>GEO1002</v>
      </c>
      <c r="F478" t="str">
        <f>INDEX(geobyclient[GEOID],MATCH(VolumebyClient[[#This Row],[CLID]],geobyclient[RIGHT],0))</f>
        <v>GEO1002</v>
      </c>
      <c r="G478" t="str">
        <f>VLOOKUP(VolumebyClient[[#This Row],[INDEX ATCH REGION ID]],GEONAMES[[GEOID]:[GEO Name]],2,)</f>
        <v>APAC</v>
      </c>
      <c r="H478" t="str">
        <f>"Q"&amp;ROUNDUP(LEFT(VolumebyClient[[#This Row],[Date]],2)/3,0)&amp;" "&amp;RIGHT(VolumebyClient[[#This Row],[Date]],4)</f>
        <v>Q1 2021</v>
      </c>
      <c r="I478" t="str">
        <f>RIGHT(VolumebyClient[[#This Row],[Date]],4)</f>
        <v>2021</v>
      </c>
    </row>
    <row r="479" spans="1:9">
      <c r="A479" s="9" t="s">
        <v>53</v>
      </c>
      <c r="B479" s="7" t="s">
        <v>25</v>
      </c>
      <c r="C479" s="6">
        <v>9604</v>
      </c>
      <c r="D479">
        <f>LEN(VolumebyClient[[#This Row],[CLID]])</f>
        <v>7</v>
      </c>
      <c r="E479" t="str">
        <f>_xlfn.XLOOKUP(VolumebyClient[[#This Row],[CLID]],geobyclient[MID],geobyclient[GEOID])</f>
        <v>GEO1002</v>
      </c>
      <c r="F479" t="str">
        <f>INDEX(geobyclient[GEOID],MATCH(VolumebyClient[[#This Row],[CLID]],geobyclient[RIGHT],0))</f>
        <v>GEO1002</v>
      </c>
      <c r="G479" t="str">
        <f>VLOOKUP(VolumebyClient[[#This Row],[INDEX ATCH REGION ID]],GEONAMES[[GEOID]:[GEO Name]],2,)</f>
        <v>APAC</v>
      </c>
      <c r="H479" t="str">
        <f>"Q"&amp;ROUNDUP(LEFT(VolumebyClient[[#This Row],[Date]],2)/3,0)&amp;" "&amp;RIGHT(VolumebyClient[[#This Row],[Date]],4)</f>
        <v>Q1 2021</v>
      </c>
      <c r="I479" t="str">
        <f>RIGHT(VolumebyClient[[#This Row],[Date]],4)</f>
        <v>2021</v>
      </c>
    </row>
    <row r="480" spans="1:9">
      <c r="A480" s="9" t="s">
        <v>54</v>
      </c>
      <c r="B480" s="7" t="s">
        <v>27</v>
      </c>
      <c r="C480" s="6">
        <v>277</v>
      </c>
      <c r="D480">
        <f>LEN(VolumebyClient[[#This Row],[CLID]])</f>
        <v>7</v>
      </c>
      <c r="E480" t="str">
        <f>_xlfn.XLOOKUP(VolumebyClient[[#This Row],[CLID]],geobyclient[MID],geobyclient[GEOID])</f>
        <v>GEO1002</v>
      </c>
      <c r="F480" t="str">
        <f>INDEX(geobyclient[GEOID],MATCH(VolumebyClient[[#This Row],[CLID]],geobyclient[RIGHT],0))</f>
        <v>GEO1002</v>
      </c>
      <c r="G480" t="str">
        <f>VLOOKUP(VolumebyClient[[#This Row],[INDEX ATCH REGION ID]],GEONAMES[[GEOID]:[GEO Name]],2,)</f>
        <v>APAC</v>
      </c>
      <c r="H480" t="str">
        <f>"Q"&amp;ROUNDUP(LEFT(VolumebyClient[[#This Row],[Date]],2)/3,0)&amp;" "&amp;RIGHT(VolumebyClient[[#This Row],[Date]],4)</f>
        <v>Q1 2020</v>
      </c>
      <c r="I480" t="str">
        <f>RIGHT(VolumebyClient[[#This Row],[Date]],4)</f>
        <v>2020</v>
      </c>
    </row>
    <row r="481" spans="1:9">
      <c r="A481" s="9" t="s">
        <v>54</v>
      </c>
      <c r="B481" s="7" t="s">
        <v>28</v>
      </c>
      <c r="C481" s="6">
        <v>244</v>
      </c>
      <c r="D481">
        <f>LEN(VolumebyClient[[#This Row],[CLID]])</f>
        <v>7</v>
      </c>
      <c r="E481" t="str">
        <f>_xlfn.XLOOKUP(VolumebyClient[[#This Row],[CLID]],geobyclient[MID],geobyclient[GEOID])</f>
        <v>GEO1002</v>
      </c>
      <c r="F481" t="str">
        <f>INDEX(geobyclient[GEOID],MATCH(VolumebyClient[[#This Row],[CLID]],geobyclient[RIGHT],0))</f>
        <v>GEO1002</v>
      </c>
      <c r="G481" t="str">
        <f>VLOOKUP(VolumebyClient[[#This Row],[INDEX ATCH REGION ID]],GEONAMES[[GEOID]:[GEO Name]],2,)</f>
        <v>APAC</v>
      </c>
      <c r="H481" t="str">
        <f>"Q"&amp;ROUNDUP(LEFT(VolumebyClient[[#This Row],[Date]],2)/3,0)&amp;" "&amp;RIGHT(VolumebyClient[[#This Row],[Date]],4)</f>
        <v>Q1 2020</v>
      </c>
      <c r="I481" t="str">
        <f>RIGHT(VolumebyClient[[#This Row],[Date]],4)</f>
        <v>2020</v>
      </c>
    </row>
    <row r="482" spans="1:9">
      <c r="A482" s="9" t="s">
        <v>54</v>
      </c>
      <c r="B482" s="7" t="s">
        <v>10</v>
      </c>
      <c r="C482" s="6">
        <v>337</v>
      </c>
      <c r="D482">
        <f>LEN(VolumebyClient[[#This Row],[CLID]])</f>
        <v>7</v>
      </c>
      <c r="E482" t="str">
        <f>_xlfn.XLOOKUP(VolumebyClient[[#This Row],[CLID]],geobyclient[MID],geobyclient[GEOID])</f>
        <v>GEO1002</v>
      </c>
      <c r="F482" t="str">
        <f>INDEX(geobyclient[GEOID],MATCH(VolumebyClient[[#This Row],[CLID]],geobyclient[RIGHT],0))</f>
        <v>GEO1002</v>
      </c>
      <c r="G482" t="str">
        <f>VLOOKUP(VolumebyClient[[#This Row],[INDEX ATCH REGION ID]],GEONAMES[[GEOID]:[GEO Name]],2,)</f>
        <v>APAC</v>
      </c>
      <c r="H482" t="str">
        <f>"Q"&amp;ROUNDUP(LEFT(VolumebyClient[[#This Row],[Date]],2)/3,0)&amp;" "&amp;RIGHT(VolumebyClient[[#This Row],[Date]],4)</f>
        <v>Q1 2020</v>
      </c>
      <c r="I482" t="str">
        <f>RIGHT(VolumebyClient[[#This Row],[Date]],4)</f>
        <v>2020</v>
      </c>
    </row>
    <row r="483" spans="1:9">
      <c r="A483" s="9" t="s">
        <v>54</v>
      </c>
      <c r="B483" s="7" t="s">
        <v>11</v>
      </c>
      <c r="C483" s="6">
        <v>332</v>
      </c>
      <c r="D483">
        <f>LEN(VolumebyClient[[#This Row],[CLID]])</f>
        <v>7</v>
      </c>
      <c r="E483" t="str">
        <f>_xlfn.XLOOKUP(VolumebyClient[[#This Row],[CLID]],geobyclient[MID],geobyclient[GEOID])</f>
        <v>GEO1002</v>
      </c>
      <c r="F483" t="str">
        <f>INDEX(geobyclient[GEOID],MATCH(VolumebyClient[[#This Row],[CLID]],geobyclient[RIGHT],0))</f>
        <v>GEO1002</v>
      </c>
      <c r="G483" t="str">
        <f>VLOOKUP(VolumebyClient[[#This Row],[INDEX ATCH REGION ID]],GEONAMES[[GEOID]:[GEO Name]],2,)</f>
        <v>APAC</v>
      </c>
      <c r="H483" t="str">
        <f>"Q"&amp;ROUNDUP(LEFT(VolumebyClient[[#This Row],[Date]],2)/3,0)&amp;" "&amp;RIGHT(VolumebyClient[[#This Row],[Date]],4)</f>
        <v>Q2 2020</v>
      </c>
      <c r="I483" t="str">
        <f>RIGHT(VolumebyClient[[#This Row],[Date]],4)</f>
        <v>2020</v>
      </c>
    </row>
    <row r="484" spans="1:9">
      <c r="A484" s="9" t="s">
        <v>54</v>
      </c>
      <c r="B484" s="7" t="s">
        <v>12</v>
      </c>
      <c r="C484" s="6">
        <v>362</v>
      </c>
      <c r="D484">
        <f>LEN(VolumebyClient[[#This Row],[CLID]])</f>
        <v>7</v>
      </c>
      <c r="E484" t="str">
        <f>_xlfn.XLOOKUP(VolumebyClient[[#This Row],[CLID]],geobyclient[MID],geobyclient[GEOID])</f>
        <v>GEO1002</v>
      </c>
      <c r="F484" t="str">
        <f>INDEX(geobyclient[GEOID],MATCH(VolumebyClient[[#This Row],[CLID]],geobyclient[RIGHT],0))</f>
        <v>GEO1002</v>
      </c>
      <c r="G484" t="str">
        <f>VLOOKUP(VolumebyClient[[#This Row],[INDEX ATCH REGION ID]],GEONAMES[[GEOID]:[GEO Name]],2,)</f>
        <v>APAC</v>
      </c>
      <c r="H484" t="str">
        <f>"Q"&amp;ROUNDUP(LEFT(VolumebyClient[[#This Row],[Date]],2)/3,0)&amp;" "&amp;RIGHT(VolumebyClient[[#This Row],[Date]],4)</f>
        <v>Q2 2020</v>
      </c>
      <c r="I484" t="str">
        <f>RIGHT(VolumebyClient[[#This Row],[Date]],4)</f>
        <v>2020</v>
      </c>
    </row>
    <row r="485" spans="1:9">
      <c r="A485" s="9" t="s">
        <v>54</v>
      </c>
      <c r="B485" s="7" t="s">
        <v>13</v>
      </c>
      <c r="C485" s="6">
        <v>213</v>
      </c>
      <c r="D485">
        <f>LEN(VolumebyClient[[#This Row],[CLID]])</f>
        <v>7</v>
      </c>
      <c r="E485" t="str">
        <f>_xlfn.XLOOKUP(VolumebyClient[[#This Row],[CLID]],geobyclient[MID],geobyclient[GEOID])</f>
        <v>GEO1002</v>
      </c>
      <c r="F485" t="str">
        <f>INDEX(geobyclient[GEOID],MATCH(VolumebyClient[[#This Row],[CLID]],geobyclient[RIGHT],0))</f>
        <v>GEO1002</v>
      </c>
      <c r="G485" t="str">
        <f>VLOOKUP(VolumebyClient[[#This Row],[INDEX ATCH REGION ID]],GEONAMES[[GEOID]:[GEO Name]],2,)</f>
        <v>APAC</v>
      </c>
      <c r="H485" t="str">
        <f>"Q"&amp;ROUNDUP(LEFT(VolumebyClient[[#This Row],[Date]],2)/3,0)&amp;" "&amp;RIGHT(VolumebyClient[[#This Row],[Date]],4)</f>
        <v>Q2 2020</v>
      </c>
      <c r="I485" t="str">
        <f>RIGHT(VolumebyClient[[#This Row],[Date]],4)</f>
        <v>2020</v>
      </c>
    </row>
    <row r="486" spans="1:9">
      <c r="A486" s="9" t="s">
        <v>54</v>
      </c>
      <c r="B486" s="7" t="s">
        <v>14</v>
      </c>
      <c r="C486" s="6">
        <v>248</v>
      </c>
      <c r="D486">
        <f>LEN(VolumebyClient[[#This Row],[CLID]])</f>
        <v>7</v>
      </c>
      <c r="E486" t="str">
        <f>_xlfn.XLOOKUP(VolumebyClient[[#This Row],[CLID]],geobyclient[MID],geobyclient[GEOID])</f>
        <v>GEO1002</v>
      </c>
      <c r="F486" t="str">
        <f>INDEX(geobyclient[GEOID],MATCH(VolumebyClient[[#This Row],[CLID]],geobyclient[RIGHT],0))</f>
        <v>GEO1002</v>
      </c>
      <c r="G486" t="str">
        <f>VLOOKUP(VolumebyClient[[#This Row],[INDEX ATCH REGION ID]],GEONAMES[[GEOID]:[GEO Name]],2,)</f>
        <v>APAC</v>
      </c>
      <c r="H486" t="str">
        <f>"Q"&amp;ROUNDUP(LEFT(VolumebyClient[[#This Row],[Date]],2)/3,0)&amp;" "&amp;RIGHT(VolumebyClient[[#This Row],[Date]],4)</f>
        <v>Q3 2020</v>
      </c>
      <c r="I486" t="str">
        <f>RIGHT(VolumebyClient[[#This Row],[Date]],4)</f>
        <v>2020</v>
      </c>
    </row>
    <row r="487" spans="1:9">
      <c r="A487" s="9" t="s">
        <v>54</v>
      </c>
      <c r="B487" s="7" t="s">
        <v>15</v>
      </c>
      <c r="C487" s="6">
        <v>156</v>
      </c>
      <c r="D487">
        <f>LEN(VolumebyClient[[#This Row],[CLID]])</f>
        <v>7</v>
      </c>
      <c r="E487" t="str">
        <f>_xlfn.XLOOKUP(VolumebyClient[[#This Row],[CLID]],geobyclient[MID],geobyclient[GEOID])</f>
        <v>GEO1002</v>
      </c>
      <c r="F487" t="str">
        <f>INDEX(geobyclient[GEOID],MATCH(VolumebyClient[[#This Row],[CLID]],geobyclient[RIGHT],0))</f>
        <v>GEO1002</v>
      </c>
      <c r="G487" t="str">
        <f>VLOOKUP(VolumebyClient[[#This Row],[INDEX ATCH REGION ID]],GEONAMES[[GEOID]:[GEO Name]],2,)</f>
        <v>APAC</v>
      </c>
      <c r="H487" t="str">
        <f>"Q"&amp;ROUNDUP(LEFT(VolumebyClient[[#This Row],[Date]],2)/3,0)&amp;" "&amp;RIGHT(VolumebyClient[[#This Row],[Date]],4)</f>
        <v>Q3 2020</v>
      </c>
      <c r="I487" t="str">
        <f>RIGHT(VolumebyClient[[#This Row],[Date]],4)</f>
        <v>2020</v>
      </c>
    </row>
    <row r="488" spans="1:9">
      <c r="A488" s="9" t="s">
        <v>54</v>
      </c>
      <c r="B488" s="7" t="s">
        <v>16</v>
      </c>
      <c r="C488" s="6">
        <v>218</v>
      </c>
      <c r="D488">
        <f>LEN(VolumebyClient[[#This Row],[CLID]])</f>
        <v>7</v>
      </c>
      <c r="E488" t="str">
        <f>_xlfn.XLOOKUP(VolumebyClient[[#This Row],[CLID]],geobyclient[MID],geobyclient[GEOID])</f>
        <v>GEO1002</v>
      </c>
      <c r="F488" t="str">
        <f>INDEX(geobyclient[GEOID],MATCH(VolumebyClient[[#This Row],[CLID]],geobyclient[RIGHT],0))</f>
        <v>GEO1002</v>
      </c>
      <c r="G488" t="str">
        <f>VLOOKUP(VolumebyClient[[#This Row],[INDEX ATCH REGION ID]],GEONAMES[[GEOID]:[GEO Name]],2,)</f>
        <v>APAC</v>
      </c>
      <c r="H488" t="str">
        <f>"Q"&amp;ROUNDUP(LEFT(VolumebyClient[[#This Row],[Date]],2)/3,0)&amp;" "&amp;RIGHT(VolumebyClient[[#This Row],[Date]],4)</f>
        <v>Q3 2020</v>
      </c>
      <c r="I488" t="str">
        <f>RIGHT(VolumebyClient[[#This Row],[Date]],4)</f>
        <v>2020</v>
      </c>
    </row>
    <row r="489" spans="1:9">
      <c r="A489" s="9" t="s">
        <v>54</v>
      </c>
      <c r="B489" s="7" t="s">
        <v>17</v>
      </c>
      <c r="C489" s="6">
        <v>182</v>
      </c>
      <c r="D489">
        <f>LEN(VolumebyClient[[#This Row],[CLID]])</f>
        <v>7</v>
      </c>
      <c r="E489" t="str">
        <f>_xlfn.XLOOKUP(VolumebyClient[[#This Row],[CLID]],geobyclient[MID],geobyclient[GEOID])</f>
        <v>GEO1002</v>
      </c>
      <c r="F489" t="str">
        <f>INDEX(geobyclient[GEOID],MATCH(VolumebyClient[[#This Row],[CLID]],geobyclient[RIGHT],0))</f>
        <v>GEO1002</v>
      </c>
      <c r="G489" t="str">
        <f>VLOOKUP(VolumebyClient[[#This Row],[INDEX ATCH REGION ID]],GEONAMES[[GEOID]:[GEO Name]],2,)</f>
        <v>APAC</v>
      </c>
      <c r="H489" t="str">
        <f>"Q"&amp;ROUNDUP(LEFT(VolumebyClient[[#This Row],[Date]],2)/3,0)&amp;" "&amp;RIGHT(VolumebyClient[[#This Row],[Date]],4)</f>
        <v>Q4 2020</v>
      </c>
      <c r="I489" t="str">
        <f>RIGHT(VolumebyClient[[#This Row],[Date]],4)</f>
        <v>2020</v>
      </c>
    </row>
    <row r="490" spans="1:9">
      <c r="A490" s="9" t="s">
        <v>54</v>
      </c>
      <c r="B490" s="7" t="s">
        <v>18</v>
      </c>
      <c r="C490" s="6">
        <v>276</v>
      </c>
      <c r="D490">
        <f>LEN(VolumebyClient[[#This Row],[CLID]])</f>
        <v>7</v>
      </c>
      <c r="E490" t="str">
        <f>_xlfn.XLOOKUP(VolumebyClient[[#This Row],[CLID]],geobyclient[MID],geobyclient[GEOID])</f>
        <v>GEO1002</v>
      </c>
      <c r="F490" t="str">
        <f>INDEX(geobyclient[GEOID],MATCH(VolumebyClient[[#This Row],[CLID]],geobyclient[RIGHT],0))</f>
        <v>GEO1002</v>
      </c>
      <c r="G490" t="str">
        <f>VLOOKUP(VolumebyClient[[#This Row],[INDEX ATCH REGION ID]],GEONAMES[[GEOID]:[GEO Name]],2,)</f>
        <v>APAC</v>
      </c>
      <c r="H490" t="str">
        <f>"Q"&amp;ROUNDUP(LEFT(VolumebyClient[[#This Row],[Date]],2)/3,0)&amp;" "&amp;RIGHT(VolumebyClient[[#This Row],[Date]],4)</f>
        <v>Q4 2020</v>
      </c>
      <c r="I490" t="str">
        <f>RIGHT(VolumebyClient[[#This Row],[Date]],4)</f>
        <v>2020</v>
      </c>
    </row>
    <row r="491" spans="1:9">
      <c r="A491" s="9" t="s">
        <v>54</v>
      </c>
      <c r="B491" s="7" t="s">
        <v>19</v>
      </c>
      <c r="C491" s="6">
        <v>218</v>
      </c>
      <c r="D491">
        <f>LEN(VolumebyClient[[#This Row],[CLID]])</f>
        <v>7</v>
      </c>
      <c r="E491" t="str">
        <f>_xlfn.XLOOKUP(VolumebyClient[[#This Row],[CLID]],geobyclient[MID],geobyclient[GEOID])</f>
        <v>GEO1002</v>
      </c>
      <c r="F491" t="str">
        <f>INDEX(geobyclient[GEOID],MATCH(VolumebyClient[[#This Row],[CLID]],geobyclient[RIGHT],0))</f>
        <v>GEO1002</v>
      </c>
      <c r="G491" t="str">
        <f>VLOOKUP(VolumebyClient[[#This Row],[INDEX ATCH REGION ID]],GEONAMES[[GEOID]:[GEO Name]],2,)</f>
        <v>APAC</v>
      </c>
      <c r="H491" t="str">
        <f>"Q"&amp;ROUNDUP(LEFT(VolumebyClient[[#This Row],[Date]],2)/3,0)&amp;" "&amp;RIGHT(VolumebyClient[[#This Row],[Date]],4)</f>
        <v>Q4 2020</v>
      </c>
      <c r="I491" t="str">
        <f>RIGHT(VolumebyClient[[#This Row],[Date]],4)</f>
        <v>2020</v>
      </c>
    </row>
    <row r="492" spans="1:9">
      <c r="A492" s="9" t="s">
        <v>54</v>
      </c>
      <c r="B492" s="7" t="s">
        <v>20</v>
      </c>
      <c r="C492" s="6">
        <v>220</v>
      </c>
      <c r="D492">
        <f>LEN(VolumebyClient[[#This Row],[CLID]])</f>
        <v>7</v>
      </c>
      <c r="E492" t="str">
        <f>_xlfn.XLOOKUP(VolumebyClient[[#This Row],[CLID]],geobyclient[MID],geobyclient[GEOID])</f>
        <v>GEO1002</v>
      </c>
      <c r="F492" t="str">
        <f>INDEX(geobyclient[GEOID],MATCH(VolumebyClient[[#This Row],[CLID]],geobyclient[RIGHT],0))</f>
        <v>GEO1002</v>
      </c>
      <c r="G492" t="str">
        <f>VLOOKUP(VolumebyClient[[#This Row],[INDEX ATCH REGION ID]],GEONAMES[[GEOID]:[GEO Name]],2,)</f>
        <v>APAC</v>
      </c>
      <c r="H492" t="str">
        <f>"Q"&amp;ROUNDUP(LEFT(VolumebyClient[[#This Row],[Date]],2)/3,0)&amp;" "&amp;RIGHT(VolumebyClient[[#This Row],[Date]],4)</f>
        <v>Q2 2021</v>
      </c>
      <c r="I492" t="str">
        <f>RIGHT(VolumebyClient[[#This Row],[Date]],4)</f>
        <v>2021</v>
      </c>
    </row>
    <row r="493" spans="1:9">
      <c r="A493" s="9" t="s">
        <v>54</v>
      </c>
      <c r="B493" s="7" t="s">
        <v>21</v>
      </c>
      <c r="C493" s="6">
        <v>370</v>
      </c>
      <c r="D493">
        <f>LEN(VolumebyClient[[#This Row],[CLID]])</f>
        <v>7</v>
      </c>
      <c r="E493" t="str">
        <f>_xlfn.XLOOKUP(VolumebyClient[[#This Row],[CLID]],geobyclient[MID],geobyclient[GEOID])</f>
        <v>GEO1002</v>
      </c>
      <c r="F493" t="str">
        <f>INDEX(geobyclient[GEOID],MATCH(VolumebyClient[[#This Row],[CLID]],geobyclient[RIGHT],0))</f>
        <v>GEO1002</v>
      </c>
      <c r="G493" t="str">
        <f>VLOOKUP(VolumebyClient[[#This Row],[INDEX ATCH REGION ID]],GEONAMES[[GEOID]:[GEO Name]],2,)</f>
        <v>APAC</v>
      </c>
      <c r="H493" t="str">
        <f>"Q"&amp;ROUNDUP(LEFT(VolumebyClient[[#This Row],[Date]],2)/3,0)&amp;" "&amp;RIGHT(VolumebyClient[[#This Row],[Date]],4)</f>
        <v>Q2 2021</v>
      </c>
      <c r="I493" t="str">
        <f>RIGHT(VolumebyClient[[#This Row],[Date]],4)</f>
        <v>2021</v>
      </c>
    </row>
    <row r="494" spans="1:9">
      <c r="A494" s="9" t="s">
        <v>54</v>
      </c>
      <c r="B494" s="7" t="s">
        <v>22</v>
      </c>
      <c r="C494" s="6">
        <v>331</v>
      </c>
      <c r="D494">
        <f>LEN(VolumebyClient[[#This Row],[CLID]])</f>
        <v>7</v>
      </c>
      <c r="E494" t="str">
        <f>_xlfn.XLOOKUP(VolumebyClient[[#This Row],[CLID]],geobyclient[MID],geobyclient[GEOID])</f>
        <v>GEO1002</v>
      </c>
      <c r="F494" t="str">
        <f>INDEX(geobyclient[GEOID],MATCH(VolumebyClient[[#This Row],[CLID]],geobyclient[RIGHT],0))</f>
        <v>GEO1002</v>
      </c>
      <c r="G494" t="str">
        <f>VLOOKUP(VolumebyClient[[#This Row],[INDEX ATCH REGION ID]],GEONAMES[[GEOID]:[GEO Name]],2,)</f>
        <v>APAC</v>
      </c>
      <c r="H494" t="str">
        <f>"Q"&amp;ROUNDUP(LEFT(VolumebyClient[[#This Row],[Date]],2)/3,0)&amp;" "&amp;RIGHT(VolumebyClient[[#This Row],[Date]],4)</f>
        <v>Q2 2021</v>
      </c>
      <c r="I494" t="str">
        <f>RIGHT(VolumebyClient[[#This Row],[Date]],4)</f>
        <v>2021</v>
      </c>
    </row>
    <row r="495" spans="1:9">
      <c r="A495" s="9" t="s">
        <v>54</v>
      </c>
      <c r="B495" s="7" t="s">
        <v>23</v>
      </c>
      <c r="C495" s="6">
        <v>332</v>
      </c>
      <c r="D495">
        <f>LEN(VolumebyClient[[#This Row],[CLID]])</f>
        <v>7</v>
      </c>
      <c r="E495" t="str">
        <f>_xlfn.XLOOKUP(VolumebyClient[[#This Row],[CLID]],geobyclient[MID],geobyclient[GEOID])</f>
        <v>GEO1002</v>
      </c>
      <c r="F495" t="str">
        <f>INDEX(geobyclient[GEOID],MATCH(VolumebyClient[[#This Row],[CLID]],geobyclient[RIGHT],0))</f>
        <v>GEO1002</v>
      </c>
      <c r="G495" t="str">
        <f>VLOOKUP(VolumebyClient[[#This Row],[INDEX ATCH REGION ID]],GEONAMES[[GEOID]:[GEO Name]],2,)</f>
        <v>APAC</v>
      </c>
      <c r="H495" t="str">
        <f>"Q"&amp;ROUNDUP(LEFT(VolumebyClient[[#This Row],[Date]],2)/3,0)&amp;" "&amp;RIGHT(VolumebyClient[[#This Row],[Date]],4)</f>
        <v>Q1 2021</v>
      </c>
      <c r="I495" t="str">
        <f>RIGHT(VolumebyClient[[#This Row],[Date]],4)</f>
        <v>2021</v>
      </c>
    </row>
    <row r="496" spans="1:9">
      <c r="A496" s="9" t="s">
        <v>54</v>
      </c>
      <c r="B496" s="7" t="s">
        <v>24</v>
      </c>
      <c r="C496" s="6">
        <v>250</v>
      </c>
      <c r="D496">
        <f>LEN(VolumebyClient[[#This Row],[CLID]])</f>
        <v>7</v>
      </c>
      <c r="E496" t="str">
        <f>_xlfn.XLOOKUP(VolumebyClient[[#This Row],[CLID]],geobyclient[MID],geobyclient[GEOID])</f>
        <v>GEO1002</v>
      </c>
      <c r="F496" t="str">
        <f>INDEX(geobyclient[GEOID],MATCH(VolumebyClient[[#This Row],[CLID]],geobyclient[RIGHT],0))</f>
        <v>GEO1002</v>
      </c>
      <c r="G496" t="str">
        <f>VLOOKUP(VolumebyClient[[#This Row],[INDEX ATCH REGION ID]],GEONAMES[[GEOID]:[GEO Name]],2,)</f>
        <v>APAC</v>
      </c>
      <c r="H496" t="str">
        <f>"Q"&amp;ROUNDUP(LEFT(VolumebyClient[[#This Row],[Date]],2)/3,0)&amp;" "&amp;RIGHT(VolumebyClient[[#This Row],[Date]],4)</f>
        <v>Q1 2021</v>
      </c>
      <c r="I496" t="str">
        <f>RIGHT(VolumebyClient[[#This Row],[Date]],4)</f>
        <v>2021</v>
      </c>
    </row>
    <row r="497" spans="1:9">
      <c r="A497" s="9" t="s">
        <v>54</v>
      </c>
      <c r="B497" s="7" t="s">
        <v>25</v>
      </c>
      <c r="C497" s="6">
        <v>289</v>
      </c>
      <c r="D497">
        <f>LEN(VolumebyClient[[#This Row],[CLID]])</f>
        <v>7</v>
      </c>
      <c r="E497" t="str">
        <f>_xlfn.XLOOKUP(VolumebyClient[[#This Row],[CLID]],geobyclient[MID],geobyclient[GEOID])</f>
        <v>GEO1002</v>
      </c>
      <c r="F497" t="str">
        <f>INDEX(geobyclient[GEOID],MATCH(VolumebyClient[[#This Row],[CLID]],geobyclient[RIGHT],0))</f>
        <v>GEO1002</v>
      </c>
      <c r="G497" t="str">
        <f>VLOOKUP(VolumebyClient[[#This Row],[INDEX ATCH REGION ID]],GEONAMES[[GEOID]:[GEO Name]],2,)</f>
        <v>APAC</v>
      </c>
      <c r="H497" t="str">
        <f>"Q"&amp;ROUNDUP(LEFT(VolumebyClient[[#This Row],[Date]],2)/3,0)&amp;" "&amp;RIGHT(VolumebyClient[[#This Row],[Date]],4)</f>
        <v>Q1 2021</v>
      </c>
      <c r="I497" t="str">
        <f>RIGHT(VolumebyClient[[#This Row],[Date]],4)</f>
        <v>2021</v>
      </c>
    </row>
    <row r="498" spans="1:9">
      <c r="A498" s="9" t="s">
        <v>55</v>
      </c>
      <c r="B498" s="7" t="s">
        <v>27</v>
      </c>
      <c r="C498" s="6">
        <v>53</v>
      </c>
      <c r="D498">
        <f>LEN(VolumebyClient[[#This Row],[CLID]])</f>
        <v>7</v>
      </c>
      <c r="E498" t="str">
        <f>_xlfn.XLOOKUP(VolumebyClient[[#This Row],[CLID]],geobyclient[MID],geobyclient[GEOID])</f>
        <v>GEO1002</v>
      </c>
      <c r="F498" t="str">
        <f>INDEX(geobyclient[GEOID],MATCH(VolumebyClient[[#This Row],[CLID]],geobyclient[RIGHT],0))</f>
        <v>GEO1002</v>
      </c>
      <c r="G498" t="str">
        <f>VLOOKUP(VolumebyClient[[#This Row],[INDEX ATCH REGION ID]],GEONAMES[[GEOID]:[GEO Name]],2,)</f>
        <v>APAC</v>
      </c>
      <c r="H498" t="str">
        <f>"Q"&amp;ROUNDUP(LEFT(VolumebyClient[[#This Row],[Date]],2)/3,0)&amp;" "&amp;RIGHT(VolumebyClient[[#This Row],[Date]],4)</f>
        <v>Q1 2020</v>
      </c>
      <c r="I498" t="str">
        <f>RIGHT(VolumebyClient[[#This Row],[Date]],4)</f>
        <v>2020</v>
      </c>
    </row>
    <row r="499" spans="1:9">
      <c r="A499" s="9" t="s">
        <v>55</v>
      </c>
      <c r="B499" s="7" t="s">
        <v>28</v>
      </c>
      <c r="C499" s="6">
        <v>40</v>
      </c>
      <c r="D499">
        <f>LEN(VolumebyClient[[#This Row],[CLID]])</f>
        <v>7</v>
      </c>
      <c r="E499" t="str">
        <f>_xlfn.XLOOKUP(VolumebyClient[[#This Row],[CLID]],geobyclient[MID],geobyclient[GEOID])</f>
        <v>GEO1002</v>
      </c>
      <c r="F499" t="str">
        <f>INDEX(geobyclient[GEOID],MATCH(VolumebyClient[[#This Row],[CLID]],geobyclient[RIGHT],0))</f>
        <v>GEO1002</v>
      </c>
      <c r="G499" t="str">
        <f>VLOOKUP(VolumebyClient[[#This Row],[INDEX ATCH REGION ID]],GEONAMES[[GEOID]:[GEO Name]],2,)</f>
        <v>APAC</v>
      </c>
      <c r="H499" t="str">
        <f>"Q"&amp;ROUNDUP(LEFT(VolumebyClient[[#This Row],[Date]],2)/3,0)&amp;" "&amp;RIGHT(VolumebyClient[[#This Row],[Date]],4)</f>
        <v>Q1 2020</v>
      </c>
      <c r="I499" t="str">
        <f>RIGHT(VolumebyClient[[#This Row],[Date]],4)</f>
        <v>2020</v>
      </c>
    </row>
    <row r="500" spans="1:9">
      <c r="A500" s="9" t="s">
        <v>55</v>
      </c>
      <c r="B500" s="7" t="s">
        <v>10</v>
      </c>
      <c r="C500" s="6">
        <v>65</v>
      </c>
      <c r="D500">
        <f>LEN(VolumebyClient[[#This Row],[CLID]])</f>
        <v>7</v>
      </c>
      <c r="E500" t="str">
        <f>_xlfn.XLOOKUP(VolumebyClient[[#This Row],[CLID]],geobyclient[MID],geobyclient[GEOID])</f>
        <v>GEO1002</v>
      </c>
      <c r="F500" t="str">
        <f>INDEX(geobyclient[GEOID],MATCH(VolumebyClient[[#This Row],[CLID]],geobyclient[RIGHT],0))</f>
        <v>GEO1002</v>
      </c>
      <c r="G500" t="str">
        <f>VLOOKUP(VolumebyClient[[#This Row],[INDEX ATCH REGION ID]],GEONAMES[[GEOID]:[GEO Name]],2,)</f>
        <v>APAC</v>
      </c>
      <c r="H500" t="str">
        <f>"Q"&amp;ROUNDUP(LEFT(VolumebyClient[[#This Row],[Date]],2)/3,0)&amp;" "&amp;RIGHT(VolumebyClient[[#This Row],[Date]],4)</f>
        <v>Q1 2020</v>
      </c>
      <c r="I500" t="str">
        <f>RIGHT(VolumebyClient[[#This Row],[Date]],4)</f>
        <v>2020</v>
      </c>
    </row>
    <row r="501" spans="1:9">
      <c r="A501" s="9" t="s">
        <v>55</v>
      </c>
      <c r="B501" s="7" t="s">
        <v>11</v>
      </c>
      <c r="C501" s="6">
        <v>56</v>
      </c>
      <c r="D501">
        <f>LEN(VolumebyClient[[#This Row],[CLID]])</f>
        <v>7</v>
      </c>
      <c r="E501" t="str">
        <f>_xlfn.XLOOKUP(VolumebyClient[[#This Row],[CLID]],geobyclient[MID],geobyclient[GEOID])</f>
        <v>GEO1002</v>
      </c>
      <c r="F501" t="str">
        <f>INDEX(geobyclient[GEOID],MATCH(VolumebyClient[[#This Row],[CLID]],geobyclient[RIGHT],0))</f>
        <v>GEO1002</v>
      </c>
      <c r="G501" t="str">
        <f>VLOOKUP(VolumebyClient[[#This Row],[INDEX ATCH REGION ID]],GEONAMES[[GEOID]:[GEO Name]],2,)</f>
        <v>APAC</v>
      </c>
      <c r="H501" t="str">
        <f>"Q"&amp;ROUNDUP(LEFT(VolumebyClient[[#This Row],[Date]],2)/3,0)&amp;" "&amp;RIGHT(VolumebyClient[[#This Row],[Date]],4)</f>
        <v>Q2 2020</v>
      </c>
      <c r="I501" t="str">
        <f>RIGHT(VolumebyClient[[#This Row],[Date]],4)</f>
        <v>2020</v>
      </c>
    </row>
    <row r="502" spans="1:9">
      <c r="A502" s="9" t="s">
        <v>55</v>
      </c>
      <c r="B502" s="7" t="s">
        <v>12</v>
      </c>
      <c r="C502" s="6">
        <v>65</v>
      </c>
      <c r="D502">
        <f>LEN(VolumebyClient[[#This Row],[CLID]])</f>
        <v>7</v>
      </c>
      <c r="E502" t="str">
        <f>_xlfn.XLOOKUP(VolumebyClient[[#This Row],[CLID]],geobyclient[MID],geobyclient[GEOID])</f>
        <v>GEO1002</v>
      </c>
      <c r="F502" t="str">
        <f>INDEX(geobyclient[GEOID],MATCH(VolumebyClient[[#This Row],[CLID]],geobyclient[RIGHT],0))</f>
        <v>GEO1002</v>
      </c>
      <c r="G502" t="str">
        <f>VLOOKUP(VolumebyClient[[#This Row],[INDEX ATCH REGION ID]],GEONAMES[[GEOID]:[GEO Name]],2,)</f>
        <v>APAC</v>
      </c>
      <c r="H502" t="str">
        <f>"Q"&amp;ROUNDUP(LEFT(VolumebyClient[[#This Row],[Date]],2)/3,0)&amp;" "&amp;RIGHT(VolumebyClient[[#This Row],[Date]],4)</f>
        <v>Q2 2020</v>
      </c>
      <c r="I502" t="str">
        <f>RIGHT(VolumebyClient[[#This Row],[Date]],4)</f>
        <v>2020</v>
      </c>
    </row>
    <row r="503" spans="1:9">
      <c r="A503" s="9" t="s">
        <v>55</v>
      </c>
      <c r="B503" s="7" t="s">
        <v>13</v>
      </c>
      <c r="C503" s="6">
        <v>34</v>
      </c>
      <c r="D503">
        <f>LEN(VolumebyClient[[#This Row],[CLID]])</f>
        <v>7</v>
      </c>
      <c r="E503" t="str">
        <f>_xlfn.XLOOKUP(VolumebyClient[[#This Row],[CLID]],geobyclient[MID],geobyclient[GEOID])</f>
        <v>GEO1002</v>
      </c>
      <c r="F503" t="str">
        <f>INDEX(geobyclient[GEOID],MATCH(VolumebyClient[[#This Row],[CLID]],geobyclient[RIGHT],0))</f>
        <v>GEO1002</v>
      </c>
      <c r="G503" t="str">
        <f>VLOOKUP(VolumebyClient[[#This Row],[INDEX ATCH REGION ID]],GEONAMES[[GEOID]:[GEO Name]],2,)</f>
        <v>APAC</v>
      </c>
      <c r="H503" t="str">
        <f>"Q"&amp;ROUNDUP(LEFT(VolumebyClient[[#This Row],[Date]],2)/3,0)&amp;" "&amp;RIGHT(VolumebyClient[[#This Row],[Date]],4)</f>
        <v>Q2 2020</v>
      </c>
      <c r="I503" t="str">
        <f>RIGHT(VolumebyClient[[#This Row],[Date]],4)</f>
        <v>2020</v>
      </c>
    </row>
    <row r="504" spans="1:9">
      <c r="A504" s="9" t="s">
        <v>55</v>
      </c>
      <c r="B504" s="7" t="s">
        <v>14</v>
      </c>
      <c r="C504" s="6">
        <v>50</v>
      </c>
      <c r="D504">
        <f>LEN(VolumebyClient[[#This Row],[CLID]])</f>
        <v>7</v>
      </c>
      <c r="E504" t="str">
        <f>_xlfn.XLOOKUP(VolumebyClient[[#This Row],[CLID]],geobyclient[MID],geobyclient[GEOID])</f>
        <v>GEO1002</v>
      </c>
      <c r="F504" t="str">
        <f>INDEX(geobyclient[GEOID],MATCH(VolumebyClient[[#This Row],[CLID]],geobyclient[RIGHT],0))</f>
        <v>GEO1002</v>
      </c>
      <c r="G504" t="str">
        <f>VLOOKUP(VolumebyClient[[#This Row],[INDEX ATCH REGION ID]],GEONAMES[[GEOID]:[GEO Name]],2,)</f>
        <v>APAC</v>
      </c>
      <c r="H504" t="str">
        <f>"Q"&amp;ROUNDUP(LEFT(VolumebyClient[[#This Row],[Date]],2)/3,0)&amp;" "&amp;RIGHT(VolumebyClient[[#This Row],[Date]],4)</f>
        <v>Q3 2020</v>
      </c>
      <c r="I504" t="str">
        <f>RIGHT(VolumebyClient[[#This Row],[Date]],4)</f>
        <v>2020</v>
      </c>
    </row>
    <row r="505" spans="1:9">
      <c r="A505" s="9" t="s">
        <v>55</v>
      </c>
      <c r="B505" s="7" t="s">
        <v>15</v>
      </c>
      <c r="C505" s="6">
        <v>26</v>
      </c>
      <c r="D505">
        <f>LEN(VolumebyClient[[#This Row],[CLID]])</f>
        <v>7</v>
      </c>
      <c r="E505" t="str">
        <f>_xlfn.XLOOKUP(VolumebyClient[[#This Row],[CLID]],geobyclient[MID],geobyclient[GEOID])</f>
        <v>GEO1002</v>
      </c>
      <c r="F505" t="str">
        <f>INDEX(geobyclient[GEOID],MATCH(VolumebyClient[[#This Row],[CLID]],geobyclient[RIGHT],0))</f>
        <v>GEO1002</v>
      </c>
      <c r="G505" t="str">
        <f>VLOOKUP(VolumebyClient[[#This Row],[INDEX ATCH REGION ID]],GEONAMES[[GEOID]:[GEO Name]],2,)</f>
        <v>APAC</v>
      </c>
      <c r="H505" t="str">
        <f>"Q"&amp;ROUNDUP(LEFT(VolumebyClient[[#This Row],[Date]],2)/3,0)&amp;" "&amp;RIGHT(VolumebyClient[[#This Row],[Date]],4)</f>
        <v>Q3 2020</v>
      </c>
      <c r="I505" t="str">
        <f>RIGHT(VolumebyClient[[#This Row],[Date]],4)</f>
        <v>2020</v>
      </c>
    </row>
    <row r="506" spans="1:9">
      <c r="A506" s="9" t="s">
        <v>55</v>
      </c>
      <c r="B506" s="7" t="s">
        <v>16</v>
      </c>
      <c r="C506" s="6">
        <v>43</v>
      </c>
      <c r="D506">
        <f>LEN(VolumebyClient[[#This Row],[CLID]])</f>
        <v>7</v>
      </c>
      <c r="E506" t="str">
        <f>_xlfn.XLOOKUP(VolumebyClient[[#This Row],[CLID]],geobyclient[MID],geobyclient[GEOID])</f>
        <v>GEO1002</v>
      </c>
      <c r="F506" t="str">
        <f>INDEX(geobyclient[GEOID],MATCH(VolumebyClient[[#This Row],[CLID]],geobyclient[RIGHT],0))</f>
        <v>GEO1002</v>
      </c>
      <c r="G506" t="str">
        <f>VLOOKUP(VolumebyClient[[#This Row],[INDEX ATCH REGION ID]],GEONAMES[[GEOID]:[GEO Name]],2,)</f>
        <v>APAC</v>
      </c>
      <c r="H506" t="str">
        <f>"Q"&amp;ROUNDUP(LEFT(VolumebyClient[[#This Row],[Date]],2)/3,0)&amp;" "&amp;RIGHT(VolumebyClient[[#This Row],[Date]],4)</f>
        <v>Q3 2020</v>
      </c>
      <c r="I506" t="str">
        <f>RIGHT(VolumebyClient[[#This Row],[Date]],4)</f>
        <v>2020</v>
      </c>
    </row>
    <row r="507" spans="1:9">
      <c r="A507" s="9" t="s">
        <v>55</v>
      </c>
      <c r="B507" s="7" t="s">
        <v>17</v>
      </c>
      <c r="C507" s="6">
        <v>32</v>
      </c>
      <c r="D507">
        <f>LEN(VolumebyClient[[#This Row],[CLID]])</f>
        <v>7</v>
      </c>
      <c r="E507" t="str">
        <f>_xlfn.XLOOKUP(VolumebyClient[[#This Row],[CLID]],geobyclient[MID],geobyclient[GEOID])</f>
        <v>GEO1002</v>
      </c>
      <c r="F507" t="str">
        <f>INDEX(geobyclient[GEOID],MATCH(VolumebyClient[[#This Row],[CLID]],geobyclient[RIGHT],0))</f>
        <v>GEO1002</v>
      </c>
      <c r="G507" t="str">
        <f>VLOOKUP(VolumebyClient[[#This Row],[INDEX ATCH REGION ID]],GEONAMES[[GEOID]:[GEO Name]],2,)</f>
        <v>APAC</v>
      </c>
      <c r="H507" t="str">
        <f>"Q"&amp;ROUNDUP(LEFT(VolumebyClient[[#This Row],[Date]],2)/3,0)&amp;" "&amp;RIGHT(VolumebyClient[[#This Row],[Date]],4)</f>
        <v>Q4 2020</v>
      </c>
      <c r="I507" t="str">
        <f>RIGHT(VolumebyClient[[#This Row],[Date]],4)</f>
        <v>2020</v>
      </c>
    </row>
    <row r="508" spans="1:9">
      <c r="A508" s="9" t="s">
        <v>55</v>
      </c>
      <c r="B508" s="7" t="s">
        <v>18</v>
      </c>
      <c r="C508" s="6">
        <v>54</v>
      </c>
      <c r="D508">
        <f>LEN(VolumebyClient[[#This Row],[CLID]])</f>
        <v>7</v>
      </c>
      <c r="E508" t="str">
        <f>_xlfn.XLOOKUP(VolumebyClient[[#This Row],[CLID]],geobyclient[MID],geobyclient[GEOID])</f>
        <v>GEO1002</v>
      </c>
      <c r="F508" t="str">
        <f>INDEX(geobyclient[GEOID],MATCH(VolumebyClient[[#This Row],[CLID]],geobyclient[RIGHT],0))</f>
        <v>GEO1002</v>
      </c>
      <c r="G508" t="str">
        <f>VLOOKUP(VolumebyClient[[#This Row],[INDEX ATCH REGION ID]],GEONAMES[[GEOID]:[GEO Name]],2,)</f>
        <v>APAC</v>
      </c>
      <c r="H508" t="str">
        <f>"Q"&amp;ROUNDUP(LEFT(VolumebyClient[[#This Row],[Date]],2)/3,0)&amp;" "&amp;RIGHT(VolumebyClient[[#This Row],[Date]],4)</f>
        <v>Q4 2020</v>
      </c>
      <c r="I508" t="str">
        <f>RIGHT(VolumebyClient[[#This Row],[Date]],4)</f>
        <v>2020</v>
      </c>
    </row>
    <row r="509" spans="1:9">
      <c r="A509" s="9" t="s">
        <v>55</v>
      </c>
      <c r="B509" s="7" t="s">
        <v>19</v>
      </c>
      <c r="C509" s="6">
        <v>38</v>
      </c>
      <c r="D509">
        <f>LEN(VolumebyClient[[#This Row],[CLID]])</f>
        <v>7</v>
      </c>
      <c r="E509" t="str">
        <f>_xlfn.XLOOKUP(VolumebyClient[[#This Row],[CLID]],geobyclient[MID],geobyclient[GEOID])</f>
        <v>GEO1002</v>
      </c>
      <c r="F509" t="str">
        <f>INDEX(geobyclient[GEOID],MATCH(VolumebyClient[[#This Row],[CLID]],geobyclient[RIGHT],0))</f>
        <v>GEO1002</v>
      </c>
      <c r="G509" t="str">
        <f>VLOOKUP(VolumebyClient[[#This Row],[INDEX ATCH REGION ID]],GEONAMES[[GEOID]:[GEO Name]],2,)</f>
        <v>APAC</v>
      </c>
      <c r="H509" t="str">
        <f>"Q"&amp;ROUNDUP(LEFT(VolumebyClient[[#This Row],[Date]],2)/3,0)&amp;" "&amp;RIGHT(VolumebyClient[[#This Row],[Date]],4)</f>
        <v>Q4 2020</v>
      </c>
      <c r="I509" t="str">
        <f>RIGHT(VolumebyClient[[#This Row],[Date]],4)</f>
        <v>2020</v>
      </c>
    </row>
    <row r="510" spans="1:9">
      <c r="A510" s="9" t="s">
        <v>55</v>
      </c>
      <c r="B510" s="7" t="s">
        <v>20</v>
      </c>
      <c r="C510" s="6">
        <v>38</v>
      </c>
      <c r="D510">
        <f>LEN(VolumebyClient[[#This Row],[CLID]])</f>
        <v>7</v>
      </c>
      <c r="E510" t="str">
        <f>_xlfn.XLOOKUP(VolumebyClient[[#This Row],[CLID]],geobyclient[MID],geobyclient[GEOID])</f>
        <v>GEO1002</v>
      </c>
      <c r="F510" t="str">
        <f>INDEX(geobyclient[GEOID],MATCH(VolumebyClient[[#This Row],[CLID]],geobyclient[RIGHT],0))</f>
        <v>GEO1002</v>
      </c>
      <c r="G510" t="str">
        <f>VLOOKUP(VolumebyClient[[#This Row],[INDEX ATCH REGION ID]],GEONAMES[[GEOID]:[GEO Name]],2,)</f>
        <v>APAC</v>
      </c>
      <c r="H510" t="str">
        <f>"Q"&amp;ROUNDUP(LEFT(VolumebyClient[[#This Row],[Date]],2)/3,0)&amp;" "&amp;RIGHT(VolumebyClient[[#This Row],[Date]],4)</f>
        <v>Q2 2021</v>
      </c>
      <c r="I510" t="str">
        <f>RIGHT(VolumebyClient[[#This Row],[Date]],4)</f>
        <v>2021</v>
      </c>
    </row>
    <row r="511" spans="1:9">
      <c r="A511" s="9" t="s">
        <v>55</v>
      </c>
      <c r="B511" s="7" t="s">
        <v>21</v>
      </c>
      <c r="C511" s="6">
        <v>71</v>
      </c>
      <c r="D511">
        <f>LEN(VolumebyClient[[#This Row],[CLID]])</f>
        <v>7</v>
      </c>
      <c r="E511" t="str">
        <f>_xlfn.XLOOKUP(VolumebyClient[[#This Row],[CLID]],geobyclient[MID],geobyclient[GEOID])</f>
        <v>GEO1002</v>
      </c>
      <c r="F511" t="str">
        <f>INDEX(geobyclient[GEOID],MATCH(VolumebyClient[[#This Row],[CLID]],geobyclient[RIGHT],0))</f>
        <v>GEO1002</v>
      </c>
      <c r="G511" t="str">
        <f>VLOOKUP(VolumebyClient[[#This Row],[INDEX ATCH REGION ID]],GEONAMES[[GEOID]:[GEO Name]],2,)</f>
        <v>APAC</v>
      </c>
      <c r="H511" t="str">
        <f>"Q"&amp;ROUNDUP(LEFT(VolumebyClient[[#This Row],[Date]],2)/3,0)&amp;" "&amp;RIGHT(VolumebyClient[[#This Row],[Date]],4)</f>
        <v>Q2 2021</v>
      </c>
      <c r="I511" t="str">
        <f>RIGHT(VolumebyClient[[#This Row],[Date]],4)</f>
        <v>2021</v>
      </c>
    </row>
    <row r="512" spans="1:9">
      <c r="A512" s="9" t="s">
        <v>55</v>
      </c>
      <c r="B512" s="7" t="s">
        <v>22</v>
      </c>
      <c r="C512" s="6">
        <v>60</v>
      </c>
      <c r="D512">
        <f>LEN(VolumebyClient[[#This Row],[CLID]])</f>
        <v>7</v>
      </c>
      <c r="E512" t="str">
        <f>_xlfn.XLOOKUP(VolumebyClient[[#This Row],[CLID]],geobyclient[MID],geobyclient[GEOID])</f>
        <v>GEO1002</v>
      </c>
      <c r="F512" t="str">
        <f>INDEX(geobyclient[GEOID],MATCH(VolumebyClient[[#This Row],[CLID]],geobyclient[RIGHT],0))</f>
        <v>GEO1002</v>
      </c>
      <c r="G512" t="str">
        <f>VLOOKUP(VolumebyClient[[#This Row],[INDEX ATCH REGION ID]],GEONAMES[[GEOID]:[GEO Name]],2,)</f>
        <v>APAC</v>
      </c>
      <c r="H512" t="str">
        <f>"Q"&amp;ROUNDUP(LEFT(VolumebyClient[[#This Row],[Date]],2)/3,0)&amp;" "&amp;RIGHT(VolumebyClient[[#This Row],[Date]],4)</f>
        <v>Q2 2021</v>
      </c>
      <c r="I512" t="str">
        <f>RIGHT(VolumebyClient[[#This Row],[Date]],4)</f>
        <v>2021</v>
      </c>
    </row>
    <row r="513" spans="1:9">
      <c r="A513" s="9" t="s">
        <v>55</v>
      </c>
      <c r="B513" s="7" t="s">
        <v>23</v>
      </c>
      <c r="C513" s="6">
        <v>65</v>
      </c>
      <c r="D513">
        <f>LEN(VolumebyClient[[#This Row],[CLID]])</f>
        <v>7</v>
      </c>
      <c r="E513" t="str">
        <f>_xlfn.XLOOKUP(VolumebyClient[[#This Row],[CLID]],geobyclient[MID],geobyclient[GEOID])</f>
        <v>GEO1002</v>
      </c>
      <c r="F513" t="str">
        <f>INDEX(geobyclient[GEOID],MATCH(VolumebyClient[[#This Row],[CLID]],geobyclient[RIGHT],0))</f>
        <v>GEO1002</v>
      </c>
      <c r="G513" t="str">
        <f>VLOOKUP(VolumebyClient[[#This Row],[INDEX ATCH REGION ID]],GEONAMES[[GEOID]:[GEO Name]],2,)</f>
        <v>APAC</v>
      </c>
      <c r="H513" t="str">
        <f>"Q"&amp;ROUNDUP(LEFT(VolumebyClient[[#This Row],[Date]],2)/3,0)&amp;" "&amp;RIGHT(VolumebyClient[[#This Row],[Date]],4)</f>
        <v>Q1 2021</v>
      </c>
      <c r="I513" t="str">
        <f>RIGHT(VolumebyClient[[#This Row],[Date]],4)</f>
        <v>2021</v>
      </c>
    </row>
    <row r="514" spans="1:9">
      <c r="A514" s="9" t="s">
        <v>55</v>
      </c>
      <c r="B514" s="7" t="s">
        <v>24</v>
      </c>
      <c r="C514" s="6">
        <v>45</v>
      </c>
      <c r="D514">
        <f>LEN(VolumebyClient[[#This Row],[CLID]])</f>
        <v>7</v>
      </c>
      <c r="E514" t="str">
        <f>_xlfn.XLOOKUP(VolumebyClient[[#This Row],[CLID]],geobyclient[MID],geobyclient[GEOID])</f>
        <v>GEO1002</v>
      </c>
      <c r="F514" t="str">
        <f>INDEX(geobyclient[GEOID],MATCH(VolumebyClient[[#This Row],[CLID]],geobyclient[RIGHT],0))</f>
        <v>GEO1002</v>
      </c>
      <c r="G514" t="str">
        <f>VLOOKUP(VolumebyClient[[#This Row],[INDEX ATCH REGION ID]],GEONAMES[[GEOID]:[GEO Name]],2,)</f>
        <v>APAC</v>
      </c>
      <c r="H514" t="str">
        <f>"Q"&amp;ROUNDUP(LEFT(VolumebyClient[[#This Row],[Date]],2)/3,0)&amp;" "&amp;RIGHT(VolumebyClient[[#This Row],[Date]],4)</f>
        <v>Q1 2021</v>
      </c>
      <c r="I514" t="str">
        <f>RIGHT(VolumebyClient[[#This Row],[Date]],4)</f>
        <v>2021</v>
      </c>
    </row>
    <row r="515" spans="1:9">
      <c r="A515" s="9" t="s">
        <v>55</v>
      </c>
      <c r="B515" s="7" t="s">
        <v>25</v>
      </c>
      <c r="C515" s="6">
        <v>56</v>
      </c>
      <c r="D515">
        <f>LEN(VolumebyClient[[#This Row],[CLID]])</f>
        <v>7</v>
      </c>
      <c r="E515" t="str">
        <f>_xlfn.XLOOKUP(VolumebyClient[[#This Row],[CLID]],geobyclient[MID],geobyclient[GEOID])</f>
        <v>GEO1002</v>
      </c>
      <c r="F515" t="str">
        <f>INDEX(geobyclient[GEOID],MATCH(VolumebyClient[[#This Row],[CLID]],geobyclient[RIGHT],0))</f>
        <v>GEO1002</v>
      </c>
      <c r="G515" t="str">
        <f>VLOOKUP(VolumebyClient[[#This Row],[INDEX ATCH REGION ID]],GEONAMES[[GEOID]:[GEO Name]],2,)</f>
        <v>APAC</v>
      </c>
      <c r="H515" t="str">
        <f>"Q"&amp;ROUNDUP(LEFT(VolumebyClient[[#This Row],[Date]],2)/3,0)&amp;" "&amp;RIGHT(VolumebyClient[[#This Row],[Date]],4)</f>
        <v>Q1 2021</v>
      </c>
      <c r="I515" t="str">
        <f>RIGHT(VolumebyClient[[#This Row],[Date]],4)</f>
        <v>2021</v>
      </c>
    </row>
    <row r="516" spans="1:9">
      <c r="A516" s="9" t="s">
        <v>56</v>
      </c>
      <c r="B516" s="7" t="s">
        <v>27</v>
      </c>
      <c r="C516" s="6">
        <v>1207</v>
      </c>
      <c r="D516">
        <f>LEN(VolumebyClient[[#This Row],[CLID]])</f>
        <v>7</v>
      </c>
      <c r="E516" t="str">
        <f>_xlfn.XLOOKUP(VolumebyClient[[#This Row],[CLID]],geobyclient[MID],geobyclient[GEOID])</f>
        <v>GEO1002</v>
      </c>
      <c r="F516" t="str">
        <f>INDEX(geobyclient[GEOID],MATCH(VolumebyClient[[#This Row],[CLID]],geobyclient[RIGHT],0))</f>
        <v>GEO1002</v>
      </c>
      <c r="G516" t="str">
        <f>VLOOKUP(VolumebyClient[[#This Row],[INDEX ATCH REGION ID]],GEONAMES[[GEOID]:[GEO Name]],2,)</f>
        <v>APAC</v>
      </c>
      <c r="H516" t="str">
        <f>"Q"&amp;ROUNDUP(LEFT(VolumebyClient[[#This Row],[Date]],2)/3,0)&amp;" "&amp;RIGHT(VolumebyClient[[#This Row],[Date]],4)</f>
        <v>Q1 2020</v>
      </c>
      <c r="I516" t="str">
        <f>RIGHT(VolumebyClient[[#This Row],[Date]],4)</f>
        <v>2020</v>
      </c>
    </row>
    <row r="517" spans="1:9">
      <c r="A517" s="9" t="s">
        <v>56</v>
      </c>
      <c r="B517" s="7" t="s">
        <v>28</v>
      </c>
      <c r="C517" s="6">
        <v>1530</v>
      </c>
      <c r="D517">
        <f>LEN(VolumebyClient[[#This Row],[CLID]])</f>
        <v>7</v>
      </c>
      <c r="E517" t="str">
        <f>_xlfn.XLOOKUP(VolumebyClient[[#This Row],[CLID]],geobyclient[MID],geobyclient[GEOID])</f>
        <v>GEO1002</v>
      </c>
      <c r="F517" t="str">
        <f>INDEX(geobyclient[GEOID],MATCH(VolumebyClient[[#This Row],[CLID]],geobyclient[RIGHT],0))</f>
        <v>GEO1002</v>
      </c>
      <c r="G517" t="str">
        <f>VLOOKUP(VolumebyClient[[#This Row],[INDEX ATCH REGION ID]],GEONAMES[[GEOID]:[GEO Name]],2,)</f>
        <v>APAC</v>
      </c>
      <c r="H517" t="str">
        <f>"Q"&amp;ROUNDUP(LEFT(VolumebyClient[[#This Row],[Date]],2)/3,0)&amp;" "&amp;RIGHT(VolumebyClient[[#This Row],[Date]],4)</f>
        <v>Q1 2020</v>
      </c>
      <c r="I517" t="str">
        <f>RIGHT(VolumebyClient[[#This Row],[Date]],4)</f>
        <v>2020</v>
      </c>
    </row>
    <row r="518" spans="1:9">
      <c r="A518" s="9" t="s">
        <v>56</v>
      </c>
      <c r="B518" s="7" t="s">
        <v>10</v>
      </c>
      <c r="C518" s="6">
        <v>1532</v>
      </c>
      <c r="D518">
        <f>LEN(VolumebyClient[[#This Row],[CLID]])</f>
        <v>7</v>
      </c>
      <c r="E518" t="str">
        <f>_xlfn.XLOOKUP(VolumebyClient[[#This Row],[CLID]],geobyclient[MID],geobyclient[GEOID])</f>
        <v>GEO1002</v>
      </c>
      <c r="F518" t="str">
        <f>INDEX(geobyclient[GEOID],MATCH(VolumebyClient[[#This Row],[CLID]],geobyclient[RIGHT],0))</f>
        <v>GEO1002</v>
      </c>
      <c r="G518" t="str">
        <f>VLOOKUP(VolumebyClient[[#This Row],[INDEX ATCH REGION ID]],GEONAMES[[GEOID]:[GEO Name]],2,)</f>
        <v>APAC</v>
      </c>
      <c r="H518" t="str">
        <f>"Q"&amp;ROUNDUP(LEFT(VolumebyClient[[#This Row],[Date]],2)/3,0)&amp;" "&amp;RIGHT(VolumebyClient[[#This Row],[Date]],4)</f>
        <v>Q1 2020</v>
      </c>
      <c r="I518" t="str">
        <f>RIGHT(VolumebyClient[[#This Row],[Date]],4)</f>
        <v>2020</v>
      </c>
    </row>
    <row r="519" spans="1:9">
      <c r="A519" s="9" t="s">
        <v>56</v>
      </c>
      <c r="B519" s="7" t="s">
        <v>11</v>
      </c>
      <c r="C519" s="6">
        <v>2014</v>
      </c>
      <c r="D519">
        <f>LEN(VolumebyClient[[#This Row],[CLID]])</f>
        <v>7</v>
      </c>
      <c r="E519" t="str">
        <f>_xlfn.XLOOKUP(VolumebyClient[[#This Row],[CLID]],geobyclient[MID],geobyclient[GEOID])</f>
        <v>GEO1002</v>
      </c>
      <c r="F519" t="str">
        <f>INDEX(geobyclient[GEOID],MATCH(VolumebyClient[[#This Row],[CLID]],geobyclient[RIGHT],0))</f>
        <v>GEO1002</v>
      </c>
      <c r="G519" t="str">
        <f>VLOOKUP(VolumebyClient[[#This Row],[INDEX ATCH REGION ID]],GEONAMES[[GEOID]:[GEO Name]],2,)</f>
        <v>APAC</v>
      </c>
      <c r="H519" t="str">
        <f>"Q"&amp;ROUNDUP(LEFT(VolumebyClient[[#This Row],[Date]],2)/3,0)&amp;" "&amp;RIGHT(VolumebyClient[[#This Row],[Date]],4)</f>
        <v>Q2 2020</v>
      </c>
      <c r="I519" t="str">
        <f>RIGHT(VolumebyClient[[#This Row],[Date]],4)</f>
        <v>2020</v>
      </c>
    </row>
    <row r="520" spans="1:9">
      <c r="A520" s="9" t="s">
        <v>56</v>
      </c>
      <c r="B520" s="7" t="s">
        <v>12</v>
      </c>
      <c r="C520" s="6">
        <v>1688</v>
      </c>
      <c r="D520">
        <f>LEN(VolumebyClient[[#This Row],[CLID]])</f>
        <v>7</v>
      </c>
      <c r="E520" t="str">
        <f>_xlfn.XLOOKUP(VolumebyClient[[#This Row],[CLID]],geobyclient[MID],geobyclient[GEOID])</f>
        <v>GEO1002</v>
      </c>
      <c r="F520" t="str">
        <f>INDEX(geobyclient[GEOID],MATCH(VolumebyClient[[#This Row],[CLID]],geobyclient[RIGHT],0))</f>
        <v>GEO1002</v>
      </c>
      <c r="G520" t="str">
        <f>VLOOKUP(VolumebyClient[[#This Row],[INDEX ATCH REGION ID]],GEONAMES[[GEOID]:[GEO Name]],2,)</f>
        <v>APAC</v>
      </c>
      <c r="H520" t="str">
        <f>"Q"&amp;ROUNDUP(LEFT(VolumebyClient[[#This Row],[Date]],2)/3,0)&amp;" "&amp;RIGHT(VolumebyClient[[#This Row],[Date]],4)</f>
        <v>Q2 2020</v>
      </c>
      <c r="I520" t="str">
        <f>RIGHT(VolumebyClient[[#This Row],[Date]],4)</f>
        <v>2020</v>
      </c>
    </row>
    <row r="521" spans="1:9">
      <c r="A521" s="9" t="s">
        <v>56</v>
      </c>
      <c r="B521" s="7" t="s">
        <v>13</v>
      </c>
      <c r="C521" s="6">
        <v>1368</v>
      </c>
      <c r="D521">
        <f>LEN(VolumebyClient[[#This Row],[CLID]])</f>
        <v>7</v>
      </c>
      <c r="E521" t="str">
        <f>_xlfn.XLOOKUP(VolumebyClient[[#This Row],[CLID]],geobyclient[MID],geobyclient[GEOID])</f>
        <v>GEO1002</v>
      </c>
      <c r="F521" t="str">
        <f>INDEX(geobyclient[GEOID],MATCH(VolumebyClient[[#This Row],[CLID]],geobyclient[RIGHT],0))</f>
        <v>GEO1002</v>
      </c>
      <c r="G521" t="str">
        <f>VLOOKUP(VolumebyClient[[#This Row],[INDEX ATCH REGION ID]],GEONAMES[[GEOID]:[GEO Name]],2,)</f>
        <v>APAC</v>
      </c>
      <c r="H521" t="str">
        <f>"Q"&amp;ROUNDUP(LEFT(VolumebyClient[[#This Row],[Date]],2)/3,0)&amp;" "&amp;RIGHT(VolumebyClient[[#This Row],[Date]],4)</f>
        <v>Q2 2020</v>
      </c>
      <c r="I521" t="str">
        <f>RIGHT(VolumebyClient[[#This Row],[Date]],4)</f>
        <v>2020</v>
      </c>
    </row>
    <row r="522" spans="1:9">
      <c r="A522" s="9" t="s">
        <v>56</v>
      </c>
      <c r="B522" s="7" t="s">
        <v>14</v>
      </c>
      <c r="C522" s="6">
        <v>1047</v>
      </c>
      <c r="D522">
        <f>LEN(VolumebyClient[[#This Row],[CLID]])</f>
        <v>7</v>
      </c>
      <c r="E522" t="str">
        <f>_xlfn.XLOOKUP(VolumebyClient[[#This Row],[CLID]],geobyclient[MID],geobyclient[GEOID])</f>
        <v>GEO1002</v>
      </c>
      <c r="F522" t="str">
        <f>INDEX(geobyclient[GEOID],MATCH(VolumebyClient[[#This Row],[CLID]],geobyclient[RIGHT],0))</f>
        <v>GEO1002</v>
      </c>
      <c r="G522" t="str">
        <f>VLOOKUP(VolumebyClient[[#This Row],[INDEX ATCH REGION ID]],GEONAMES[[GEOID]:[GEO Name]],2,)</f>
        <v>APAC</v>
      </c>
      <c r="H522" t="str">
        <f>"Q"&amp;ROUNDUP(LEFT(VolumebyClient[[#This Row],[Date]],2)/3,0)&amp;" "&amp;RIGHT(VolumebyClient[[#This Row],[Date]],4)</f>
        <v>Q3 2020</v>
      </c>
      <c r="I522" t="str">
        <f>RIGHT(VolumebyClient[[#This Row],[Date]],4)</f>
        <v>2020</v>
      </c>
    </row>
    <row r="523" spans="1:9">
      <c r="A523" s="9" t="s">
        <v>56</v>
      </c>
      <c r="B523" s="7" t="s">
        <v>15</v>
      </c>
      <c r="C523" s="6">
        <v>1050</v>
      </c>
      <c r="D523">
        <f>LEN(VolumebyClient[[#This Row],[CLID]])</f>
        <v>7</v>
      </c>
      <c r="E523" t="str">
        <f>_xlfn.XLOOKUP(VolumebyClient[[#This Row],[CLID]],geobyclient[MID],geobyclient[GEOID])</f>
        <v>GEO1002</v>
      </c>
      <c r="F523" t="str">
        <f>INDEX(geobyclient[GEOID],MATCH(VolumebyClient[[#This Row],[CLID]],geobyclient[RIGHT],0))</f>
        <v>GEO1002</v>
      </c>
      <c r="G523" t="str">
        <f>VLOOKUP(VolumebyClient[[#This Row],[INDEX ATCH REGION ID]],GEONAMES[[GEOID]:[GEO Name]],2,)</f>
        <v>APAC</v>
      </c>
      <c r="H523" t="str">
        <f>"Q"&amp;ROUNDUP(LEFT(VolumebyClient[[#This Row],[Date]],2)/3,0)&amp;" "&amp;RIGHT(VolumebyClient[[#This Row],[Date]],4)</f>
        <v>Q3 2020</v>
      </c>
      <c r="I523" t="str">
        <f>RIGHT(VolumebyClient[[#This Row],[Date]],4)</f>
        <v>2020</v>
      </c>
    </row>
    <row r="524" spans="1:9">
      <c r="A524" s="9" t="s">
        <v>56</v>
      </c>
      <c r="B524" s="7" t="s">
        <v>16</v>
      </c>
      <c r="C524" s="6">
        <v>890</v>
      </c>
      <c r="D524">
        <f>LEN(VolumebyClient[[#This Row],[CLID]])</f>
        <v>7</v>
      </c>
      <c r="E524" t="str">
        <f>_xlfn.XLOOKUP(VolumebyClient[[#This Row],[CLID]],geobyclient[MID],geobyclient[GEOID])</f>
        <v>GEO1002</v>
      </c>
      <c r="F524" t="str">
        <f>INDEX(geobyclient[GEOID],MATCH(VolumebyClient[[#This Row],[CLID]],geobyclient[RIGHT],0))</f>
        <v>GEO1002</v>
      </c>
      <c r="G524" t="str">
        <f>VLOOKUP(VolumebyClient[[#This Row],[INDEX ATCH REGION ID]],GEONAMES[[GEOID]:[GEO Name]],2,)</f>
        <v>APAC</v>
      </c>
      <c r="H524" t="str">
        <f>"Q"&amp;ROUNDUP(LEFT(VolumebyClient[[#This Row],[Date]],2)/3,0)&amp;" "&amp;RIGHT(VolumebyClient[[#This Row],[Date]],4)</f>
        <v>Q3 2020</v>
      </c>
      <c r="I524" t="str">
        <f>RIGHT(VolumebyClient[[#This Row],[Date]],4)</f>
        <v>2020</v>
      </c>
    </row>
    <row r="525" spans="1:9">
      <c r="A525" s="9" t="s">
        <v>56</v>
      </c>
      <c r="B525" s="7" t="s">
        <v>17</v>
      </c>
      <c r="C525" s="6">
        <v>1208</v>
      </c>
      <c r="D525">
        <f>LEN(VolumebyClient[[#This Row],[CLID]])</f>
        <v>7</v>
      </c>
      <c r="E525" t="str">
        <f>_xlfn.XLOOKUP(VolumebyClient[[#This Row],[CLID]],geobyclient[MID],geobyclient[GEOID])</f>
        <v>GEO1002</v>
      </c>
      <c r="F525" t="str">
        <f>INDEX(geobyclient[GEOID],MATCH(VolumebyClient[[#This Row],[CLID]],geobyclient[RIGHT],0))</f>
        <v>GEO1002</v>
      </c>
      <c r="G525" t="str">
        <f>VLOOKUP(VolumebyClient[[#This Row],[INDEX ATCH REGION ID]],GEONAMES[[GEOID]:[GEO Name]],2,)</f>
        <v>APAC</v>
      </c>
      <c r="H525" t="str">
        <f>"Q"&amp;ROUNDUP(LEFT(VolumebyClient[[#This Row],[Date]],2)/3,0)&amp;" "&amp;RIGHT(VolumebyClient[[#This Row],[Date]],4)</f>
        <v>Q4 2020</v>
      </c>
      <c r="I525" t="str">
        <f>RIGHT(VolumebyClient[[#This Row],[Date]],4)</f>
        <v>2020</v>
      </c>
    </row>
    <row r="526" spans="1:9">
      <c r="A526" s="9" t="s">
        <v>56</v>
      </c>
      <c r="B526" s="7" t="s">
        <v>18</v>
      </c>
      <c r="C526" s="6">
        <v>1205</v>
      </c>
      <c r="D526">
        <f>LEN(VolumebyClient[[#This Row],[CLID]])</f>
        <v>7</v>
      </c>
      <c r="E526" t="str">
        <f>_xlfn.XLOOKUP(VolumebyClient[[#This Row],[CLID]],geobyclient[MID],geobyclient[GEOID])</f>
        <v>GEO1002</v>
      </c>
      <c r="F526" t="str">
        <f>INDEX(geobyclient[GEOID],MATCH(VolumebyClient[[#This Row],[CLID]],geobyclient[RIGHT],0))</f>
        <v>GEO1002</v>
      </c>
      <c r="G526" t="str">
        <f>VLOOKUP(VolumebyClient[[#This Row],[INDEX ATCH REGION ID]],GEONAMES[[GEOID]:[GEO Name]],2,)</f>
        <v>APAC</v>
      </c>
      <c r="H526" t="str">
        <f>"Q"&amp;ROUNDUP(LEFT(VolumebyClient[[#This Row],[Date]],2)/3,0)&amp;" "&amp;RIGHT(VolumebyClient[[#This Row],[Date]],4)</f>
        <v>Q4 2020</v>
      </c>
      <c r="I526" t="str">
        <f>RIGHT(VolumebyClient[[#This Row],[Date]],4)</f>
        <v>2020</v>
      </c>
    </row>
    <row r="527" spans="1:9">
      <c r="A527" s="9" t="s">
        <v>56</v>
      </c>
      <c r="B527" s="7" t="s">
        <v>19</v>
      </c>
      <c r="C527" s="6">
        <v>1366</v>
      </c>
      <c r="D527">
        <f>LEN(VolumebyClient[[#This Row],[CLID]])</f>
        <v>7</v>
      </c>
      <c r="E527" t="str">
        <f>_xlfn.XLOOKUP(VolumebyClient[[#This Row],[CLID]],geobyclient[MID],geobyclient[GEOID])</f>
        <v>GEO1002</v>
      </c>
      <c r="F527" t="str">
        <f>INDEX(geobyclient[GEOID],MATCH(VolumebyClient[[#This Row],[CLID]],geobyclient[RIGHT],0))</f>
        <v>GEO1002</v>
      </c>
      <c r="G527" t="str">
        <f>VLOOKUP(VolumebyClient[[#This Row],[INDEX ATCH REGION ID]],GEONAMES[[GEOID]:[GEO Name]],2,)</f>
        <v>APAC</v>
      </c>
      <c r="H527" t="str">
        <f>"Q"&amp;ROUNDUP(LEFT(VolumebyClient[[#This Row],[Date]],2)/3,0)&amp;" "&amp;RIGHT(VolumebyClient[[#This Row],[Date]],4)</f>
        <v>Q4 2020</v>
      </c>
      <c r="I527" t="str">
        <f>RIGHT(VolumebyClient[[#This Row],[Date]],4)</f>
        <v>2020</v>
      </c>
    </row>
    <row r="528" spans="1:9">
      <c r="A528" s="9" t="s">
        <v>56</v>
      </c>
      <c r="B528" s="7" t="s">
        <v>20</v>
      </c>
      <c r="C528" s="6">
        <v>1397</v>
      </c>
      <c r="D528">
        <f>LEN(VolumebyClient[[#This Row],[CLID]])</f>
        <v>7</v>
      </c>
      <c r="E528" t="str">
        <f>_xlfn.XLOOKUP(VolumebyClient[[#This Row],[CLID]],geobyclient[MID],geobyclient[GEOID])</f>
        <v>GEO1002</v>
      </c>
      <c r="F528" t="str">
        <f>INDEX(geobyclient[GEOID],MATCH(VolumebyClient[[#This Row],[CLID]],geobyclient[RIGHT],0))</f>
        <v>GEO1002</v>
      </c>
      <c r="G528" t="str">
        <f>VLOOKUP(VolumebyClient[[#This Row],[INDEX ATCH REGION ID]],GEONAMES[[GEOID]:[GEO Name]],2,)</f>
        <v>APAC</v>
      </c>
      <c r="H528" t="str">
        <f>"Q"&amp;ROUNDUP(LEFT(VolumebyClient[[#This Row],[Date]],2)/3,0)&amp;" "&amp;RIGHT(VolumebyClient[[#This Row],[Date]],4)</f>
        <v>Q2 2021</v>
      </c>
      <c r="I528" t="str">
        <f>RIGHT(VolumebyClient[[#This Row],[Date]],4)</f>
        <v>2021</v>
      </c>
    </row>
    <row r="529" spans="1:9">
      <c r="A529" s="9" t="s">
        <v>56</v>
      </c>
      <c r="B529" s="7" t="s">
        <v>21</v>
      </c>
      <c r="C529" s="6">
        <v>1757</v>
      </c>
      <c r="D529">
        <f>LEN(VolumebyClient[[#This Row],[CLID]])</f>
        <v>7</v>
      </c>
      <c r="E529" t="str">
        <f>_xlfn.XLOOKUP(VolumebyClient[[#This Row],[CLID]],geobyclient[MID],geobyclient[GEOID])</f>
        <v>GEO1002</v>
      </c>
      <c r="F529" t="str">
        <f>INDEX(geobyclient[GEOID],MATCH(VolumebyClient[[#This Row],[CLID]],geobyclient[RIGHT],0))</f>
        <v>GEO1002</v>
      </c>
      <c r="G529" t="str">
        <f>VLOOKUP(VolumebyClient[[#This Row],[INDEX ATCH REGION ID]],GEONAMES[[GEOID]:[GEO Name]],2,)</f>
        <v>APAC</v>
      </c>
      <c r="H529" t="str">
        <f>"Q"&amp;ROUNDUP(LEFT(VolumebyClient[[#This Row],[Date]],2)/3,0)&amp;" "&amp;RIGHT(VolumebyClient[[#This Row],[Date]],4)</f>
        <v>Q2 2021</v>
      </c>
      <c r="I529" t="str">
        <f>RIGHT(VolumebyClient[[#This Row],[Date]],4)</f>
        <v>2021</v>
      </c>
    </row>
    <row r="530" spans="1:9">
      <c r="A530" s="9" t="s">
        <v>56</v>
      </c>
      <c r="B530" s="7" t="s">
        <v>22</v>
      </c>
      <c r="C530" s="6">
        <v>2092</v>
      </c>
      <c r="D530">
        <f>LEN(VolumebyClient[[#This Row],[CLID]])</f>
        <v>7</v>
      </c>
      <c r="E530" t="str">
        <f>_xlfn.XLOOKUP(VolumebyClient[[#This Row],[CLID]],geobyclient[MID],geobyclient[GEOID])</f>
        <v>GEO1002</v>
      </c>
      <c r="F530" t="str">
        <f>INDEX(geobyclient[GEOID],MATCH(VolumebyClient[[#This Row],[CLID]],geobyclient[RIGHT],0))</f>
        <v>GEO1002</v>
      </c>
      <c r="G530" t="str">
        <f>VLOOKUP(VolumebyClient[[#This Row],[INDEX ATCH REGION ID]],GEONAMES[[GEOID]:[GEO Name]],2,)</f>
        <v>APAC</v>
      </c>
      <c r="H530" t="str">
        <f>"Q"&amp;ROUNDUP(LEFT(VolumebyClient[[#This Row],[Date]],2)/3,0)&amp;" "&amp;RIGHT(VolumebyClient[[#This Row],[Date]],4)</f>
        <v>Q2 2021</v>
      </c>
      <c r="I530" t="str">
        <f>RIGHT(VolumebyClient[[#This Row],[Date]],4)</f>
        <v>2021</v>
      </c>
    </row>
    <row r="531" spans="1:9">
      <c r="A531" s="9" t="s">
        <v>56</v>
      </c>
      <c r="B531" s="7" t="s">
        <v>23</v>
      </c>
      <c r="C531" s="6">
        <v>1544</v>
      </c>
      <c r="D531">
        <f>LEN(VolumebyClient[[#This Row],[CLID]])</f>
        <v>7</v>
      </c>
      <c r="E531" t="str">
        <f>_xlfn.XLOOKUP(VolumebyClient[[#This Row],[CLID]],geobyclient[MID],geobyclient[GEOID])</f>
        <v>GEO1002</v>
      </c>
      <c r="F531" t="str">
        <f>INDEX(geobyclient[GEOID],MATCH(VolumebyClient[[#This Row],[CLID]],geobyclient[RIGHT],0))</f>
        <v>GEO1002</v>
      </c>
      <c r="G531" t="str">
        <f>VLOOKUP(VolumebyClient[[#This Row],[INDEX ATCH REGION ID]],GEONAMES[[GEOID]:[GEO Name]],2,)</f>
        <v>APAC</v>
      </c>
      <c r="H531" t="str">
        <f>"Q"&amp;ROUNDUP(LEFT(VolumebyClient[[#This Row],[Date]],2)/3,0)&amp;" "&amp;RIGHT(VolumebyClient[[#This Row],[Date]],4)</f>
        <v>Q1 2021</v>
      </c>
      <c r="I531" t="str">
        <f>RIGHT(VolumebyClient[[#This Row],[Date]],4)</f>
        <v>2021</v>
      </c>
    </row>
    <row r="532" spans="1:9">
      <c r="A532" s="9" t="s">
        <v>56</v>
      </c>
      <c r="B532" s="7" t="s">
        <v>24</v>
      </c>
      <c r="C532" s="6">
        <v>1547</v>
      </c>
      <c r="D532">
        <f>LEN(VolumebyClient[[#This Row],[CLID]])</f>
        <v>7</v>
      </c>
      <c r="E532" t="str">
        <f>_xlfn.XLOOKUP(VolumebyClient[[#This Row],[CLID]],geobyclient[MID],geobyclient[GEOID])</f>
        <v>GEO1002</v>
      </c>
      <c r="F532" t="str">
        <f>INDEX(geobyclient[GEOID],MATCH(VolumebyClient[[#This Row],[CLID]],geobyclient[RIGHT],0))</f>
        <v>GEO1002</v>
      </c>
      <c r="G532" t="str">
        <f>VLOOKUP(VolumebyClient[[#This Row],[INDEX ATCH REGION ID]],GEONAMES[[GEOID]:[GEO Name]],2,)</f>
        <v>APAC</v>
      </c>
      <c r="H532" t="str">
        <f>"Q"&amp;ROUNDUP(LEFT(VolumebyClient[[#This Row],[Date]],2)/3,0)&amp;" "&amp;RIGHT(VolumebyClient[[#This Row],[Date]],4)</f>
        <v>Q1 2021</v>
      </c>
      <c r="I532" t="str">
        <f>RIGHT(VolumebyClient[[#This Row],[Date]],4)</f>
        <v>2021</v>
      </c>
    </row>
    <row r="533" spans="1:9">
      <c r="A533" s="9" t="s">
        <v>56</v>
      </c>
      <c r="B533" s="7" t="s">
        <v>25</v>
      </c>
      <c r="C533" s="6">
        <v>1265</v>
      </c>
      <c r="D533">
        <f>LEN(VolumebyClient[[#This Row],[CLID]])</f>
        <v>7</v>
      </c>
      <c r="E533" t="str">
        <f>_xlfn.XLOOKUP(VolumebyClient[[#This Row],[CLID]],geobyclient[MID],geobyclient[GEOID])</f>
        <v>GEO1002</v>
      </c>
      <c r="F533" t="str">
        <f>INDEX(geobyclient[GEOID],MATCH(VolumebyClient[[#This Row],[CLID]],geobyclient[RIGHT],0))</f>
        <v>GEO1002</v>
      </c>
      <c r="G533" t="str">
        <f>VLOOKUP(VolumebyClient[[#This Row],[INDEX ATCH REGION ID]],GEONAMES[[GEOID]:[GEO Name]],2,)</f>
        <v>APAC</v>
      </c>
      <c r="H533" t="str">
        <f>"Q"&amp;ROUNDUP(LEFT(VolumebyClient[[#This Row],[Date]],2)/3,0)&amp;" "&amp;RIGHT(VolumebyClient[[#This Row],[Date]],4)</f>
        <v>Q1 2021</v>
      </c>
      <c r="I533" t="str">
        <f>RIGHT(VolumebyClient[[#This Row],[Date]],4)</f>
        <v>2021</v>
      </c>
    </row>
    <row r="534" spans="1:9">
      <c r="A534" s="9" t="s">
        <v>57</v>
      </c>
      <c r="B534" s="7" t="s">
        <v>27</v>
      </c>
      <c r="C534" s="6">
        <v>902</v>
      </c>
      <c r="D534">
        <f>LEN(VolumebyClient[[#This Row],[CLID]])</f>
        <v>7</v>
      </c>
      <c r="E534" t="str">
        <f>_xlfn.XLOOKUP(VolumebyClient[[#This Row],[CLID]],geobyclient[MID],geobyclient[GEOID])</f>
        <v>GEO1002</v>
      </c>
      <c r="F534" t="str">
        <f>INDEX(geobyclient[GEOID],MATCH(VolumebyClient[[#This Row],[CLID]],geobyclient[RIGHT],0))</f>
        <v>GEO1002</v>
      </c>
      <c r="G534" t="str">
        <f>VLOOKUP(VolumebyClient[[#This Row],[INDEX ATCH REGION ID]],GEONAMES[[GEOID]:[GEO Name]],2,)</f>
        <v>APAC</v>
      </c>
      <c r="H534" t="str">
        <f>"Q"&amp;ROUNDUP(LEFT(VolumebyClient[[#This Row],[Date]],2)/3,0)&amp;" "&amp;RIGHT(VolumebyClient[[#This Row],[Date]],4)</f>
        <v>Q1 2020</v>
      </c>
      <c r="I534" t="str">
        <f>RIGHT(VolumebyClient[[#This Row],[Date]],4)</f>
        <v>2020</v>
      </c>
    </row>
    <row r="535" spans="1:9">
      <c r="A535" s="9" t="s">
        <v>57</v>
      </c>
      <c r="B535" s="7" t="s">
        <v>28</v>
      </c>
      <c r="C535" s="6">
        <v>897</v>
      </c>
      <c r="D535">
        <f>LEN(VolumebyClient[[#This Row],[CLID]])</f>
        <v>7</v>
      </c>
      <c r="E535" t="str">
        <f>_xlfn.XLOOKUP(VolumebyClient[[#This Row],[CLID]],geobyclient[MID],geobyclient[GEOID])</f>
        <v>GEO1002</v>
      </c>
      <c r="F535" t="str">
        <f>INDEX(geobyclient[GEOID],MATCH(VolumebyClient[[#This Row],[CLID]],geobyclient[RIGHT],0))</f>
        <v>GEO1002</v>
      </c>
      <c r="G535" t="str">
        <f>VLOOKUP(VolumebyClient[[#This Row],[INDEX ATCH REGION ID]],GEONAMES[[GEOID]:[GEO Name]],2,)</f>
        <v>APAC</v>
      </c>
      <c r="H535" t="str">
        <f>"Q"&amp;ROUNDUP(LEFT(VolumebyClient[[#This Row],[Date]],2)/3,0)&amp;" "&amp;RIGHT(VolumebyClient[[#This Row],[Date]],4)</f>
        <v>Q1 2020</v>
      </c>
      <c r="I535" t="str">
        <f>RIGHT(VolumebyClient[[#This Row],[Date]],4)</f>
        <v>2020</v>
      </c>
    </row>
    <row r="536" spans="1:9">
      <c r="A536" s="9" t="s">
        <v>57</v>
      </c>
      <c r="B536" s="7" t="s">
        <v>10</v>
      </c>
      <c r="C536" s="6">
        <v>1112</v>
      </c>
      <c r="D536">
        <f>LEN(VolumebyClient[[#This Row],[CLID]])</f>
        <v>7</v>
      </c>
      <c r="E536" t="str">
        <f>_xlfn.XLOOKUP(VolumebyClient[[#This Row],[CLID]],geobyclient[MID],geobyclient[GEOID])</f>
        <v>GEO1002</v>
      </c>
      <c r="F536" t="str">
        <f>INDEX(geobyclient[GEOID],MATCH(VolumebyClient[[#This Row],[CLID]],geobyclient[RIGHT],0))</f>
        <v>GEO1002</v>
      </c>
      <c r="G536" t="str">
        <f>VLOOKUP(VolumebyClient[[#This Row],[INDEX ATCH REGION ID]],GEONAMES[[GEOID]:[GEO Name]],2,)</f>
        <v>APAC</v>
      </c>
      <c r="H536" t="str">
        <f>"Q"&amp;ROUNDUP(LEFT(VolumebyClient[[#This Row],[Date]],2)/3,0)&amp;" "&amp;RIGHT(VolumebyClient[[#This Row],[Date]],4)</f>
        <v>Q1 2020</v>
      </c>
      <c r="I536" t="str">
        <f>RIGHT(VolumebyClient[[#This Row],[Date]],4)</f>
        <v>2020</v>
      </c>
    </row>
    <row r="537" spans="1:9">
      <c r="A537" s="9" t="s">
        <v>57</v>
      </c>
      <c r="B537" s="7" t="s">
        <v>11</v>
      </c>
      <c r="C537" s="6">
        <v>1214</v>
      </c>
      <c r="D537">
        <f>LEN(VolumebyClient[[#This Row],[CLID]])</f>
        <v>7</v>
      </c>
      <c r="E537" t="str">
        <f>_xlfn.XLOOKUP(VolumebyClient[[#This Row],[CLID]],geobyclient[MID],geobyclient[GEOID])</f>
        <v>GEO1002</v>
      </c>
      <c r="F537" t="str">
        <f>INDEX(geobyclient[GEOID],MATCH(VolumebyClient[[#This Row],[CLID]],geobyclient[RIGHT],0))</f>
        <v>GEO1002</v>
      </c>
      <c r="G537" t="str">
        <f>VLOOKUP(VolumebyClient[[#This Row],[INDEX ATCH REGION ID]],GEONAMES[[GEOID]:[GEO Name]],2,)</f>
        <v>APAC</v>
      </c>
      <c r="H537" t="str">
        <f>"Q"&amp;ROUNDUP(LEFT(VolumebyClient[[#This Row],[Date]],2)/3,0)&amp;" "&amp;RIGHT(VolumebyClient[[#This Row],[Date]],4)</f>
        <v>Q2 2020</v>
      </c>
      <c r="I537" t="str">
        <f>RIGHT(VolumebyClient[[#This Row],[Date]],4)</f>
        <v>2020</v>
      </c>
    </row>
    <row r="538" spans="1:9">
      <c r="A538" s="9" t="s">
        <v>57</v>
      </c>
      <c r="B538" s="7" t="s">
        <v>12</v>
      </c>
      <c r="C538" s="6">
        <v>1219</v>
      </c>
      <c r="D538">
        <f>LEN(VolumebyClient[[#This Row],[CLID]])</f>
        <v>7</v>
      </c>
      <c r="E538" t="str">
        <f>_xlfn.XLOOKUP(VolumebyClient[[#This Row],[CLID]],geobyclient[MID],geobyclient[GEOID])</f>
        <v>GEO1002</v>
      </c>
      <c r="F538" t="str">
        <f>INDEX(geobyclient[GEOID],MATCH(VolumebyClient[[#This Row],[CLID]],geobyclient[RIGHT],0))</f>
        <v>GEO1002</v>
      </c>
      <c r="G538" t="str">
        <f>VLOOKUP(VolumebyClient[[#This Row],[INDEX ATCH REGION ID]],GEONAMES[[GEOID]:[GEO Name]],2,)</f>
        <v>APAC</v>
      </c>
      <c r="H538" t="str">
        <f>"Q"&amp;ROUNDUP(LEFT(VolumebyClient[[#This Row],[Date]],2)/3,0)&amp;" "&amp;RIGHT(VolumebyClient[[#This Row],[Date]],4)</f>
        <v>Q2 2020</v>
      </c>
      <c r="I538" t="str">
        <f>RIGHT(VolumebyClient[[#This Row],[Date]],4)</f>
        <v>2020</v>
      </c>
    </row>
    <row r="539" spans="1:9">
      <c r="A539" s="9" t="s">
        <v>57</v>
      </c>
      <c r="B539" s="7" t="s">
        <v>13</v>
      </c>
      <c r="C539" s="6">
        <v>795</v>
      </c>
      <c r="D539">
        <f>LEN(VolumebyClient[[#This Row],[CLID]])</f>
        <v>7</v>
      </c>
      <c r="E539" t="str">
        <f>_xlfn.XLOOKUP(VolumebyClient[[#This Row],[CLID]],geobyclient[MID],geobyclient[GEOID])</f>
        <v>GEO1002</v>
      </c>
      <c r="F539" t="str">
        <f>INDEX(geobyclient[GEOID],MATCH(VolumebyClient[[#This Row],[CLID]],geobyclient[RIGHT],0))</f>
        <v>GEO1002</v>
      </c>
      <c r="G539" t="str">
        <f>VLOOKUP(VolumebyClient[[#This Row],[INDEX ATCH REGION ID]],GEONAMES[[GEOID]:[GEO Name]],2,)</f>
        <v>APAC</v>
      </c>
      <c r="H539" t="str">
        <f>"Q"&amp;ROUNDUP(LEFT(VolumebyClient[[#This Row],[Date]],2)/3,0)&amp;" "&amp;RIGHT(VolumebyClient[[#This Row],[Date]],4)</f>
        <v>Q2 2020</v>
      </c>
      <c r="I539" t="str">
        <f>RIGHT(VolumebyClient[[#This Row],[Date]],4)</f>
        <v>2020</v>
      </c>
    </row>
    <row r="540" spans="1:9">
      <c r="A540" s="9" t="s">
        <v>57</v>
      </c>
      <c r="B540" s="7" t="s">
        <v>14</v>
      </c>
      <c r="C540" s="6">
        <v>794</v>
      </c>
      <c r="D540">
        <f>LEN(VolumebyClient[[#This Row],[CLID]])</f>
        <v>7</v>
      </c>
      <c r="E540" t="str">
        <f>_xlfn.XLOOKUP(VolumebyClient[[#This Row],[CLID]],geobyclient[MID],geobyclient[GEOID])</f>
        <v>GEO1002</v>
      </c>
      <c r="F540" t="str">
        <f>INDEX(geobyclient[GEOID],MATCH(VolumebyClient[[#This Row],[CLID]],geobyclient[RIGHT],0))</f>
        <v>GEO1002</v>
      </c>
      <c r="G540" t="str">
        <f>VLOOKUP(VolumebyClient[[#This Row],[INDEX ATCH REGION ID]],GEONAMES[[GEOID]:[GEO Name]],2,)</f>
        <v>APAC</v>
      </c>
      <c r="H540" t="str">
        <f>"Q"&amp;ROUNDUP(LEFT(VolumebyClient[[#This Row],[Date]],2)/3,0)&amp;" "&amp;RIGHT(VolumebyClient[[#This Row],[Date]],4)</f>
        <v>Q3 2020</v>
      </c>
      <c r="I540" t="str">
        <f>RIGHT(VolumebyClient[[#This Row],[Date]],4)</f>
        <v>2020</v>
      </c>
    </row>
    <row r="541" spans="1:9">
      <c r="A541" s="9" t="s">
        <v>57</v>
      </c>
      <c r="B541" s="7" t="s">
        <v>15</v>
      </c>
      <c r="C541" s="6">
        <v>581</v>
      </c>
      <c r="D541">
        <f>LEN(VolumebyClient[[#This Row],[CLID]])</f>
        <v>7</v>
      </c>
      <c r="E541" t="str">
        <f>_xlfn.XLOOKUP(VolumebyClient[[#This Row],[CLID]],geobyclient[MID],geobyclient[GEOID])</f>
        <v>GEO1002</v>
      </c>
      <c r="F541" t="str">
        <f>INDEX(geobyclient[GEOID],MATCH(VolumebyClient[[#This Row],[CLID]],geobyclient[RIGHT],0))</f>
        <v>GEO1002</v>
      </c>
      <c r="G541" t="str">
        <f>VLOOKUP(VolumebyClient[[#This Row],[INDEX ATCH REGION ID]],GEONAMES[[GEOID]:[GEO Name]],2,)</f>
        <v>APAC</v>
      </c>
      <c r="H541" t="str">
        <f>"Q"&amp;ROUNDUP(LEFT(VolumebyClient[[#This Row],[Date]],2)/3,0)&amp;" "&amp;RIGHT(VolumebyClient[[#This Row],[Date]],4)</f>
        <v>Q3 2020</v>
      </c>
      <c r="I541" t="str">
        <f>RIGHT(VolumebyClient[[#This Row],[Date]],4)</f>
        <v>2020</v>
      </c>
    </row>
    <row r="542" spans="1:9">
      <c r="A542" s="9" t="s">
        <v>57</v>
      </c>
      <c r="B542" s="7" t="s">
        <v>16</v>
      </c>
      <c r="C542" s="6">
        <v>690</v>
      </c>
      <c r="D542">
        <f>LEN(VolumebyClient[[#This Row],[CLID]])</f>
        <v>7</v>
      </c>
      <c r="E542" t="str">
        <f>_xlfn.XLOOKUP(VolumebyClient[[#This Row],[CLID]],geobyclient[MID],geobyclient[GEOID])</f>
        <v>GEO1002</v>
      </c>
      <c r="F542" t="str">
        <f>INDEX(geobyclient[GEOID],MATCH(VolumebyClient[[#This Row],[CLID]],geobyclient[RIGHT],0))</f>
        <v>GEO1002</v>
      </c>
      <c r="G542" t="str">
        <f>VLOOKUP(VolumebyClient[[#This Row],[INDEX ATCH REGION ID]],GEONAMES[[GEOID]:[GEO Name]],2,)</f>
        <v>APAC</v>
      </c>
      <c r="H542" t="str">
        <f>"Q"&amp;ROUNDUP(LEFT(VolumebyClient[[#This Row],[Date]],2)/3,0)&amp;" "&amp;RIGHT(VolumebyClient[[#This Row],[Date]],4)</f>
        <v>Q3 2020</v>
      </c>
      <c r="I542" t="str">
        <f>RIGHT(VolumebyClient[[#This Row],[Date]],4)</f>
        <v>2020</v>
      </c>
    </row>
    <row r="543" spans="1:9">
      <c r="A543" s="9" t="s">
        <v>57</v>
      </c>
      <c r="B543" s="7" t="s">
        <v>17</v>
      </c>
      <c r="C543" s="6">
        <v>690</v>
      </c>
      <c r="D543">
        <f>LEN(VolumebyClient[[#This Row],[CLID]])</f>
        <v>7</v>
      </c>
      <c r="E543" t="str">
        <f>_xlfn.XLOOKUP(VolumebyClient[[#This Row],[CLID]],geobyclient[MID],geobyclient[GEOID])</f>
        <v>GEO1002</v>
      </c>
      <c r="F543" t="str">
        <f>INDEX(geobyclient[GEOID],MATCH(VolumebyClient[[#This Row],[CLID]],geobyclient[RIGHT],0))</f>
        <v>GEO1002</v>
      </c>
      <c r="G543" t="str">
        <f>VLOOKUP(VolumebyClient[[#This Row],[INDEX ATCH REGION ID]],GEONAMES[[GEOID]:[GEO Name]],2,)</f>
        <v>APAC</v>
      </c>
      <c r="H543" t="str">
        <f>"Q"&amp;ROUNDUP(LEFT(VolumebyClient[[#This Row],[Date]],2)/3,0)&amp;" "&amp;RIGHT(VolumebyClient[[#This Row],[Date]],4)</f>
        <v>Q4 2020</v>
      </c>
      <c r="I543" t="str">
        <f>RIGHT(VolumebyClient[[#This Row],[Date]],4)</f>
        <v>2020</v>
      </c>
    </row>
    <row r="544" spans="1:9">
      <c r="A544" s="9" t="s">
        <v>57</v>
      </c>
      <c r="B544" s="7" t="s">
        <v>18</v>
      </c>
      <c r="C544" s="6">
        <v>899</v>
      </c>
      <c r="D544">
        <f>LEN(VolumebyClient[[#This Row],[CLID]])</f>
        <v>7</v>
      </c>
      <c r="E544" t="str">
        <f>_xlfn.XLOOKUP(VolumebyClient[[#This Row],[CLID]],geobyclient[MID],geobyclient[GEOID])</f>
        <v>GEO1002</v>
      </c>
      <c r="F544" t="str">
        <f>INDEX(geobyclient[GEOID],MATCH(VolumebyClient[[#This Row],[CLID]],geobyclient[RIGHT],0))</f>
        <v>GEO1002</v>
      </c>
      <c r="G544" t="str">
        <f>VLOOKUP(VolumebyClient[[#This Row],[INDEX ATCH REGION ID]],GEONAMES[[GEOID]:[GEO Name]],2,)</f>
        <v>APAC</v>
      </c>
      <c r="H544" t="str">
        <f>"Q"&amp;ROUNDUP(LEFT(VolumebyClient[[#This Row],[Date]],2)/3,0)&amp;" "&amp;RIGHT(VolumebyClient[[#This Row],[Date]],4)</f>
        <v>Q4 2020</v>
      </c>
      <c r="I544" t="str">
        <f>RIGHT(VolumebyClient[[#This Row],[Date]],4)</f>
        <v>2020</v>
      </c>
    </row>
    <row r="545" spans="1:9">
      <c r="A545" s="9" t="s">
        <v>57</v>
      </c>
      <c r="B545" s="7" t="s">
        <v>19</v>
      </c>
      <c r="C545" s="6">
        <v>793</v>
      </c>
      <c r="D545">
        <f>LEN(VolumebyClient[[#This Row],[CLID]])</f>
        <v>7</v>
      </c>
      <c r="E545" t="str">
        <f>_xlfn.XLOOKUP(VolumebyClient[[#This Row],[CLID]],geobyclient[MID],geobyclient[GEOID])</f>
        <v>GEO1002</v>
      </c>
      <c r="F545" t="str">
        <f>INDEX(geobyclient[GEOID],MATCH(VolumebyClient[[#This Row],[CLID]],geobyclient[RIGHT],0))</f>
        <v>GEO1002</v>
      </c>
      <c r="G545" t="str">
        <f>VLOOKUP(VolumebyClient[[#This Row],[INDEX ATCH REGION ID]],GEONAMES[[GEOID]:[GEO Name]],2,)</f>
        <v>APAC</v>
      </c>
      <c r="H545" t="str">
        <f>"Q"&amp;ROUNDUP(LEFT(VolumebyClient[[#This Row],[Date]],2)/3,0)&amp;" "&amp;RIGHT(VolumebyClient[[#This Row],[Date]],4)</f>
        <v>Q4 2020</v>
      </c>
      <c r="I545" t="str">
        <f>RIGHT(VolumebyClient[[#This Row],[Date]],4)</f>
        <v>2020</v>
      </c>
    </row>
    <row r="546" spans="1:9">
      <c r="A546" s="9" t="s">
        <v>57</v>
      </c>
      <c r="B546" s="7" t="s">
        <v>20</v>
      </c>
      <c r="C546" s="6">
        <v>820</v>
      </c>
      <c r="D546">
        <f>LEN(VolumebyClient[[#This Row],[CLID]])</f>
        <v>7</v>
      </c>
      <c r="E546" t="str">
        <f>_xlfn.XLOOKUP(VolumebyClient[[#This Row],[CLID]],geobyclient[MID],geobyclient[GEOID])</f>
        <v>GEO1002</v>
      </c>
      <c r="F546" t="str">
        <f>INDEX(geobyclient[GEOID],MATCH(VolumebyClient[[#This Row],[CLID]],geobyclient[RIGHT],0))</f>
        <v>GEO1002</v>
      </c>
      <c r="G546" t="str">
        <f>VLOOKUP(VolumebyClient[[#This Row],[INDEX ATCH REGION ID]],GEONAMES[[GEOID]:[GEO Name]],2,)</f>
        <v>APAC</v>
      </c>
      <c r="H546" t="str">
        <f>"Q"&amp;ROUNDUP(LEFT(VolumebyClient[[#This Row],[Date]],2)/3,0)&amp;" "&amp;RIGHT(VolumebyClient[[#This Row],[Date]],4)</f>
        <v>Q2 2021</v>
      </c>
      <c r="I546" t="str">
        <f>RIGHT(VolumebyClient[[#This Row],[Date]],4)</f>
        <v>2021</v>
      </c>
    </row>
    <row r="547" spans="1:9">
      <c r="A547" s="9" t="s">
        <v>57</v>
      </c>
      <c r="B547" s="7" t="s">
        <v>21</v>
      </c>
      <c r="C547" s="6">
        <v>1231</v>
      </c>
      <c r="D547">
        <f>LEN(VolumebyClient[[#This Row],[CLID]])</f>
        <v>7</v>
      </c>
      <c r="E547" t="str">
        <f>_xlfn.XLOOKUP(VolumebyClient[[#This Row],[CLID]],geobyclient[MID],geobyclient[GEOID])</f>
        <v>GEO1002</v>
      </c>
      <c r="F547" t="str">
        <f>INDEX(geobyclient[GEOID],MATCH(VolumebyClient[[#This Row],[CLID]],geobyclient[RIGHT],0))</f>
        <v>GEO1002</v>
      </c>
      <c r="G547" t="str">
        <f>VLOOKUP(VolumebyClient[[#This Row],[INDEX ATCH REGION ID]],GEONAMES[[GEOID]:[GEO Name]],2,)</f>
        <v>APAC</v>
      </c>
      <c r="H547" t="str">
        <f>"Q"&amp;ROUNDUP(LEFT(VolumebyClient[[#This Row],[Date]],2)/3,0)&amp;" "&amp;RIGHT(VolumebyClient[[#This Row],[Date]],4)</f>
        <v>Q2 2021</v>
      </c>
      <c r="I547" t="str">
        <f>RIGHT(VolumebyClient[[#This Row],[Date]],4)</f>
        <v>2021</v>
      </c>
    </row>
    <row r="548" spans="1:9">
      <c r="A548" s="9" t="s">
        <v>57</v>
      </c>
      <c r="B548" s="7" t="s">
        <v>22</v>
      </c>
      <c r="C548" s="6">
        <v>1204</v>
      </c>
      <c r="D548">
        <f>LEN(VolumebyClient[[#This Row],[CLID]])</f>
        <v>7</v>
      </c>
      <c r="E548" t="str">
        <f>_xlfn.XLOOKUP(VolumebyClient[[#This Row],[CLID]],geobyclient[MID],geobyclient[GEOID])</f>
        <v>GEO1002</v>
      </c>
      <c r="F548" t="str">
        <f>INDEX(geobyclient[GEOID],MATCH(VolumebyClient[[#This Row],[CLID]],geobyclient[RIGHT],0))</f>
        <v>GEO1002</v>
      </c>
      <c r="G548" t="str">
        <f>VLOOKUP(VolumebyClient[[#This Row],[INDEX ATCH REGION ID]],GEONAMES[[GEOID]:[GEO Name]],2,)</f>
        <v>APAC</v>
      </c>
      <c r="H548" t="str">
        <f>"Q"&amp;ROUNDUP(LEFT(VolumebyClient[[#This Row],[Date]],2)/3,0)&amp;" "&amp;RIGHT(VolumebyClient[[#This Row],[Date]],4)</f>
        <v>Q2 2021</v>
      </c>
      <c r="I548" t="str">
        <f>RIGHT(VolumebyClient[[#This Row],[Date]],4)</f>
        <v>2021</v>
      </c>
    </row>
    <row r="549" spans="1:9">
      <c r="A549" s="9" t="s">
        <v>57</v>
      </c>
      <c r="B549" s="7" t="s">
        <v>23</v>
      </c>
      <c r="C549" s="6">
        <v>1120</v>
      </c>
      <c r="D549">
        <f>LEN(VolumebyClient[[#This Row],[CLID]])</f>
        <v>7</v>
      </c>
      <c r="E549" t="str">
        <f>_xlfn.XLOOKUP(VolumebyClient[[#This Row],[CLID]],geobyclient[MID],geobyclient[GEOID])</f>
        <v>GEO1002</v>
      </c>
      <c r="F549" t="str">
        <f>INDEX(geobyclient[GEOID],MATCH(VolumebyClient[[#This Row],[CLID]],geobyclient[RIGHT],0))</f>
        <v>GEO1002</v>
      </c>
      <c r="G549" t="str">
        <f>VLOOKUP(VolumebyClient[[#This Row],[INDEX ATCH REGION ID]],GEONAMES[[GEOID]:[GEO Name]],2,)</f>
        <v>APAC</v>
      </c>
      <c r="H549" t="str">
        <f>"Q"&amp;ROUNDUP(LEFT(VolumebyClient[[#This Row],[Date]],2)/3,0)&amp;" "&amp;RIGHT(VolumebyClient[[#This Row],[Date]],4)</f>
        <v>Q1 2021</v>
      </c>
      <c r="I549" t="str">
        <f>RIGHT(VolumebyClient[[#This Row],[Date]],4)</f>
        <v>2021</v>
      </c>
    </row>
    <row r="550" spans="1:9">
      <c r="A550" s="9" t="s">
        <v>57</v>
      </c>
      <c r="B550" s="7" t="s">
        <v>24</v>
      </c>
      <c r="C550" s="6">
        <v>945</v>
      </c>
      <c r="D550">
        <f>LEN(VolumebyClient[[#This Row],[CLID]])</f>
        <v>7</v>
      </c>
      <c r="E550" t="str">
        <f>_xlfn.XLOOKUP(VolumebyClient[[#This Row],[CLID]],geobyclient[MID],geobyclient[GEOID])</f>
        <v>GEO1002</v>
      </c>
      <c r="F550" t="str">
        <f>INDEX(geobyclient[GEOID],MATCH(VolumebyClient[[#This Row],[CLID]],geobyclient[RIGHT],0))</f>
        <v>GEO1002</v>
      </c>
      <c r="G550" t="str">
        <f>VLOOKUP(VolumebyClient[[#This Row],[INDEX ATCH REGION ID]],GEONAMES[[GEOID]:[GEO Name]],2,)</f>
        <v>APAC</v>
      </c>
      <c r="H550" t="str">
        <f>"Q"&amp;ROUNDUP(LEFT(VolumebyClient[[#This Row],[Date]],2)/3,0)&amp;" "&amp;RIGHT(VolumebyClient[[#This Row],[Date]],4)</f>
        <v>Q1 2021</v>
      </c>
      <c r="I550" t="str">
        <f>RIGHT(VolumebyClient[[#This Row],[Date]],4)</f>
        <v>2021</v>
      </c>
    </row>
    <row r="551" spans="1:9">
      <c r="A551" s="9" t="s">
        <v>57</v>
      </c>
      <c r="B551" s="7" t="s">
        <v>25</v>
      </c>
      <c r="C551" s="6">
        <v>936</v>
      </c>
      <c r="D551">
        <f>LEN(VolumebyClient[[#This Row],[CLID]])</f>
        <v>7</v>
      </c>
      <c r="E551" t="str">
        <f>_xlfn.XLOOKUP(VolumebyClient[[#This Row],[CLID]],geobyclient[MID],geobyclient[GEOID])</f>
        <v>GEO1002</v>
      </c>
      <c r="F551" t="str">
        <f>INDEX(geobyclient[GEOID],MATCH(VolumebyClient[[#This Row],[CLID]],geobyclient[RIGHT],0))</f>
        <v>GEO1002</v>
      </c>
      <c r="G551" t="str">
        <f>VLOOKUP(VolumebyClient[[#This Row],[INDEX ATCH REGION ID]],GEONAMES[[GEOID]:[GEO Name]],2,)</f>
        <v>APAC</v>
      </c>
      <c r="H551" t="str">
        <f>"Q"&amp;ROUNDUP(LEFT(VolumebyClient[[#This Row],[Date]],2)/3,0)&amp;" "&amp;RIGHT(VolumebyClient[[#This Row],[Date]],4)</f>
        <v>Q1 2021</v>
      </c>
      <c r="I551" t="str">
        <f>RIGHT(VolumebyClient[[#This Row],[Date]],4)</f>
        <v>2021</v>
      </c>
    </row>
    <row r="552" spans="1:9">
      <c r="A552" s="9" t="s">
        <v>58</v>
      </c>
      <c r="B552" s="7" t="s">
        <v>27</v>
      </c>
      <c r="C552" s="6">
        <v>1244</v>
      </c>
      <c r="D552">
        <f>LEN(VolumebyClient[[#This Row],[CLID]])</f>
        <v>7</v>
      </c>
      <c r="E552" t="str">
        <f>_xlfn.XLOOKUP(VolumebyClient[[#This Row],[CLID]],geobyclient[MID],geobyclient[GEOID])</f>
        <v>GEO1002</v>
      </c>
      <c r="F552" t="str">
        <f>INDEX(geobyclient[GEOID],MATCH(VolumebyClient[[#This Row],[CLID]],geobyclient[RIGHT],0))</f>
        <v>GEO1002</v>
      </c>
      <c r="G552" t="str">
        <f>VLOOKUP(VolumebyClient[[#This Row],[INDEX ATCH REGION ID]],GEONAMES[[GEOID]:[GEO Name]],2,)</f>
        <v>APAC</v>
      </c>
      <c r="H552" t="str">
        <f>"Q"&amp;ROUNDUP(LEFT(VolumebyClient[[#This Row],[Date]],2)/3,0)&amp;" "&amp;RIGHT(VolumebyClient[[#This Row],[Date]],4)</f>
        <v>Q1 2020</v>
      </c>
      <c r="I552" t="str">
        <f>RIGHT(VolumebyClient[[#This Row],[Date]],4)</f>
        <v>2020</v>
      </c>
    </row>
    <row r="553" spans="1:9">
      <c r="A553" s="9" t="s">
        <v>58</v>
      </c>
      <c r="B553" s="7" t="s">
        <v>28</v>
      </c>
      <c r="C553" s="6">
        <v>1240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t="str">
        <f>INDEX(geobyclient[GEOID],MATCH(VolumebyClient[[#This Row],[CLID]],geobyclient[RIGHT],0))</f>
        <v>GEO1002</v>
      </c>
      <c r="G553" t="str">
        <f>VLOOKUP(VolumebyClient[[#This Row],[INDEX ATCH REGION ID]],GEONAMES[[GEOID]:[GEO Name]],2,)</f>
        <v>APAC</v>
      </c>
      <c r="H553" t="str">
        <f>"Q"&amp;ROUNDUP(LEFT(VolumebyClient[[#This Row],[Date]],2)/3,0)&amp;" "&amp;RIGHT(VolumebyClient[[#This Row],[Date]],4)</f>
        <v>Q1 2020</v>
      </c>
      <c r="I553" t="str">
        <f>RIGHT(VolumebyClient[[#This Row],[Date]],4)</f>
        <v>2020</v>
      </c>
    </row>
    <row r="554" spans="1:9">
      <c r="A554" s="9" t="s">
        <v>58</v>
      </c>
      <c r="B554" s="7" t="s">
        <v>10</v>
      </c>
      <c r="C554" s="6">
        <v>1534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t="str">
        <f>INDEX(geobyclient[GEOID],MATCH(VolumebyClient[[#This Row],[CLID]],geobyclient[RIGHT],0))</f>
        <v>GEO1002</v>
      </c>
      <c r="G554" t="str">
        <f>VLOOKUP(VolumebyClient[[#This Row],[INDEX ATCH REGION ID]],GEONAMES[[GEOID]:[GEO Name]],2,)</f>
        <v>APAC</v>
      </c>
      <c r="H554" t="str">
        <f>"Q"&amp;ROUNDUP(LEFT(VolumebyClient[[#This Row],[Date]],2)/3,0)&amp;" "&amp;RIGHT(VolumebyClient[[#This Row],[Date]],4)</f>
        <v>Q1 2020</v>
      </c>
      <c r="I554" t="str">
        <f>RIGHT(VolumebyClient[[#This Row],[Date]],4)</f>
        <v>2020</v>
      </c>
    </row>
    <row r="555" spans="1:9">
      <c r="A555" s="9" t="s">
        <v>58</v>
      </c>
      <c r="B555" s="7" t="s">
        <v>11</v>
      </c>
      <c r="C555" s="6">
        <v>1675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t="str">
        <f>INDEX(geobyclient[GEOID],MATCH(VolumebyClient[[#This Row],[CLID]],geobyclient[RIGHT],0))</f>
        <v>GEO1002</v>
      </c>
      <c r="G555" t="str">
        <f>VLOOKUP(VolumebyClient[[#This Row],[INDEX ATCH REGION ID]],GEONAMES[[GEOID]:[GEO Name]],2,)</f>
        <v>APAC</v>
      </c>
      <c r="H555" t="str">
        <f>"Q"&amp;ROUNDUP(LEFT(VolumebyClient[[#This Row],[Date]],2)/3,0)&amp;" "&amp;RIGHT(VolumebyClient[[#This Row],[Date]],4)</f>
        <v>Q2 2020</v>
      </c>
      <c r="I555" t="str">
        <f>RIGHT(VolumebyClient[[#This Row],[Date]],4)</f>
        <v>2020</v>
      </c>
    </row>
    <row r="556" spans="1:9">
      <c r="A556" s="9" t="s">
        <v>58</v>
      </c>
      <c r="B556" s="7" t="s">
        <v>12</v>
      </c>
      <c r="C556" s="6">
        <v>1680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t="str">
        <f>INDEX(geobyclient[GEOID],MATCH(VolumebyClient[[#This Row],[CLID]],geobyclient[RIGHT],0))</f>
        <v>GEO1002</v>
      </c>
      <c r="G556" t="str">
        <f>VLOOKUP(VolumebyClient[[#This Row],[INDEX ATCH REGION ID]],GEONAMES[[GEOID]:[GEO Name]],2,)</f>
        <v>APAC</v>
      </c>
      <c r="H556" t="str">
        <f>"Q"&amp;ROUNDUP(LEFT(VolumebyClient[[#This Row],[Date]],2)/3,0)&amp;" "&amp;RIGHT(VolumebyClient[[#This Row],[Date]],4)</f>
        <v>Q2 2020</v>
      </c>
      <c r="I556" t="str">
        <f>RIGHT(VolumebyClient[[#This Row],[Date]],4)</f>
        <v>2020</v>
      </c>
    </row>
    <row r="557" spans="1:9">
      <c r="A557" s="9" t="s">
        <v>58</v>
      </c>
      <c r="B557" s="7" t="s">
        <v>13</v>
      </c>
      <c r="C557" s="6">
        <v>1094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t="str">
        <f>INDEX(geobyclient[GEOID],MATCH(VolumebyClient[[#This Row],[CLID]],geobyclient[RIGHT],0))</f>
        <v>GEO1002</v>
      </c>
      <c r="G557" t="str">
        <f>VLOOKUP(VolumebyClient[[#This Row],[INDEX ATCH REGION ID]],GEONAMES[[GEOID]:[GEO Name]],2,)</f>
        <v>APAC</v>
      </c>
      <c r="H557" t="str">
        <f>"Q"&amp;ROUNDUP(LEFT(VolumebyClient[[#This Row],[Date]],2)/3,0)&amp;" "&amp;RIGHT(VolumebyClient[[#This Row],[Date]],4)</f>
        <v>Q2 2020</v>
      </c>
      <c r="I557" t="str">
        <f>RIGHT(VolumebyClient[[#This Row],[Date]],4)</f>
        <v>2020</v>
      </c>
    </row>
    <row r="558" spans="1:9">
      <c r="A558" s="9" t="s">
        <v>58</v>
      </c>
      <c r="B558" s="7" t="s">
        <v>14</v>
      </c>
      <c r="C558" s="6">
        <v>1095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t="str">
        <f>INDEX(geobyclient[GEOID],MATCH(VolumebyClient[[#This Row],[CLID]],geobyclient[RIGHT],0))</f>
        <v>GEO1002</v>
      </c>
      <c r="G558" t="str">
        <f>VLOOKUP(VolumebyClient[[#This Row],[INDEX ATCH REGION ID]],GEONAMES[[GEOID]:[GEO Name]],2,)</f>
        <v>APAC</v>
      </c>
      <c r="H558" t="str">
        <f>"Q"&amp;ROUNDUP(LEFT(VolumebyClient[[#This Row],[Date]],2)/3,0)&amp;" "&amp;RIGHT(VolumebyClient[[#This Row],[Date]],4)</f>
        <v>Q3 2020</v>
      </c>
      <c r="I558" t="str">
        <f>RIGHT(VolumebyClient[[#This Row],[Date]],4)</f>
        <v>2020</v>
      </c>
    </row>
    <row r="559" spans="1:9">
      <c r="A559" s="9" t="s">
        <v>58</v>
      </c>
      <c r="B559" s="7" t="s">
        <v>15</v>
      </c>
      <c r="C559" s="6">
        <v>807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t="str">
        <f>INDEX(geobyclient[GEOID],MATCH(VolumebyClient[[#This Row],[CLID]],geobyclient[RIGHT],0))</f>
        <v>GEO1002</v>
      </c>
      <c r="G559" t="str">
        <f>VLOOKUP(VolumebyClient[[#This Row],[INDEX ATCH REGION ID]],GEONAMES[[GEOID]:[GEO Name]],2,)</f>
        <v>APAC</v>
      </c>
      <c r="H559" t="str">
        <f>"Q"&amp;ROUNDUP(LEFT(VolumebyClient[[#This Row],[Date]],2)/3,0)&amp;" "&amp;RIGHT(VolumebyClient[[#This Row],[Date]],4)</f>
        <v>Q3 2020</v>
      </c>
      <c r="I559" t="str">
        <f>RIGHT(VolumebyClient[[#This Row],[Date]],4)</f>
        <v>2020</v>
      </c>
    </row>
    <row r="560" spans="1:9">
      <c r="A560" s="9" t="s">
        <v>58</v>
      </c>
      <c r="B560" s="7" t="s">
        <v>16</v>
      </c>
      <c r="C560" s="6">
        <v>950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t="str">
        <f>INDEX(geobyclient[GEOID],MATCH(VolumebyClient[[#This Row],[CLID]],geobyclient[RIGHT],0))</f>
        <v>GEO1002</v>
      </c>
      <c r="G560" t="str">
        <f>VLOOKUP(VolumebyClient[[#This Row],[INDEX ATCH REGION ID]],GEONAMES[[GEOID]:[GEO Name]],2,)</f>
        <v>APAC</v>
      </c>
      <c r="H560" t="str">
        <f>"Q"&amp;ROUNDUP(LEFT(VolumebyClient[[#This Row],[Date]],2)/3,0)&amp;" "&amp;RIGHT(VolumebyClient[[#This Row],[Date]],4)</f>
        <v>Q3 2020</v>
      </c>
      <c r="I560" t="str">
        <f>RIGHT(VolumebyClient[[#This Row],[Date]],4)</f>
        <v>2020</v>
      </c>
    </row>
    <row r="561" spans="1:9">
      <c r="A561" s="9" t="s">
        <v>58</v>
      </c>
      <c r="B561" s="7" t="s">
        <v>17</v>
      </c>
      <c r="C561" s="6">
        <v>947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t="str">
        <f>INDEX(geobyclient[GEOID],MATCH(VolumebyClient[[#This Row],[CLID]],geobyclient[RIGHT],0))</f>
        <v>GEO1002</v>
      </c>
      <c r="G561" t="str">
        <f>VLOOKUP(VolumebyClient[[#This Row],[INDEX ATCH REGION ID]],GEONAMES[[GEOID]:[GEO Name]],2,)</f>
        <v>APAC</v>
      </c>
      <c r="H561" t="str">
        <f>"Q"&amp;ROUNDUP(LEFT(VolumebyClient[[#This Row],[Date]],2)/3,0)&amp;" "&amp;RIGHT(VolumebyClient[[#This Row],[Date]],4)</f>
        <v>Q4 2020</v>
      </c>
      <c r="I561" t="str">
        <f>RIGHT(VolumebyClient[[#This Row],[Date]],4)</f>
        <v>2020</v>
      </c>
    </row>
    <row r="562" spans="1:9">
      <c r="A562" s="9" t="s">
        <v>58</v>
      </c>
      <c r="B562" s="7" t="s">
        <v>18</v>
      </c>
      <c r="C562" s="6">
        <v>1239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t="str">
        <f>INDEX(geobyclient[GEOID],MATCH(VolumebyClient[[#This Row],[CLID]],geobyclient[RIGHT],0))</f>
        <v>GEO1002</v>
      </c>
      <c r="G562" t="str">
        <f>VLOOKUP(VolumebyClient[[#This Row],[INDEX ATCH REGION ID]],GEONAMES[[GEOID]:[GEO Name]],2,)</f>
        <v>APAC</v>
      </c>
      <c r="H562" t="str">
        <f>"Q"&amp;ROUNDUP(LEFT(VolumebyClient[[#This Row],[Date]],2)/3,0)&amp;" "&amp;RIGHT(VolumebyClient[[#This Row],[Date]],4)</f>
        <v>Q4 2020</v>
      </c>
      <c r="I562" t="str">
        <f>RIGHT(VolumebyClient[[#This Row],[Date]],4)</f>
        <v>2020</v>
      </c>
    </row>
    <row r="563" spans="1:9">
      <c r="A563" s="9" t="s">
        <v>58</v>
      </c>
      <c r="B563" s="7" t="s">
        <v>19</v>
      </c>
      <c r="C563" s="6">
        <v>1092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t="str">
        <f>INDEX(geobyclient[GEOID],MATCH(VolumebyClient[[#This Row],[CLID]],geobyclient[RIGHT],0))</f>
        <v>GEO1002</v>
      </c>
      <c r="G563" t="str">
        <f>VLOOKUP(VolumebyClient[[#This Row],[INDEX ATCH REGION ID]],GEONAMES[[GEOID]:[GEO Name]],2,)</f>
        <v>APAC</v>
      </c>
      <c r="H563" t="str">
        <f>"Q"&amp;ROUNDUP(LEFT(VolumebyClient[[#This Row],[Date]],2)/3,0)&amp;" "&amp;RIGHT(VolumebyClient[[#This Row],[Date]],4)</f>
        <v>Q4 2020</v>
      </c>
      <c r="I563" t="str">
        <f>RIGHT(VolumebyClient[[#This Row],[Date]],4)</f>
        <v>2020</v>
      </c>
    </row>
    <row r="564" spans="1:9">
      <c r="A564" s="9" t="s">
        <v>58</v>
      </c>
      <c r="B564" s="7" t="s">
        <v>20</v>
      </c>
      <c r="C564" s="6">
        <v>1153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t="str">
        <f>INDEX(geobyclient[GEOID],MATCH(VolumebyClient[[#This Row],[CLID]],geobyclient[RIGHT],0))</f>
        <v>GEO1002</v>
      </c>
      <c r="G564" t="str">
        <f>VLOOKUP(VolumebyClient[[#This Row],[INDEX ATCH REGION ID]],GEONAMES[[GEOID]:[GEO Name]],2,)</f>
        <v>APAC</v>
      </c>
      <c r="H564" t="str">
        <f>"Q"&amp;ROUNDUP(LEFT(VolumebyClient[[#This Row],[Date]],2)/3,0)&amp;" "&amp;RIGHT(VolumebyClient[[#This Row],[Date]],4)</f>
        <v>Q2 2021</v>
      </c>
      <c r="I564" t="str">
        <f>RIGHT(VolumebyClient[[#This Row],[Date]],4)</f>
        <v>2021</v>
      </c>
    </row>
    <row r="565" spans="1:9">
      <c r="A565" s="9" t="s">
        <v>58</v>
      </c>
      <c r="B565" s="7" t="s">
        <v>21</v>
      </c>
      <c r="C565" s="6">
        <v>1659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t="str">
        <f>INDEX(geobyclient[GEOID],MATCH(VolumebyClient[[#This Row],[CLID]],geobyclient[RIGHT],0))</f>
        <v>GEO1002</v>
      </c>
      <c r="G565" t="str">
        <f>VLOOKUP(VolumebyClient[[#This Row],[INDEX ATCH REGION ID]],GEONAMES[[GEOID]:[GEO Name]],2,)</f>
        <v>APAC</v>
      </c>
      <c r="H565" t="str">
        <f>"Q"&amp;ROUNDUP(LEFT(VolumebyClient[[#This Row],[Date]],2)/3,0)&amp;" "&amp;RIGHT(VolumebyClient[[#This Row],[Date]],4)</f>
        <v>Q2 2021</v>
      </c>
      <c r="I565" t="str">
        <f>RIGHT(VolumebyClient[[#This Row],[Date]],4)</f>
        <v>2021</v>
      </c>
    </row>
    <row r="566" spans="1:9">
      <c r="A566" s="9" t="s">
        <v>58</v>
      </c>
      <c r="B566" s="7" t="s">
        <v>22</v>
      </c>
      <c r="C566" s="6">
        <v>1710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t="str">
        <f>INDEX(geobyclient[GEOID],MATCH(VolumebyClient[[#This Row],[CLID]],geobyclient[RIGHT],0))</f>
        <v>GEO1002</v>
      </c>
      <c r="G566" t="str">
        <f>VLOOKUP(VolumebyClient[[#This Row],[INDEX ATCH REGION ID]],GEONAMES[[GEOID]:[GEO Name]],2,)</f>
        <v>APAC</v>
      </c>
      <c r="H566" t="str">
        <f>"Q"&amp;ROUNDUP(LEFT(VolumebyClient[[#This Row],[Date]],2)/3,0)&amp;" "&amp;RIGHT(VolumebyClient[[#This Row],[Date]],4)</f>
        <v>Q2 2021</v>
      </c>
      <c r="I566" t="str">
        <f>RIGHT(VolumebyClient[[#This Row],[Date]],4)</f>
        <v>2021</v>
      </c>
    </row>
    <row r="567" spans="1:9">
      <c r="A567" s="9" t="s">
        <v>58</v>
      </c>
      <c r="B567" s="7" t="s">
        <v>23</v>
      </c>
      <c r="C567" s="6">
        <v>1546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t="str">
        <f>INDEX(geobyclient[GEOID],MATCH(VolumebyClient[[#This Row],[CLID]],geobyclient[RIGHT],0))</f>
        <v>GEO1002</v>
      </c>
      <c r="G567" t="str">
        <f>VLOOKUP(VolumebyClient[[#This Row],[INDEX ATCH REGION ID]],GEONAMES[[GEOID]:[GEO Name]],2,)</f>
        <v>APAC</v>
      </c>
      <c r="H567" t="str">
        <f>"Q"&amp;ROUNDUP(LEFT(VolumebyClient[[#This Row],[Date]],2)/3,0)&amp;" "&amp;RIGHT(VolumebyClient[[#This Row],[Date]],4)</f>
        <v>Q1 2021</v>
      </c>
      <c r="I567" t="str">
        <f>RIGHT(VolumebyClient[[#This Row],[Date]],4)</f>
        <v>2021</v>
      </c>
    </row>
    <row r="568" spans="1:9">
      <c r="A568" s="9" t="s">
        <v>58</v>
      </c>
      <c r="B568" s="7" t="s">
        <v>24</v>
      </c>
      <c r="C568" s="6">
        <v>1289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t="str">
        <f>INDEX(geobyclient[GEOID],MATCH(VolumebyClient[[#This Row],[CLID]],geobyclient[RIGHT],0))</f>
        <v>GEO1002</v>
      </c>
      <c r="G568" t="str">
        <f>VLOOKUP(VolumebyClient[[#This Row],[INDEX ATCH REGION ID]],GEONAMES[[GEOID]:[GEO Name]],2,)</f>
        <v>APAC</v>
      </c>
      <c r="H568" t="str">
        <f>"Q"&amp;ROUNDUP(LEFT(VolumebyClient[[#This Row],[Date]],2)/3,0)&amp;" "&amp;RIGHT(VolumebyClient[[#This Row],[Date]],4)</f>
        <v>Q1 2021</v>
      </c>
      <c r="I568" t="str">
        <f>RIGHT(VolumebyClient[[#This Row],[Date]],4)</f>
        <v>2021</v>
      </c>
    </row>
    <row r="569" spans="1:9">
      <c r="A569" s="9" t="s">
        <v>58</v>
      </c>
      <c r="B569" s="7" t="s">
        <v>25</v>
      </c>
      <c r="C569" s="6">
        <v>1236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t="str">
        <f>INDEX(geobyclient[GEOID],MATCH(VolumebyClient[[#This Row],[CLID]],geobyclient[RIGHT],0))</f>
        <v>GEO1002</v>
      </c>
      <c r="G569" t="str">
        <f>VLOOKUP(VolumebyClient[[#This Row],[INDEX ATCH REGION ID]],GEONAMES[[GEOID]:[GEO Name]],2,)</f>
        <v>APAC</v>
      </c>
      <c r="H569" t="str">
        <f>"Q"&amp;ROUNDUP(LEFT(VolumebyClient[[#This Row],[Date]],2)/3,0)&amp;" "&amp;RIGHT(VolumebyClient[[#This Row],[Date]],4)</f>
        <v>Q1 2021</v>
      </c>
      <c r="I569" t="str">
        <f>RIGHT(VolumebyClient[[#This Row],[Date]],4)</f>
        <v>2021</v>
      </c>
    </row>
    <row r="570" spans="1:9">
      <c r="A570" s="9" t="s">
        <v>59</v>
      </c>
      <c r="B570" s="7" t="s">
        <v>27</v>
      </c>
      <c r="C570" s="6">
        <v>142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t="str">
        <f>INDEX(geobyclient[GEOID],MATCH(VolumebyClient[[#This Row],[CLID]],geobyclient[RIGHT],0))</f>
        <v>GEO1002</v>
      </c>
      <c r="G570" t="str">
        <f>VLOOKUP(VolumebyClient[[#This Row],[INDEX ATCH REGION ID]],GEONAMES[[GEOID]:[GEO Name]],2,)</f>
        <v>APAC</v>
      </c>
      <c r="H570" t="str">
        <f>"Q"&amp;ROUNDUP(LEFT(VolumebyClient[[#This Row],[Date]],2)/3,0)&amp;" "&amp;RIGHT(VolumebyClient[[#This Row],[Date]],4)</f>
        <v>Q1 2020</v>
      </c>
      <c r="I570" t="str">
        <f>RIGHT(VolumebyClient[[#This Row],[Date]],4)</f>
        <v>2020</v>
      </c>
    </row>
    <row r="571" spans="1:9">
      <c r="A571" s="9" t="s">
        <v>59</v>
      </c>
      <c r="B571" s="7" t="s">
        <v>28</v>
      </c>
      <c r="C571" s="6">
        <v>125</v>
      </c>
      <c r="D571">
        <f>LEN(VolumebyClient[[#This Row],[CLID]])</f>
        <v>7</v>
      </c>
      <c r="E571" t="str">
        <f>_xlfn.XLOOKUP(VolumebyClient[[#This Row],[CLID]],geobyclient[MID],geobyclient[GEOID])</f>
        <v>GEO1002</v>
      </c>
      <c r="F571" t="str">
        <f>INDEX(geobyclient[GEOID],MATCH(VolumebyClient[[#This Row],[CLID]],geobyclient[RIGHT],0))</f>
        <v>GEO1002</v>
      </c>
      <c r="G571" t="str">
        <f>VLOOKUP(VolumebyClient[[#This Row],[INDEX ATCH REGION ID]],GEONAMES[[GEOID]:[GEO Name]],2,)</f>
        <v>APAC</v>
      </c>
      <c r="H571" t="str">
        <f>"Q"&amp;ROUNDUP(LEFT(VolumebyClient[[#This Row],[Date]],2)/3,0)&amp;" "&amp;RIGHT(VolumebyClient[[#This Row],[Date]],4)</f>
        <v>Q1 2020</v>
      </c>
      <c r="I571" t="str">
        <f>RIGHT(VolumebyClient[[#This Row],[Date]],4)</f>
        <v>2020</v>
      </c>
    </row>
    <row r="572" spans="1:9">
      <c r="A572" s="9" t="s">
        <v>59</v>
      </c>
      <c r="B572" s="7" t="s">
        <v>10</v>
      </c>
      <c r="C572" s="6">
        <v>171</v>
      </c>
      <c r="D572">
        <f>LEN(VolumebyClient[[#This Row],[CLID]])</f>
        <v>7</v>
      </c>
      <c r="E572" t="str">
        <f>_xlfn.XLOOKUP(VolumebyClient[[#This Row],[CLID]],geobyclient[MID],geobyclient[GEOID])</f>
        <v>GEO1002</v>
      </c>
      <c r="F572" t="str">
        <f>INDEX(geobyclient[GEOID],MATCH(VolumebyClient[[#This Row],[CLID]],geobyclient[RIGHT],0))</f>
        <v>GEO1002</v>
      </c>
      <c r="G572" t="str">
        <f>VLOOKUP(VolumebyClient[[#This Row],[INDEX ATCH REGION ID]],GEONAMES[[GEOID]:[GEO Name]],2,)</f>
        <v>APAC</v>
      </c>
      <c r="H572" t="str">
        <f>"Q"&amp;ROUNDUP(LEFT(VolumebyClient[[#This Row],[Date]],2)/3,0)&amp;" "&amp;RIGHT(VolumebyClient[[#This Row],[Date]],4)</f>
        <v>Q1 2020</v>
      </c>
      <c r="I572" t="str">
        <f>RIGHT(VolumebyClient[[#This Row],[Date]],4)</f>
        <v>2020</v>
      </c>
    </row>
    <row r="573" spans="1:9">
      <c r="A573" s="9" t="s">
        <v>59</v>
      </c>
      <c r="B573" s="7" t="s">
        <v>11</v>
      </c>
      <c r="C573" s="6">
        <v>168</v>
      </c>
      <c r="D573">
        <f>LEN(VolumebyClient[[#This Row],[CLID]])</f>
        <v>7</v>
      </c>
      <c r="E573" t="str">
        <f>_xlfn.XLOOKUP(VolumebyClient[[#This Row],[CLID]],geobyclient[MID],geobyclient[GEOID])</f>
        <v>GEO1002</v>
      </c>
      <c r="F573" t="str">
        <f>INDEX(geobyclient[GEOID],MATCH(VolumebyClient[[#This Row],[CLID]],geobyclient[RIGHT],0))</f>
        <v>GEO1002</v>
      </c>
      <c r="G573" t="str">
        <f>VLOOKUP(VolumebyClient[[#This Row],[INDEX ATCH REGION ID]],GEONAMES[[GEOID]:[GEO Name]],2,)</f>
        <v>APAC</v>
      </c>
      <c r="H573" t="str">
        <f>"Q"&amp;ROUNDUP(LEFT(VolumebyClient[[#This Row],[Date]],2)/3,0)&amp;" "&amp;RIGHT(VolumebyClient[[#This Row],[Date]],4)</f>
        <v>Q2 2020</v>
      </c>
      <c r="I573" t="str">
        <f>RIGHT(VolumebyClient[[#This Row],[Date]],4)</f>
        <v>2020</v>
      </c>
    </row>
    <row r="574" spans="1:9">
      <c r="A574" s="9" t="s">
        <v>59</v>
      </c>
      <c r="B574" s="7" t="s">
        <v>12</v>
      </c>
      <c r="C574" s="6">
        <v>183</v>
      </c>
      <c r="D574">
        <f>LEN(VolumebyClient[[#This Row],[CLID]])</f>
        <v>7</v>
      </c>
      <c r="E574" t="str">
        <f>_xlfn.XLOOKUP(VolumebyClient[[#This Row],[CLID]],geobyclient[MID],geobyclient[GEOID])</f>
        <v>GEO1002</v>
      </c>
      <c r="F574" t="str">
        <f>INDEX(geobyclient[GEOID],MATCH(VolumebyClient[[#This Row],[CLID]],geobyclient[RIGHT],0))</f>
        <v>GEO1002</v>
      </c>
      <c r="G574" t="str">
        <f>VLOOKUP(VolumebyClient[[#This Row],[INDEX ATCH REGION ID]],GEONAMES[[GEOID]:[GEO Name]],2,)</f>
        <v>APAC</v>
      </c>
      <c r="H574" t="str">
        <f>"Q"&amp;ROUNDUP(LEFT(VolumebyClient[[#This Row],[Date]],2)/3,0)&amp;" "&amp;RIGHT(VolumebyClient[[#This Row],[Date]],4)</f>
        <v>Q2 2020</v>
      </c>
      <c r="I574" t="str">
        <f>RIGHT(VolumebyClient[[#This Row],[Date]],4)</f>
        <v>2020</v>
      </c>
    </row>
    <row r="575" spans="1:9">
      <c r="A575" s="9" t="s">
        <v>59</v>
      </c>
      <c r="B575" s="7" t="s">
        <v>13</v>
      </c>
      <c r="C575" s="6">
        <v>109</v>
      </c>
      <c r="D575">
        <f>LEN(VolumebyClient[[#This Row],[CLID]])</f>
        <v>7</v>
      </c>
      <c r="E575" t="str">
        <f>_xlfn.XLOOKUP(VolumebyClient[[#This Row],[CLID]],geobyclient[MID],geobyclient[GEOID])</f>
        <v>GEO1002</v>
      </c>
      <c r="F575" t="str">
        <f>INDEX(geobyclient[GEOID],MATCH(VolumebyClient[[#This Row],[CLID]],geobyclient[RIGHT],0))</f>
        <v>GEO1002</v>
      </c>
      <c r="G575" t="str">
        <f>VLOOKUP(VolumebyClient[[#This Row],[INDEX ATCH REGION ID]],GEONAMES[[GEOID]:[GEO Name]],2,)</f>
        <v>APAC</v>
      </c>
      <c r="H575" t="str">
        <f>"Q"&amp;ROUNDUP(LEFT(VolumebyClient[[#This Row],[Date]],2)/3,0)&amp;" "&amp;RIGHT(VolumebyClient[[#This Row],[Date]],4)</f>
        <v>Q2 2020</v>
      </c>
      <c r="I575" t="str">
        <f>RIGHT(VolumebyClient[[#This Row],[Date]],4)</f>
        <v>2020</v>
      </c>
    </row>
    <row r="576" spans="1:9">
      <c r="A576" s="9" t="s">
        <v>59</v>
      </c>
      <c r="B576" s="7" t="s">
        <v>14</v>
      </c>
      <c r="C576" s="6">
        <v>125</v>
      </c>
      <c r="D576">
        <f>LEN(VolumebyClient[[#This Row],[CLID]])</f>
        <v>7</v>
      </c>
      <c r="E576" t="str">
        <f>_xlfn.XLOOKUP(VolumebyClient[[#This Row],[CLID]],geobyclient[MID],geobyclient[GEOID])</f>
        <v>GEO1002</v>
      </c>
      <c r="F576" t="str">
        <f>INDEX(geobyclient[GEOID],MATCH(VolumebyClient[[#This Row],[CLID]],geobyclient[RIGHT],0))</f>
        <v>GEO1002</v>
      </c>
      <c r="G576" t="str">
        <f>VLOOKUP(VolumebyClient[[#This Row],[INDEX ATCH REGION ID]],GEONAMES[[GEOID]:[GEO Name]],2,)</f>
        <v>APAC</v>
      </c>
      <c r="H576" t="str">
        <f>"Q"&amp;ROUNDUP(LEFT(VolumebyClient[[#This Row],[Date]],2)/3,0)&amp;" "&amp;RIGHT(VolumebyClient[[#This Row],[Date]],4)</f>
        <v>Q3 2020</v>
      </c>
      <c r="I576" t="str">
        <f>RIGHT(VolumebyClient[[#This Row],[Date]],4)</f>
        <v>2020</v>
      </c>
    </row>
    <row r="577" spans="1:9">
      <c r="A577" s="9" t="s">
        <v>59</v>
      </c>
      <c r="B577" s="7" t="s">
        <v>15</v>
      </c>
      <c r="C577" s="6">
        <v>80</v>
      </c>
      <c r="D577">
        <f>LEN(VolumebyClient[[#This Row],[CLID]])</f>
        <v>7</v>
      </c>
      <c r="E577" t="str">
        <f>_xlfn.XLOOKUP(VolumebyClient[[#This Row],[CLID]],geobyclient[MID],geobyclient[GEOID])</f>
        <v>GEO1002</v>
      </c>
      <c r="F577" t="str">
        <f>INDEX(geobyclient[GEOID],MATCH(VolumebyClient[[#This Row],[CLID]],geobyclient[RIGHT],0))</f>
        <v>GEO1002</v>
      </c>
      <c r="G577" t="str">
        <f>VLOOKUP(VolumebyClient[[#This Row],[INDEX ATCH REGION ID]],GEONAMES[[GEOID]:[GEO Name]],2,)</f>
        <v>APAC</v>
      </c>
      <c r="H577" t="str">
        <f>"Q"&amp;ROUNDUP(LEFT(VolumebyClient[[#This Row],[Date]],2)/3,0)&amp;" "&amp;RIGHT(VolumebyClient[[#This Row],[Date]],4)</f>
        <v>Q3 2020</v>
      </c>
      <c r="I577" t="str">
        <f>RIGHT(VolumebyClient[[#This Row],[Date]],4)</f>
        <v>2020</v>
      </c>
    </row>
    <row r="578" spans="1:9">
      <c r="A578" s="9" t="s">
        <v>59</v>
      </c>
      <c r="B578" s="7" t="s">
        <v>16</v>
      </c>
      <c r="C578" s="6">
        <v>111</v>
      </c>
      <c r="D578">
        <f>LEN(VolumebyClient[[#This Row],[CLID]])</f>
        <v>7</v>
      </c>
      <c r="E578" t="str">
        <f>_xlfn.XLOOKUP(VolumebyClient[[#This Row],[CLID]],geobyclient[MID],geobyclient[GEOID])</f>
        <v>GEO1002</v>
      </c>
      <c r="F578" t="str">
        <f>INDEX(geobyclient[GEOID],MATCH(VolumebyClient[[#This Row],[CLID]],geobyclient[RIGHT],0))</f>
        <v>GEO1002</v>
      </c>
      <c r="G578" t="str">
        <f>VLOOKUP(VolumebyClient[[#This Row],[INDEX ATCH REGION ID]],GEONAMES[[GEOID]:[GEO Name]],2,)</f>
        <v>APAC</v>
      </c>
      <c r="H578" t="str">
        <f>"Q"&amp;ROUNDUP(LEFT(VolumebyClient[[#This Row],[Date]],2)/3,0)&amp;" "&amp;RIGHT(VolumebyClient[[#This Row],[Date]],4)</f>
        <v>Q3 2020</v>
      </c>
      <c r="I578" t="str">
        <f>RIGHT(VolumebyClient[[#This Row],[Date]],4)</f>
        <v>2020</v>
      </c>
    </row>
    <row r="579" spans="1:9">
      <c r="A579" s="9" t="s">
        <v>59</v>
      </c>
      <c r="B579" s="7" t="s">
        <v>17</v>
      </c>
      <c r="C579" s="6">
        <v>96</v>
      </c>
      <c r="D579">
        <f>LEN(VolumebyClient[[#This Row],[CLID]])</f>
        <v>7</v>
      </c>
      <c r="E579" t="str">
        <f>_xlfn.XLOOKUP(VolumebyClient[[#This Row],[CLID]],geobyclient[MID],geobyclient[GEOID])</f>
        <v>GEO1002</v>
      </c>
      <c r="F579" t="str">
        <f>INDEX(geobyclient[GEOID],MATCH(VolumebyClient[[#This Row],[CLID]],geobyclient[RIGHT],0))</f>
        <v>GEO1002</v>
      </c>
      <c r="G579" t="str">
        <f>VLOOKUP(VolumebyClient[[#This Row],[INDEX ATCH REGION ID]],GEONAMES[[GEOID]:[GEO Name]],2,)</f>
        <v>APAC</v>
      </c>
      <c r="H579" t="str">
        <f>"Q"&amp;ROUNDUP(LEFT(VolumebyClient[[#This Row],[Date]],2)/3,0)&amp;" "&amp;RIGHT(VolumebyClient[[#This Row],[Date]],4)</f>
        <v>Q4 2020</v>
      </c>
      <c r="I579" t="str">
        <f>RIGHT(VolumebyClient[[#This Row],[Date]],4)</f>
        <v>2020</v>
      </c>
    </row>
    <row r="580" spans="1:9">
      <c r="A580" s="9" t="s">
        <v>59</v>
      </c>
      <c r="B580" s="7" t="s">
        <v>18</v>
      </c>
      <c r="C580" s="6">
        <v>136</v>
      </c>
      <c r="D580">
        <f>LEN(VolumebyClient[[#This Row],[CLID]])</f>
        <v>7</v>
      </c>
      <c r="E580" t="str">
        <f>_xlfn.XLOOKUP(VolumebyClient[[#This Row],[CLID]],geobyclient[MID],geobyclient[GEOID])</f>
        <v>GEO1002</v>
      </c>
      <c r="F580" t="str">
        <f>INDEX(geobyclient[GEOID],MATCH(VolumebyClient[[#This Row],[CLID]],geobyclient[RIGHT],0))</f>
        <v>GEO1002</v>
      </c>
      <c r="G580" t="str">
        <f>VLOOKUP(VolumebyClient[[#This Row],[INDEX ATCH REGION ID]],GEONAMES[[GEOID]:[GEO Name]],2,)</f>
        <v>APAC</v>
      </c>
      <c r="H580" t="str">
        <f>"Q"&amp;ROUNDUP(LEFT(VolumebyClient[[#This Row],[Date]],2)/3,0)&amp;" "&amp;RIGHT(VolumebyClient[[#This Row],[Date]],4)</f>
        <v>Q4 2020</v>
      </c>
      <c r="I580" t="str">
        <f>RIGHT(VolumebyClient[[#This Row],[Date]],4)</f>
        <v>2020</v>
      </c>
    </row>
    <row r="581" spans="1:9">
      <c r="A581" s="9" t="s">
        <v>59</v>
      </c>
      <c r="B581" s="7" t="s">
        <v>19</v>
      </c>
      <c r="C581" s="6">
        <v>107</v>
      </c>
      <c r="D581">
        <f>LEN(VolumebyClient[[#This Row],[CLID]])</f>
        <v>7</v>
      </c>
      <c r="E581" t="str">
        <f>_xlfn.XLOOKUP(VolumebyClient[[#This Row],[CLID]],geobyclient[MID],geobyclient[GEOID])</f>
        <v>GEO1002</v>
      </c>
      <c r="F581" t="str">
        <f>INDEX(geobyclient[GEOID],MATCH(VolumebyClient[[#This Row],[CLID]],geobyclient[RIGHT],0))</f>
        <v>GEO1002</v>
      </c>
      <c r="G581" t="str">
        <f>VLOOKUP(VolumebyClient[[#This Row],[INDEX ATCH REGION ID]],GEONAMES[[GEOID]:[GEO Name]],2,)</f>
        <v>APAC</v>
      </c>
      <c r="H581" t="str">
        <f>"Q"&amp;ROUNDUP(LEFT(VolumebyClient[[#This Row],[Date]],2)/3,0)&amp;" "&amp;RIGHT(VolumebyClient[[#This Row],[Date]],4)</f>
        <v>Q4 2020</v>
      </c>
      <c r="I581" t="str">
        <f>RIGHT(VolumebyClient[[#This Row],[Date]],4)</f>
        <v>2020</v>
      </c>
    </row>
    <row r="582" spans="1:9">
      <c r="A582" s="9" t="s">
        <v>59</v>
      </c>
      <c r="B582" s="7" t="s">
        <v>24</v>
      </c>
      <c r="C582" s="6">
        <v>126</v>
      </c>
      <c r="D582">
        <f>LEN(VolumebyClient[[#This Row],[CLID]])</f>
        <v>7</v>
      </c>
      <c r="E582" t="str">
        <f>_xlfn.XLOOKUP(VolumebyClient[[#This Row],[CLID]],geobyclient[MID],geobyclient[GEOID])</f>
        <v>GEO1002</v>
      </c>
      <c r="F582" t="str">
        <f>INDEX(geobyclient[GEOID],MATCH(VolumebyClient[[#This Row],[CLID]],geobyclient[RIGHT],0))</f>
        <v>GEO1002</v>
      </c>
      <c r="G582" t="str">
        <f>VLOOKUP(VolumebyClient[[#This Row],[INDEX ATCH REGION ID]],GEONAMES[[GEOID]:[GEO Name]],2,)</f>
        <v>APAC</v>
      </c>
      <c r="H582" t="str">
        <f>"Q"&amp;ROUNDUP(LEFT(VolumebyClient[[#This Row],[Date]],2)/3,0)&amp;" "&amp;RIGHT(VolumebyClient[[#This Row],[Date]],4)</f>
        <v>Q1 2021</v>
      </c>
      <c r="I582" t="str">
        <f>RIGHT(VolumebyClient[[#This Row],[Date]],4)</f>
        <v>2021</v>
      </c>
    </row>
    <row r="583" spans="1:9">
      <c r="A583" s="9" t="s">
        <v>59</v>
      </c>
      <c r="B583" s="7" t="s">
        <v>25</v>
      </c>
      <c r="C583" s="6">
        <v>140</v>
      </c>
      <c r="D583">
        <f>LEN(VolumebyClient[[#This Row],[CLID]])</f>
        <v>7</v>
      </c>
      <c r="E583" t="str">
        <f>_xlfn.XLOOKUP(VolumebyClient[[#This Row],[CLID]],geobyclient[MID],geobyclient[GEOID])</f>
        <v>GEO1002</v>
      </c>
      <c r="F583" t="str">
        <f>INDEX(geobyclient[GEOID],MATCH(VolumebyClient[[#This Row],[CLID]],geobyclient[RIGHT],0))</f>
        <v>GEO1002</v>
      </c>
      <c r="G583" t="str">
        <f>VLOOKUP(VolumebyClient[[#This Row],[INDEX ATCH REGION ID]],GEONAMES[[GEOID]:[GEO Name]],2,)</f>
        <v>APAC</v>
      </c>
      <c r="H583" t="str">
        <f>"Q"&amp;ROUNDUP(LEFT(VolumebyClient[[#This Row],[Date]],2)/3,0)&amp;" "&amp;RIGHT(VolumebyClient[[#This Row],[Date]],4)</f>
        <v>Q1 2021</v>
      </c>
      <c r="I583" t="str">
        <f>RIGHT(VolumebyClient[[#This Row],[Date]],4)</f>
        <v>2021</v>
      </c>
    </row>
    <row r="584" spans="1:9">
      <c r="A584" s="9" t="s">
        <v>60</v>
      </c>
      <c r="B584" s="7" t="s">
        <v>27</v>
      </c>
      <c r="C584" s="6">
        <v>220</v>
      </c>
      <c r="D584">
        <f>LEN(VolumebyClient[[#This Row],[CLID]])</f>
        <v>7</v>
      </c>
      <c r="E584" t="str">
        <f>_xlfn.XLOOKUP(VolumebyClient[[#This Row],[CLID]],geobyclient[MID],geobyclient[GEOID])</f>
        <v>GEO1002</v>
      </c>
      <c r="F584" t="str">
        <f>INDEX(geobyclient[GEOID],MATCH(VolumebyClient[[#This Row],[CLID]],geobyclient[RIGHT],0))</f>
        <v>GEO1002</v>
      </c>
      <c r="G584" t="str">
        <f>VLOOKUP(VolumebyClient[[#This Row],[INDEX ATCH REGION ID]],GEONAMES[[GEOID]:[GEO Name]],2,)</f>
        <v>APAC</v>
      </c>
      <c r="H584" t="str">
        <f>"Q"&amp;ROUNDUP(LEFT(VolumebyClient[[#This Row],[Date]],2)/3,0)&amp;" "&amp;RIGHT(VolumebyClient[[#This Row],[Date]],4)</f>
        <v>Q1 2020</v>
      </c>
      <c r="I584" t="str">
        <f>RIGHT(VolumebyClient[[#This Row],[Date]],4)</f>
        <v>2020</v>
      </c>
    </row>
    <row r="585" spans="1:9">
      <c r="A585" s="9" t="s">
        <v>60</v>
      </c>
      <c r="B585" s="7" t="s">
        <v>28</v>
      </c>
      <c r="C585" s="6">
        <v>219</v>
      </c>
      <c r="D585">
        <f>LEN(VolumebyClient[[#This Row],[CLID]])</f>
        <v>7</v>
      </c>
      <c r="E585" t="str">
        <f>_xlfn.XLOOKUP(VolumebyClient[[#This Row],[CLID]],geobyclient[MID],geobyclient[GEOID])</f>
        <v>GEO1002</v>
      </c>
      <c r="F585" t="str">
        <f>INDEX(geobyclient[GEOID],MATCH(VolumebyClient[[#This Row],[CLID]],geobyclient[RIGHT],0))</f>
        <v>GEO1002</v>
      </c>
      <c r="G585" t="str">
        <f>VLOOKUP(VolumebyClient[[#This Row],[INDEX ATCH REGION ID]],GEONAMES[[GEOID]:[GEO Name]],2,)</f>
        <v>APAC</v>
      </c>
      <c r="H585" t="str">
        <f>"Q"&amp;ROUNDUP(LEFT(VolumebyClient[[#This Row],[Date]],2)/3,0)&amp;" "&amp;RIGHT(VolumebyClient[[#This Row],[Date]],4)</f>
        <v>Q1 2020</v>
      </c>
      <c r="I585" t="str">
        <f>RIGHT(VolumebyClient[[#This Row],[Date]],4)</f>
        <v>2020</v>
      </c>
    </row>
    <row r="586" spans="1:9">
      <c r="A586" s="9" t="s">
        <v>60</v>
      </c>
      <c r="B586" s="7" t="s">
        <v>10</v>
      </c>
      <c r="C586" s="6">
        <v>266</v>
      </c>
      <c r="D586">
        <f>LEN(VolumebyClient[[#This Row],[CLID]])</f>
        <v>7</v>
      </c>
      <c r="E586" t="str">
        <f>_xlfn.XLOOKUP(VolumebyClient[[#This Row],[CLID]],geobyclient[MID],geobyclient[GEOID])</f>
        <v>GEO1002</v>
      </c>
      <c r="F586" t="str">
        <f>INDEX(geobyclient[GEOID],MATCH(VolumebyClient[[#This Row],[CLID]],geobyclient[RIGHT],0))</f>
        <v>GEO1002</v>
      </c>
      <c r="G586" t="str">
        <f>VLOOKUP(VolumebyClient[[#This Row],[INDEX ATCH REGION ID]],GEONAMES[[GEOID]:[GEO Name]],2,)</f>
        <v>APAC</v>
      </c>
      <c r="H586" t="str">
        <f>"Q"&amp;ROUNDUP(LEFT(VolumebyClient[[#This Row],[Date]],2)/3,0)&amp;" "&amp;RIGHT(VolumebyClient[[#This Row],[Date]],4)</f>
        <v>Q1 2020</v>
      </c>
      <c r="I586" t="str">
        <f>RIGHT(VolumebyClient[[#This Row],[Date]],4)</f>
        <v>2020</v>
      </c>
    </row>
    <row r="587" spans="1:9">
      <c r="A587" s="9" t="s">
        <v>60</v>
      </c>
      <c r="B587" s="7" t="s">
        <v>11</v>
      </c>
      <c r="C587" s="6">
        <v>294</v>
      </c>
      <c r="D587">
        <f>LEN(VolumebyClient[[#This Row],[CLID]])</f>
        <v>7</v>
      </c>
      <c r="E587" t="str">
        <f>_xlfn.XLOOKUP(VolumebyClient[[#This Row],[CLID]],geobyclient[MID],geobyclient[GEOID])</f>
        <v>GEO1002</v>
      </c>
      <c r="F587" t="str">
        <f>INDEX(geobyclient[GEOID],MATCH(VolumebyClient[[#This Row],[CLID]],geobyclient[RIGHT],0))</f>
        <v>GEO1002</v>
      </c>
      <c r="G587" t="str">
        <f>VLOOKUP(VolumebyClient[[#This Row],[INDEX ATCH REGION ID]],GEONAMES[[GEOID]:[GEO Name]],2,)</f>
        <v>APAC</v>
      </c>
      <c r="H587" t="str">
        <f>"Q"&amp;ROUNDUP(LEFT(VolumebyClient[[#This Row],[Date]],2)/3,0)&amp;" "&amp;RIGHT(VolumebyClient[[#This Row],[Date]],4)</f>
        <v>Q2 2020</v>
      </c>
      <c r="I587" t="str">
        <f>RIGHT(VolumebyClient[[#This Row],[Date]],4)</f>
        <v>2020</v>
      </c>
    </row>
    <row r="588" spans="1:9">
      <c r="A588" s="9" t="s">
        <v>60</v>
      </c>
      <c r="B588" s="7" t="s">
        <v>12</v>
      </c>
      <c r="C588" s="6">
        <v>295</v>
      </c>
      <c r="D588">
        <f>LEN(VolumebyClient[[#This Row],[CLID]])</f>
        <v>7</v>
      </c>
      <c r="E588" t="str">
        <f>_xlfn.XLOOKUP(VolumebyClient[[#This Row],[CLID]],geobyclient[MID],geobyclient[GEOID])</f>
        <v>GEO1002</v>
      </c>
      <c r="F588" t="str">
        <f>INDEX(geobyclient[GEOID],MATCH(VolumebyClient[[#This Row],[CLID]],geobyclient[RIGHT],0))</f>
        <v>GEO1002</v>
      </c>
      <c r="G588" t="str">
        <f>VLOOKUP(VolumebyClient[[#This Row],[INDEX ATCH REGION ID]],GEONAMES[[GEOID]:[GEO Name]],2,)</f>
        <v>APAC</v>
      </c>
      <c r="H588" t="str">
        <f>"Q"&amp;ROUNDUP(LEFT(VolumebyClient[[#This Row],[Date]],2)/3,0)&amp;" "&amp;RIGHT(VolumebyClient[[#This Row],[Date]],4)</f>
        <v>Q2 2020</v>
      </c>
      <c r="I588" t="str">
        <f>RIGHT(VolumebyClient[[#This Row],[Date]],4)</f>
        <v>2020</v>
      </c>
    </row>
    <row r="589" spans="1:9">
      <c r="A589" s="9" t="s">
        <v>60</v>
      </c>
      <c r="B589" s="7" t="s">
        <v>13</v>
      </c>
      <c r="C589" s="6">
        <v>193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t="str">
        <f>INDEX(geobyclient[GEOID],MATCH(VolumebyClient[[#This Row],[CLID]],geobyclient[RIGHT],0))</f>
        <v>GEO1002</v>
      </c>
      <c r="G589" t="str">
        <f>VLOOKUP(VolumebyClient[[#This Row],[INDEX ATCH REGION ID]],GEONAMES[[GEOID]:[GEO Name]],2,)</f>
        <v>APAC</v>
      </c>
      <c r="H589" t="str">
        <f>"Q"&amp;ROUNDUP(LEFT(VolumebyClient[[#This Row],[Date]],2)/3,0)&amp;" "&amp;RIGHT(VolumebyClient[[#This Row],[Date]],4)</f>
        <v>Q2 2020</v>
      </c>
      <c r="I589" t="str">
        <f>RIGHT(VolumebyClient[[#This Row],[Date]],4)</f>
        <v>2020</v>
      </c>
    </row>
    <row r="590" spans="1:9">
      <c r="A590" s="9" t="s">
        <v>60</v>
      </c>
      <c r="B590" s="7" t="s">
        <v>14</v>
      </c>
      <c r="C590" s="6">
        <v>190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t="str">
        <f>INDEX(geobyclient[GEOID],MATCH(VolumebyClient[[#This Row],[CLID]],geobyclient[RIGHT],0))</f>
        <v>GEO1002</v>
      </c>
      <c r="G590" t="str">
        <f>VLOOKUP(VolumebyClient[[#This Row],[INDEX ATCH REGION ID]],GEONAMES[[GEOID]:[GEO Name]],2,)</f>
        <v>APAC</v>
      </c>
      <c r="H590" t="str">
        <f>"Q"&amp;ROUNDUP(LEFT(VolumebyClient[[#This Row],[Date]],2)/3,0)&amp;" "&amp;RIGHT(VolumebyClient[[#This Row],[Date]],4)</f>
        <v>Q3 2020</v>
      </c>
      <c r="I590" t="str">
        <f>RIGHT(VolumebyClient[[#This Row],[Date]],4)</f>
        <v>2020</v>
      </c>
    </row>
    <row r="591" spans="1:9">
      <c r="A591" s="9" t="s">
        <v>60</v>
      </c>
      <c r="B591" s="7" t="s">
        <v>15</v>
      </c>
      <c r="C591" s="6">
        <v>143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t="str">
        <f>INDEX(geobyclient[GEOID],MATCH(VolumebyClient[[#This Row],[CLID]],geobyclient[RIGHT],0))</f>
        <v>GEO1002</v>
      </c>
      <c r="G591" t="str">
        <f>VLOOKUP(VolumebyClient[[#This Row],[INDEX ATCH REGION ID]],GEONAMES[[GEOID]:[GEO Name]],2,)</f>
        <v>APAC</v>
      </c>
      <c r="H591" t="str">
        <f>"Q"&amp;ROUNDUP(LEFT(VolumebyClient[[#This Row],[Date]],2)/3,0)&amp;" "&amp;RIGHT(VolumebyClient[[#This Row],[Date]],4)</f>
        <v>Q3 2020</v>
      </c>
      <c r="I591" t="str">
        <f>RIGHT(VolumebyClient[[#This Row],[Date]],4)</f>
        <v>2020</v>
      </c>
    </row>
    <row r="592" spans="1:9">
      <c r="A592" s="9" t="s">
        <v>60</v>
      </c>
      <c r="B592" s="7" t="s">
        <v>16</v>
      </c>
      <c r="C592" s="6">
        <v>170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t="str">
        <f>INDEX(geobyclient[GEOID],MATCH(VolumebyClient[[#This Row],[CLID]],geobyclient[RIGHT],0))</f>
        <v>GEO1002</v>
      </c>
      <c r="G592" t="str">
        <f>VLOOKUP(VolumebyClient[[#This Row],[INDEX ATCH REGION ID]],GEONAMES[[GEOID]:[GEO Name]],2,)</f>
        <v>APAC</v>
      </c>
      <c r="H592" t="str">
        <f>"Q"&amp;ROUNDUP(LEFT(VolumebyClient[[#This Row],[Date]],2)/3,0)&amp;" "&amp;RIGHT(VolumebyClient[[#This Row],[Date]],4)</f>
        <v>Q3 2020</v>
      </c>
      <c r="I592" t="str">
        <f>RIGHT(VolumebyClient[[#This Row],[Date]],4)</f>
        <v>2020</v>
      </c>
    </row>
    <row r="593" spans="1:9">
      <c r="A593" s="9" t="s">
        <v>60</v>
      </c>
      <c r="B593" s="7" t="s">
        <v>17</v>
      </c>
      <c r="C593" s="6">
        <v>170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t="str">
        <f>INDEX(geobyclient[GEOID],MATCH(VolumebyClient[[#This Row],[CLID]],geobyclient[RIGHT],0))</f>
        <v>GEO1002</v>
      </c>
      <c r="G593" t="str">
        <f>VLOOKUP(VolumebyClient[[#This Row],[INDEX ATCH REGION ID]],GEONAMES[[GEOID]:[GEO Name]],2,)</f>
        <v>APAC</v>
      </c>
      <c r="H593" t="str">
        <f>"Q"&amp;ROUNDUP(LEFT(VolumebyClient[[#This Row],[Date]],2)/3,0)&amp;" "&amp;RIGHT(VolumebyClient[[#This Row],[Date]],4)</f>
        <v>Q4 2020</v>
      </c>
      <c r="I593" t="str">
        <f>RIGHT(VolumebyClient[[#This Row],[Date]],4)</f>
        <v>2020</v>
      </c>
    </row>
    <row r="594" spans="1:9">
      <c r="A594" s="9" t="s">
        <v>60</v>
      </c>
      <c r="B594" s="7" t="s">
        <v>18</v>
      </c>
      <c r="C594" s="6">
        <v>214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t="str">
        <f>INDEX(geobyclient[GEOID],MATCH(VolumebyClient[[#This Row],[CLID]],geobyclient[RIGHT],0))</f>
        <v>GEO1002</v>
      </c>
      <c r="G594" t="str">
        <f>VLOOKUP(VolumebyClient[[#This Row],[INDEX ATCH REGION ID]],GEONAMES[[GEOID]:[GEO Name]],2,)</f>
        <v>APAC</v>
      </c>
      <c r="H594" t="str">
        <f>"Q"&amp;ROUNDUP(LEFT(VolumebyClient[[#This Row],[Date]],2)/3,0)&amp;" "&amp;RIGHT(VolumebyClient[[#This Row],[Date]],4)</f>
        <v>Q4 2020</v>
      </c>
      <c r="I594" t="str">
        <f>RIGHT(VolumebyClient[[#This Row],[Date]],4)</f>
        <v>2020</v>
      </c>
    </row>
    <row r="595" spans="1:9">
      <c r="A595" s="9" t="s">
        <v>60</v>
      </c>
      <c r="B595" s="7" t="s">
        <v>19</v>
      </c>
      <c r="C595" s="6">
        <v>194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t="str">
        <f>INDEX(geobyclient[GEOID],MATCH(VolumebyClient[[#This Row],[CLID]],geobyclient[RIGHT],0))</f>
        <v>GEO1002</v>
      </c>
      <c r="G595" t="str">
        <f>VLOOKUP(VolumebyClient[[#This Row],[INDEX ATCH REGION ID]],GEONAMES[[GEOID]:[GEO Name]],2,)</f>
        <v>APAC</v>
      </c>
      <c r="H595" t="str">
        <f>"Q"&amp;ROUNDUP(LEFT(VolumebyClient[[#This Row],[Date]],2)/3,0)&amp;" "&amp;RIGHT(VolumebyClient[[#This Row],[Date]],4)</f>
        <v>Q4 2020</v>
      </c>
      <c r="I595" t="str">
        <f>RIGHT(VolumebyClient[[#This Row],[Date]],4)</f>
        <v>2020</v>
      </c>
    </row>
    <row r="596" spans="1:9">
      <c r="A596" s="9" t="s">
        <v>60</v>
      </c>
      <c r="B596" s="7" t="s">
        <v>20</v>
      </c>
      <c r="C596" s="6">
        <v>195</v>
      </c>
      <c r="E596" t="str">
        <f>_xlfn.XLOOKUP(VolumebyClient[[#This Row],[CLID]],geobyclient[MID],geobyclient[GEOID])</f>
        <v>GEO1002</v>
      </c>
      <c r="F596" t="str">
        <f>INDEX(geobyclient[GEOID],MATCH(VolumebyClient[[#This Row],[CLID]],geobyclient[RIGHT],0))</f>
        <v>GEO1002</v>
      </c>
      <c r="G596" t="str">
        <f>VLOOKUP(VolumebyClient[[#This Row],[INDEX ATCH REGION ID]],GEONAMES[[GEOID]:[GEO Name]],2,)</f>
        <v>APAC</v>
      </c>
      <c r="H596" t="str">
        <f>"Q"&amp;ROUNDUP(LEFT(VolumebyClient[[#This Row],[Date]],2)/3,0)&amp;" "&amp;RIGHT(VolumebyClient[[#This Row],[Date]],4)</f>
        <v>Q2 2021</v>
      </c>
      <c r="I596" t="str">
        <f>RIGHT(VolumebyClient[[#This Row],[Date]],4)</f>
        <v>2021</v>
      </c>
    </row>
    <row r="597" spans="1:9">
      <c r="A597" s="9" t="s">
        <v>60</v>
      </c>
      <c r="B597" s="7" t="s">
        <v>21</v>
      </c>
      <c r="C597" s="6">
        <v>290</v>
      </c>
      <c r="D597" t="e">
        <f>LEN(CLID)</f>
        <v>#NAME?</v>
      </c>
      <c r="E597" t="str">
        <f>_xlfn.XLOOKUP(VolumebyClient[[#This Row],[CLID]],geobyclient[MID],geobyclient[GEOID])</f>
        <v>GEO1002</v>
      </c>
      <c r="F597" t="str">
        <f>INDEX(geobyclient[GEOID],MATCH(VolumebyClient[[#This Row],[CLID]],geobyclient[RIGHT],0))</f>
        <v>GEO1002</v>
      </c>
      <c r="G597" t="str">
        <f>VLOOKUP(VolumebyClient[[#This Row],[INDEX ATCH REGION ID]],GEONAMES[[GEOID]:[GEO Name]],2,)</f>
        <v>APAC</v>
      </c>
      <c r="H597" t="str">
        <f>"Q"&amp;ROUNDUP(LEFT(VolumebyClient[[#This Row],[Date]],2)/3,0)&amp;" "&amp;RIGHT(VolumebyClient[[#This Row],[Date]],4)</f>
        <v>Q2 2021</v>
      </c>
      <c r="I597" t="str">
        <f>RIGHT(VolumebyClient[[#This Row],[Date]],4)</f>
        <v>2021</v>
      </c>
    </row>
    <row r="598" spans="1:9">
      <c r="A598" s="9" t="s">
        <v>60</v>
      </c>
      <c r="B598" s="7" t="s">
        <v>22</v>
      </c>
      <c r="C598" s="6">
        <v>294</v>
      </c>
      <c r="D598" t="e">
        <f>LEN(CLID)</f>
        <v>#NAME?</v>
      </c>
      <c r="E598" t="str">
        <f>_xlfn.XLOOKUP(VolumebyClient[[#This Row],[CLID]],geobyclient[MID],geobyclient[GEOID])</f>
        <v>GEO1002</v>
      </c>
      <c r="F598" t="str">
        <f>INDEX(geobyclient[GEOID],MATCH(VolumebyClient[[#This Row],[CLID]],geobyclient[RIGHT],0))</f>
        <v>GEO1002</v>
      </c>
      <c r="G598" t="str">
        <f>VLOOKUP(VolumebyClient[[#This Row],[INDEX ATCH REGION ID]],GEONAMES[[GEOID]:[GEO Name]],2,)</f>
        <v>APAC</v>
      </c>
      <c r="H598" t="str">
        <f>"Q"&amp;ROUNDUP(LEFT(VolumebyClient[[#This Row],[Date]],2)/3,0)&amp;" "&amp;RIGHT(VolumebyClient[[#This Row],[Date]],4)</f>
        <v>Q2 2021</v>
      </c>
      <c r="I598" t="str">
        <f>RIGHT(VolumebyClient[[#This Row],[Date]],4)</f>
        <v>2021</v>
      </c>
    </row>
    <row r="599" spans="1:9">
      <c r="A599" s="9" t="s">
        <v>60</v>
      </c>
      <c r="B599" s="7" t="s">
        <v>23</v>
      </c>
      <c r="C599" s="6">
        <v>270</v>
      </c>
      <c r="D599" t="e">
        <f>LEN(CLID)</f>
        <v>#NAME?</v>
      </c>
      <c r="E599" t="str">
        <f>_xlfn.XLOOKUP(VolumebyClient[[#This Row],[CLID]],geobyclient[MID],geobyclient[GEOID])</f>
        <v>GEO1002</v>
      </c>
      <c r="F599" t="str">
        <f>INDEX(geobyclient[GEOID],MATCH(VolumebyClient[[#This Row],[CLID]],geobyclient[RIGHT],0))</f>
        <v>GEO1002</v>
      </c>
      <c r="G599" t="str">
        <f>VLOOKUP(VolumebyClient[[#This Row],[INDEX ATCH REGION ID]],GEONAMES[[GEOID]:[GEO Name]],2,)</f>
        <v>APAC</v>
      </c>
      <c r="H599" t="str">
        <f>"Q"&amp;ROUNDUP(LEFT(VolumebyClient[[#This Row],[Date]],2)/3,0)&amp;" "&amp;RIGHT(VolumebyClient[[#This Row],[Date]],4)</f>
        <v>Q1 2021</v>
      </c>
      <c r="I599" t="str">
        <f>RIGHT(VolumebyClient[[#This Row],[Date]],4)</f>
        <v>2021</v>
      </c>
    </row>
    <row r="600" spans="1:9">
      <c r="A600" s="9" t="s">
        <v>60</v>
      </c>
      <c r="B600" s="7" t="s">
        <v>24</v>
      </c>
      <c r="C600" s="6">
        <v>224</v>
      </c>
      <c r="D600" t="e">
        <f>LEN(CLID)</f>
        <v>#NAME?</v>
      </c>
      <c r="E600" t="str">
        <f>_xlfn.XLOOKUP(VolumebyClient[[#This Row],[CLID]],geobyclient[MID],geobyclient[GEOID])</f>
        <v>GEO1002</v>
      </c>
      <c r="F600" t="str">
        <f>INDEX(geobyclient[GEOID],MATCH(VolumebyClient[[#This Row],[CLID]],geobyclient[RIGHT],0))</f>
        <v>GEO1002</v>
      </c>
      <c r="G600" t="str">
        <f>VLOOKUP(VolumebyClient[[#This Row],[INDEX ATCH REGION ID]],GEONAMES[[GEOID]:[GEO Name]],2,)</f>
        <v>APAC</v>
      </c>
      <c r="H600" t="str">
        <f>"Q"&amp;ROUNDUP(LEFT(VolumebyClient[[#This Row],[Date]],2)/3,0)&amp;" "&amp;RIGHT(VolumebyClient[[#This Row],[Date]],4)</f>
        <v>Q1 2021</v>
      </c>
      <c r="I600" t="str">
        <f>RIGHT(VolumebyClient[[#This Row],[Date]],4)</f>
        <v>2021</v>
      </c>
    </row>
    <row r="601" spans="1:9">
      <c r="A601" s="9" t="s">
        <v>60</v>
      </c>
      <c r="B601" s="7" t="s">
        <v>25</v>
      </c>
      <c r="C601" s="6">
        <v>222</v>
      </c>
      <c r="D601" t="e">
        <f>LEN(CLID)</f>
        <v>#NAME?</v>
      </c>
      <c r="E601" t="str">
        <f>_xlfn.XLOOKUP(VolumebyClient[[#This Row],[CLID]],geobyclient[MID],geobyclient[GEOID])</f>
        <v>GEO1002</v>
      </c>
      <c r="F601" t="str">
        <f>INDEX(geobyclient[GEOID],MATCH(VolumebyClient[[#This Row],[CLID]],geobyclient[RIGHT],0))</f>
        <v>GEO1002</v>
      </c>
      <c r="G601" t="str">
        <f>VLOOKUP(VolumebyClient[[#This Row],[INDEX ATCH REGION ID]],GEONAMES[[GEOID]:[GEO Name]],2,)</f>
        <v>APAC</v>
      </c>
      <c r="H601" t="str">
        <f>"Q"&amp;ROUNDUP(LEFT(VolumebyClient[[#This Row],[Date]],2)/3,0)&amp;" "&amp;RIGHT(VolumebyClient[[#This Row],[Date]],4)</f>
        <v>Q1 2021</v>
      </c>
      <c r="I601" t="str">
        <f>RIGHT(VolumebyClient[[#This Row],[Date]],4)</f>
        <v>2021</v>
      </c>
    </row>
    <row r="602" spans="1:9">
      <c r="A602" s="9" t="s">
        <v>61</v>
      </c>
      <c r="B602" s="7" t="s">
        <v>27</v>
      </c>
      <c r="C602" s="6">
        <v>532</v>
      </c>
      <c r="D602">
        <f>LEN(VolumebyClient[[#This Row],[CLID]])</f>
        <v>7</v>
      </c>
      <c r="E602" t="str">
        <f>_xlfn.XLOOKUP(VolumebyClient[[#This Row],[CLID]],geobyclient[MID],geobyclient[GEOID])</f>
        <v>GEO1003</v>
      </c>
      <c r="F602" t="str">
        <f>INDEX(geobyclient[GEOID],MATCH(VolumebyClient[[#This Row],[CLID]],geobyclient[RIGHT],0))</f>
        <v>GEO1003</v>
      </c>
      <c r="G602" t="str">
        <f>VLOOKUP(VolumebyClient[[#This Row],[INDEX ATCH REGION ID]],GEONAMES[[GEOID]:[GEO Name]],2,)</f>
        <v>EMEA</v>
      </c>
      <c r="H602" t="str">
        <f>"Q"&amp;ROUNDUP(LEFT(VolumebyClient[[#This Row],[Date]],2)/3,0)&amp;" "&amp;RIGHT(VolumebyClient[[#This Row],[Date]],4)</f>
        <v>Q1 2020</v>
      </c>
      <c r="I602" t="str">
        <f>RIGHT(VolumebyClient[[#This Row],[Date]],4)</f>
        <v>2020</v>
      </c>
    </row>
    <row r="603" spans="1:9">
      <c r="A603" s="9" t="s">
        <v>61</v>
      </c>
      <c r="B603" s="7" t="s">
        <v>28</v>
      </c>
      <c r="C603" s="6">
        <v>760</v>
      </c>
      <c r="D603">
        <f>LEN(VolumebyClient[[#This Row],[CLID]])</f>
        <v>7</v>
      </c>
      <c r="E603" t="str">
        <f>_xlfn.XLOOKUP(VolumebyClient[[#This Row],[CLID]],geobyclient[MID],geobyclient[GEOID])</f>
        <v>GEO1003</v>
      </c>
      <c r="F603" t="str">
        <f>INDEX(geobyclient[GEOID],MATCH(VolumebyClient[[#This Row],[CLID]],geobyclient[RIGHT],0))</f>
        <v>GEO1003</v>
      </c>
      <c r="G603" t="str">
        <f>VLOOKUP(VolumebyClient[[#This Row],[INDEX ATCH REGION ID]],GEONAMES[[GEOID]:[GEO Name]],2,)</f>
        <v>EMEA</v>
      </c>
      <c r="H603" t="str">
        <f>"Q"&amp;ROUNDUP(LEFT(VolumebyClient[[#This Row],[Date]],2)/3,0)&amp;" "&amp;RIGHT(VolumebyClient[[#This Row],[Date]],4)</f>
        <v>Q1 2020</v>
      </c>
      <c r="I603" t="str">
        <f>RIGHT(VolumebyClient[[#This Row],[Date]],4)</f>
        <v>2020</v>
      </c>
    </row>
    <row r="604" spans="1:9">
      <c r="A604" s="9" t="s">
        <v>61</v>
      </c>
      <c r="B604" s="7" t="s">
        <v>10</v>
      </c>
      <c r="C604" s="6">
        <v>682</v>
      </c>
      <c r="D604">
        <f>LEN(VolumebyClient[[#This Row],[CLID]])</f>
        <v>7</v>
      </c>
      <c r="E604" t="str">
        <f>_xlfn.XLOOKUP(VolumebyClient[[#This Row],[CLID]],geobyclient[MID],geobyclient[GEOID])</f>
        <v>GEO1003</v>
      </c>
      <c r="F604" t="str">
        <f>INDEX(geobyclient[GEOID],MATCH(VolumebyClient[[#This Row],[CLID]],geobyclient[RIGHT],0))</f>
        <v>GEO1003</v>
      </c>
      <c r="G604" t="str">
        <f>VLOOKUP(VolumebyClient[[#This Row],[INDEX ATCH REGION ID]],GEONAMES[[GEOID]:[GEO Name]],2,)</f>
        <v>EMEA</v>
      </c>
      <c r="H604" t="str">
        <f>"Q"&amp;ROUNDUP(LEFT(VolumebyClient[[#This Row],[Date]],2)/3,0)&amp;" "&amp;RIGHT(VolumebyClient[[#This Row],[Date]],4)</f>
        <v>Q1 2020</v>
      </c>
      <c r="I604" t="str">
        <f>RIGHT(VolumebyClient[[#This Row],[Date]],4)</f>
        <v>2020</v>
      </c>
    </row>
    <row r="605" spans="1:9">
      <c r="A605" s="9" t="s">
        <v>61</v>
      </c>
      <c r="B605" s="7" t="s">
        <v>11</v>
      </c>
      <c r="C605" s="6">
        <v>984</v>
      </c>
      <c r="D605">
        <f>LEN(VolumebyClient[[#This Row],[CLID]])</f>
        <v>7</v>
      </c>
      <c r="E605" t="str">
        <f>_xlfn.XLOOKUP(VolumebyClient[[#This Row],[CLID]],geobyclient[MID],geobyclient[GEOID])</f>
        <v>GEO1003</v>
      </c>
      <c r="F605" t="str">
        <f>INDEX(geobyclient[GEOID],MATCH(VolumebyClient[[#This Row],[CLID]],geobyclient[RIGHT],0))</f>
        <v>GEO1003</v>
      </c>
      <c r="G605" t="str">
        <f>VLOOKUP(VolumebyClient[[#This Row],[INDEX ATCH REGION ID]],GEONAMES[[GEOID]:[GEO Name]],2,)</f>
        <v>EMEA</v>
      </c>
      <c r="H605" t="str">
        <f>"Q"&amp;ROUNDUP(LEFT(VolumebyClient[[#This Row],[Date]],2)/3,0)&amp;" "&amp;RIGHT(VolumebyClient[[#This Row],[Date]],4)</f>
        <v>Q2 2020</v>
      </c>
      <c r="I605" t="str">
        <f>RIGHT(VolumebyClient[[#This Row],[Date]],4)</f>
        <v>2020</v>
      </c>
    </row>
    <row r="606" spans="1:9">
      <c r="A606" s="9" t="s">
        <v>61</v>
      </c>
      <c r="B606" s="7" t="s">
        <v>12</v>
      </c>
      <c r="C606" s="6">
        <v>760</v>
      </c>
      <c r="D606">
        <f>LEN(VolumebyClient[[#This Row],[CLID]])</f>
        <v>7</v>
      </c>
      <c r="E606" t="str">
        <f>_xlfn.XLOOKUP(VolumebyClient[[#This Row],[CLID]],geobyclient[MID],geobyclient[GEOID])</f>
        <v>GEO1003</v>
      </c>
      <c r="F606" t="str">
        <f>INDEX(geobyclient[GEOID],MATCH(VolumebyClient[[#This Row],[CLID]],geobyclient[RIGHT],0))</f>
        <v>GEO1003</v>
      </c>
      <c r="G606" t="str">
        <f>VLOOKUP(VolumebyClient[[#This Row],[INDEX ATCH REGION ID]],GEONAMES[[GEOID]:[GEO Name]],2,)</f>
        <v>EMEA</v>
      </c>
      <c r="H606" t="str">
        <f>"Q"&amp;ROUNDUP(LEFT(VolumebyClient[[#This Row],[Date]],2)/3,0)&amp;" "&amp;RIGHT(VolumebyClient[[#This Row],[Date]],4)</f>
        <v>Q2 2020</v>
      </c>
      <c r="I606" t="str">
        <f>RIGHT(VolumebyClient[[#This Row],[Date]],4)</f>
        <v>2020</v>
      </c>
    </row>
    <row r="607" spans="1:9">
      <c r="A607" s="9" t="s">
        <v>61</v>
      </c>
      <c r="B607" s="7" t="s">
        <v>13</v>
      </c>
      <c r="C607" s="6">
        <v>681</v>
      </c>
      <c r="D607">
        <f>LEN(VolumebyClient[[#This Row],[CLID]])</f>
        <v>7</v>
      </c>
      <c r="E607" t="str">
        <f>_xlfn.XLOOKUP(VolumebyClient[[#This Row],[CLID]],geobyclient[MID],geobyclient[GEOID])</f>
        <v>GEO1003</v>
      </c>
      <c r="F607" t="str">
        <f>INDEX(geobyclient[GEOID],MATCH(VolumebyClient[[#This Row],[CLID]],geobyclient[RIGHT],0))</f>
        <v>GEO1003</v>
      </c>
      <c r="G607" t="str">
        <f>VLOOKUP(VolumebyClient[[#This Row],[INDEX ATCH REGION ID]],GEONAMES[[GEOID]:[GEO Name]],2,)</f>
        <v>EMEA</v>
      </c>
      <c r="H607" t="str">
        <f>"Q"&amp;ROUNDUP(LEFT(VolumebyClient[[#This Row],[Date]],2)/3,0)&amp;" "&amp;RIGHT(VolumebyClient[[#This Row],[Date]],4)</f>
        <v>Q2 2020</v>
      </c>
      <c r="I607" t="str">
        <f>RIGHT(VolumebyClient[[#This Row],[Date]],4)</f>
        <v>2020</v>
      </c>
    </row>
    <row r="608" spans="1:9">
      <c r="A608" s="9" t="s">
        <v>61</v>
      </c>
      <c r="B608" s="7" t="s">
        <v>14</v>
      </c>
      <c r="C608" s="6">
        <v>457</v>
      </c>
      <c r="D608">
        <f>LEN(VolumebyClient[[#This Row],[CLID]])</f>
        <v>7</v>
      </c>
      <c r="E608" t="str">
        <f>_xlfn.XLOOKUP(VolumebyClient[[#This Row],[CLID]],geobyclient[MID],geobyclient[GEOID])</f>
        <v>GEO1003</v>
      </c>
      <c r="F608" t="str">
        <f>INDEX(geobyclient[GEOID],MATCH(VolumebyClient[[#This Row],[CLID]],geobyclient[RIGHT],0))</f>
        <v>GEO1003</v>
      </c>
      <c r="G608" t="str">
        <f>VLOOKUP(VolumebyClient[[#This Row],[INDEX ATCH REGION ID]],GEONAMES[[GEOID]:[GEO Name]],2,)</f>
        <v>EMEA</v>
      </c>
      <c r="H608" t="str">
        <f>"Q"&amp;ROUNDUP(LEFT(VolumebyClient[[#This Row],[Date]],2)/3,0)&amp;" "&amp;RIGHT(VolumebyClient[[#This Row],[Date]],4)</f>
        <v>Q3 2020</v>
      </c>
      <c r="I608" t="str">
        <f>RIGHT(VolumebyClient[[#This Row],[Date]],4)</f>
        <v>2020</v>
      </c>
    </row>
    <row r="609" spans="1:9">
      <c r="A609" s="9" t="s">
        <v>61</v>
      </c>
      <c r="B609" s="7" t="s">
        <v>15</v>
      </c>
      <c r="C609" s="6">
        <v>528</v>
      </c>
      <c r="D609">
        <f>LEN(VolumebyClient[[#This Row],[CLID]])</f>
        <v>7</v>
      </c>
      <c r="E609" t="str">
        <f>_xlfn.XLOOKUP(VolumebyClient[[#This Row],[CLID]],geobyclient[MID],geobyclient[GEOID])</f>
        <v>GEO1003</v>
      </c>
      <c r="F609" t="str">
        <f>INDEX(geobyclient[GEOID],MATCH(VolumebyClient[[#This Row],[CLID]],geobyclient[RIGHT],0))</f>
        <v>GEO1003</v>
      </c>
      <c r="G609" t="str">
        <f>VLOOKUP(VolumebyClient[[#This Row],[INDEX ATCH REGION ID]],GEONAMES[[GEOID]:[GEO Name]],2,)</f>
        <v>EMEA</v>
      </c>
      <c r="H609" t="str">
        <f>"Q"&amp;ROUNDUP(LEFT(VolumebyClient[[#This Row],[Date]],2)/3,0)&amp;" "&amp;RIGHT(VolumebyClient[[#This Row],[Date]],4)</f>
        <v>Q3 2020</v>
      </c>
      <c r="I609" t="str">
        <f>RIGHT(VolumebyClient[[#This Row],[Date]],4)</f>
        <v>2020</v>
      </c>
    </row>
    <row r="610" spans="1:9">
      <c r="A610" s="9" t="s">
        <v>61</v>
      </c>
      <c r="B610" s="7" t="s">
        <v>16</v>
      </c>
      <c r="C610" s="6">
        <v>377</v>
      </c>
      <c r="D610">
        <f>LEN(VolumebyClient[[#This Row],[CLID]])</f>
        <v>7</v>
      </c>
      <c r="E610" t="str">
        <f>_xlfn.XLOOKUP(VolumebyClient[[#This Row],[CLID]],geobyclient[MID],geobyclient[GEOID])</f>
        <v>GEO1003</v>
      </c>
      <c r="F610" t="str">
        <f>INDEX(geobyclient[GEOID],MATCH(VolumebyClient[[#This Row],[CLID]],geobyclient[RIGHT],0))</f>
        <v>GEO1003</v>
      </c>
      <c r="G610" t="str">
        <f>VLOOKUP(VolumebyClient[[#This Row],[INDEX ATCH REGION ID]],GEONAMES[[GEOID]:[GEO Name]],2,)</f>
        <v>EMEA</v>
      </c>
      <c r="H610" t="str">
        <f>"Q"&amp;ROUNDUP(LEFT(VolumebyClient[[#This Row],[Date]],2)/3,0)&amp;" "&amp;RIGHT(VolumebyClient[[#This Row],[Date]],4)</f>
        <v>Q3 2020</v>
      </c>
      <c r="I610" t="str">
        <f>RIGHT(VolumebyClient[[#This Row],[Date]],4)</f>
        <v>2020</v>
      </c>
    </row>
    <row r="611" spans="1:9">
      <c r="A611" s="9" t="s">
        <v>61</v>
      </c>
      <c r="B611" s="7" t="s">
        <v>17</v>
      </c>
      <c r="C611" s="6">
        <v>606</v>
      </c>
      <c r="D611">
        <f>LEN(VolumebyClient[[#This Row],[CLID]])</f>
        <v>7</v>
      </c>
      <c r="E611" t="str">
        <f>_xlfn.XLOOKUP(VolumebyClient[[#This Row],[CLID]],geobyclient[MID],geobyclient[GEOID])</f>
        <v>GEO1003</v>
      </c>
      <c r="F611" t="str">
        <f>INDEX(geobyclient[GEOID],MATCH(VolumebyClient[[#This Row],[CLID]],geobyclient[RIGHT],0))</f>
        <v>GEO1003</v>
      </c>
      <c r="G611" t="str">
        <f>VLOOKUP(VolumebyClient[[#This Row],[INDEX ATCH REGION ID]],GEONAMES[[GEOID]:[GEO Name]],2,)</f>
        <v>EMEA</v>
      </c>
      <c r="H611" t="str">
        <f>"Q"&amp;ROUNDUP(LEFT(VolumebyClient[[#This Row],[Date]],2)/3,0)&amp;" "&amp;RIGHT(VolumebyClient[[#This Row],[Date]],4)</f>
        <v>Q4 2020</v>
      </c>
      <c r="I611" t="str">
        <f>RIGHT(VolumebyClient[[#This Row],[Date]],4)</f>
        <v>2020</v>
      </c>
    </row>
    <row r="612" spans="1:9">
      <c r="A612" s="9" t="s">
        <v>61</v>
      </c>
      <c r="B612" s="7" t="s">
        <v>18</v>
      </c>
      <c r="C612" s="6">
        <v>534</v>
      </c>
      <c r="D612">
        <f>LEN(VolumebyClient[[#This Row],[CLID]])</f>
        <v>7</v>
      </c>
      <c r="E612" t="str">
        <f>_xlfn.XLOOKUP(VolumebyClient[[#This Row],[CLID]],geobyclient[MID],geobyclient[GEOID])</f>
        <v>GEO1003</v>
      </c>
      <c r="F612" t="str">
        <f>INDEX(geobyclient[GEOID],MATCH(VolumebyClient[[#This Row],[CLID]],geobyclient[RIGHT],0))</f>
        <v>GEO1003</v>
      </c>
      <c r="G612" t="str">
        <f>VLOOKUP(VolumebyClient[[#This Row],[INDEX ATCH REGION ID]],GEONAMES[[GEOID]:[GEO Name]],2,)</f>
        <v>EMEA</v>
      </c>
      <c r="H612" t="str">
        <f>"Q"&amp;ROUNDUP(LEFT(VolumebyClient[[#This Row],[Date]],2)/3,0)&amp;" "&amp;RIGHT(VolumebyClient[[#This Row],[Date]],4)</f>
        <v>Q4 2020</v>
      </c>
      <c r="I612" t="str">
        <f>RIGHT(VolumebyClient[[#This Row],[Date]],4)</f>
        <v>2020</v>
      </c>
    </row>
    <row r="613" spans="1:9">
      <c r="A613" s="9" t="s">
        <v>61</v>
      </c>
      <c r="B613" s="7" t="s">
        <v>19</v>
      </c>
      <c r="C613" s="6">
        <v>681</v>
      </c>
      <c r="D613">
        <f>LEN(VolumebyClient[[#This Row],[CLID]])</f>
        <v>7</v>
      </c>
      <c r="E613" t="str">
        <f>_xlfn.XLOOKUP(VolumebyClient[[#This Row],[CLID]],geobyclient[MID],geobyclient[GEOID])</f>
        <v>GEO1003</v>
      </c>
      <c r="F613" t="str">
        <f>INDEX(geobyclient[GEOID],MATCH(VolumebyClient[[#This Row],[CLID]],geobyclient[RIGHT],0))</f>
        <v>GEO1003</v>
      </c>
      <c r="G613" t="str">
        <f>VLOOKUP(VolumebyClient[[#This Row],[INDEX ATCH REGION ID]],GEONAMES[[GEOID]:[GEO Name]],2,)</f>
        <v>EMEA</v>
      </c>
      <c r="H613" t="str">
        <f>"Q"&amp;ROUNDUP(LEFT(VolumebyClient[[#This Row],[Date]],2)/3,0)&amp;" "&amp;RIGHT(VolumebyClient[[#This Row],[Date]],4)</f>
        <v>Q4 2020</v>
      </c>
      <c r="I613" t="str">
        <f>RIGHT(VolumebyClient[[#This Row],[Date]],4)</f>
        <v>2020</v>
      </c>
    </row>
    <row r="614" spans="1:9">
      <c r="A614" s="9" t="s">
        <v>61</v>
      </c>
      <c r="B614" s="7" t="s">
        <v>21</v>
      </c>
      <c r="C614" s="6">
        <v>764</v>
      </c>
      <c r="D614">
        <f>LEN(VolumebyClient[[#This Row],[CLID]])</f>
        <v>7</v>
      </c>
      <c r="E614" t="str">
        <f>_xlfn.XLOOKUP(VolumebyClient[[#This Row],[CLID]],geobyclient[MID],geobyclient[GEOID])</f>
        <v>GEO1003</v>
      </c>
      <c r="F614" t="str">
        <f>INDEX(geobyclient[GEOID],MATCH(VolumebyClient[[#This Row],[CLID]],geobyclient[RIGHT],0))</f>
        <v>GEO1003</v>
      </c>
      <c r="G614" t="str">
        <f>VLOOKUP(VolumebyClient[[#This Row],[INDEX ATCH REGION ID]],GEONAMES[[GEOID]:[GEO Name]],2,)</f>
        <v>EMEA</v>
      </c>
      <c r="H614" t="str">
        <f>"Q"&amp;ROUNDUP(LEFT(VolumebyClient[[#This Row],[Date]],2)/3,0)&amp;" "&amp;RIGHT(VolumebyClient[[#This Row],[Date]],4)</f>
        <v>Q2 2021</v>
      </c>
      <c r="I614" t="str">
        <f>RIGHT(VolumebyClient[[#This Row],[Date]],4)</f>
        <v>2021</v>
      </c>
    </row>
    <row r="615" spans="1:9">
      <c r="A615" s="9" t="s">
        <v>61</v>
      </c>
      <c r="B615" s="7" t="s">
        <v>22</v>
      </c>
      <c r="C615" s="6">
        <v>973</v>
      </c>
      <c r="D615">
        <f>LEN(VolumebyClient[[#This Row],[CLID]])</f>
        <v>7</v>
      </c>
      <c r="E615" t="str">
        <f>_xlfn.XLOOKUP(VolumebyClient[[#This Row],[CLID]],geobyclient[MID],geobyclient[GEOID])</f>
        <v>GEO1003</v>
      </c>
      <c r="F615" t="str">
        <f>INDEX(geobyclient[GEOID],MATCH(VolumebyClient[[#This Row],[CLID]],geobyclient[RIGHT],0))</f>
        <v>GEO1003</v>
      </c>
      <c r="G615" t="str">
        <f>VLOOKUP(VolumebyClient[[#This Row],[INDEX ATCH REGION ID]],GEONAMES[[GEOID]:[GEO Name]],2,)</f>
        <v>EMEA</v>
      </c>
      <c r="H615" t="str">
        <f>"Q"&amp;ROUNDUP(LEFT(VolumebyClient[[#This Row],[Date]],2)/3,0)&amp;" "&amp;RIGHT(VolumebyClient[[#This Row],[Date]],4)</f>
        <v>Q2 2021</v>
      </c>
      <c r="I615" t="str">
        <f>RIGHT(VolumebyClient[[#This Row],[Date]],4)</f>
        <v>2021</v>
      </c>
    </row>
    <row r="616" spans="1:9">
      <c r="A616" s="9" t="s">
        <v>61</v>
      </c>
      <c r="B616" s="7" t="s">
        <v>23</v>
      </c>
      <c r="C616" s="6">
        <v>688</v>
      </c>
      <c r="D616">
        <f>LEN(VolumebyClient[[#This Row],[CLID]])</f>
        <v>7</v>
      </c>
      <c r="E616" t="str">
        <f>_xlfn.XLOOKUP(VolumebyClient[[#This Row],[CLID]],geobyclient[MID],geobyclient[GEOID])</f>
        <v>GEO1003</v>
      </c>
      <c r="F616" t="str">
        <f>INDEX(geobyclient[GEOID],MATCH(VolumebyClient[[#This Row],[CLID]],geobyclient[RIGHT],0))</f>
        <v>GEO1003</v>
      </c>
      <c r="G616" t="str">
        <f>VLOOKUP(VolumebyClient[[#This Row],[INDEX ATCH REGION ID]],GEONAMES[[GEOID]:[GEO Name]],2,)</f>
        <v>EMEA</v>
      </c>
      <c r="H616" t="str">
        <f>"Q"&amp;ROUNDUP(LEFT(VolumebyClient[[#This Row],[Date]],2)/3,0)&amp;" "&amp;RIGHT(VolumebyClient[[#This Row],[Date]],4)</f>
        <v>Q1 2021</v>
      </c>
      <c r="I616" t="str">
        <f>RIGHT(VolumebyClient[[#This Row],[Date]],4)</f>
        <v>2021</v>
      </c>
    </row>
    <row r="617" spans="1:9">
      <c r="A617" s="9" t="s">
        <v>61</v>
      </c>
      <c r="B617" s="7" t="s">
        <v>24</v>
      </c>
      <c r="C617" s="6">
        <v>750</v>
      </c>
      <c r="D617">
        <f>LEN(VolumebyClient[[#This Row],[CLID]])</f>
        <v>7</v>
      </c>
      <c r="E617" t="str">
        <f>_xlfn.XLOOKUP(VolumebyClient[[#This Row],[CLID]],geobyclient[MID],geobyclient[GEOID])</f>
        <v>GEO1003</v>
      </c>
      <c r="F617" t="str">
        <f>INDEX(geobyclient[GEOID],MATCH(VolumebyClient[[#This Row],[CLID]],geobyclient[RIGHT],0))</f>
        <v>GEO1003</v>
      </c>
      <c r="G617" t="str">
        <f>VLOOKUP(VolumebyClient[[#This Row],[INDEX ATCH REGION ID]],GEONAMES[[GEOID]:[GEO Name]],2,)</f>
        <v>EMEA</v>
      </c>
      <c r="H617" t="str">
        <f>"Q"&amp;ROUNDUP(LEFT(VolumebyClient[[#This Row],[Date]],2)/3,0)&amp;" "&amp;RIGHT(VolumebyClient[[#This Row],[Date]],4)</f>
        <v>Q1 2021</v>
      </c>
      <c r="I617" t="str">
        <f>RIGHT(VolumebyClient[[#This Row],[Date]],4)</f>
        <v>2021</v>
      </c>
    </row>
    <row r="618" spans="1:9">
      <c r="A618" s="9" t="s">
        <v>61</v>
      </c>
      <c r="B618" s="7" t="s">
        <v>25</v>
      </c>
      <c r="C618" s="6">
        <v>554</v>
      </c>
      <c r="D618">
        <f>LEN(VolumebyClient[[#This Row],[CLID]])</f>
        <v>7</v>
      </c>
      <c r="E618" t="str">
        <f>_xlfn.XLOOKUP(VolumebyClient[[#This Row],[CLID]],geobyclient[MID],geobyclient[GEOID])</f>
        <v>GEO1003</v>
      </c>
      <c r="F618" t="str">
        <f>INDEX(geobyclient[GEOID],MATCH(VolumebyClient[[#This Row],[CLID]],geobyclient[RIGHT],0))</f>
        <v>GEO1003</v>
      </c>
      <c r="G618" t="str">
        <f>VLOOKUP(VolumebyClient[[#This Row],[INDEX ATCH REGION ID]],GEONAMES[[GEOID]:[GEO Name]],2,)</f>
        <v>EMEA</v>
      </c>
      <c r="H618" t="str">
        <f>"Q"&amp;ROUNDUP(LEFT(VolumebyClient[[#This Row],[Date]],2)/3,0)&amp;" "&amp;RIGHT(VolumebyClient[[#This Row],[Date]],4)</f>
        <v>Q1 2021</v>
      </c>
      <c r="I618" t="str">
        <f>RIGHT(VolumebyClient[[#This Row],[Date]],4)</f>
        <v>2021</v>
      </c>
    </row>
    <row r="619" spans="1:9">
      <c r="A619" s="9" t="s">
        <v>62</v>
      </c>
      <c r="B619" s="7" t="s">
        <v>27</v>
      </c>
      <c r="C619" s="6">
        <v>391</v>
      </c>
      <c r="D619">
        <f>LEN(VolumebyClient[[#This Row],[CLID]])</f>
        <v>7</v>
      </c>
      <c r="E619" t="str">
        <f>_xlfn.XLOOKUP(VolumebyClient[[#This Row],[CLID]],geobyclient[MID],geobyclient[GEOID])</f>
        <v>GEO1003</v>
      </c>
      <c r="F619" t="str">
        <f>INDEX(geobyclient[GEOID],MATCH(VolumebyClient[[#This Row],[CLID]],geobyclient[RIGHT],0))</f>
        <v>GEO1003</v>
      </c>
      <c r="G619" t="str">
        <f>VLOOKUP(VolumebyClient[[#This Row],[INDEX ATCH REGION ID]],GEONAMES[[GEOID]:[GEO Name]],2,)</f>
        <v>EMEA</v>
      </c>
      <c r="H619" t="str">
        <f>"Q"&amp;ROUNDUP(LEFT(VolumebyClient[[#This Row],[Date]],2)/3,0)&amp;" "&amp;RIGHT(VolumebyClient[[#This Row],[Date]],4)</f>
        <v>Q1 2020</v>
      </c>
      <c r="I619" t="str">
        <f>RIGHT(VolumebyClient[[#This Row],[Date]],4)</f>
        <v>2020</v>
      </c>
    </row>
    <row r="620" spans="1:9">
      <c r="A620" s="9" t="s">
        <v>62</v>
      </c>
      <c r="B620" s="7" t="s">
        <v>28</v>
      </c>
      <c r="C620" s="6">
        <v>553</v>
      </c>
      <c r="D620">
        <f>LEN(VolumebyClient[[#This Row],[CLID]])</f>
        <v>7</v>
      </c>
      <c r="E620" t="str">
        <f>_xlfn.XLOOKUP(VolumebyClient[[#This Row],[CLID]],geobyclient[MID],geobyclient[GEOID])</f>
        <v>GEO1003</v>
      </c>
      <c r="F620" t="str">
        <f>INDEX(geobyclient[GEOID],MATCH(VolumebyClient[[#This Row],[CLID]],geobyclient[RIGHT],0))</f>
        <v>GEO1003</v>
      </c>
      <c r="G620" t="str">
        <f>VLOOKUP(VolumebyClient[[#This Row],[INDEX ATCH REGION ID]],GEONAMES[[GEOID]:[GEO Name]],2,)</f>
        <v>EMEA</v>
      </c>
      <c r="H620" t="str">
        <f>"Q"&amp;ROUNDUP(LEFT(VolumebyClient[[#This Row],[Date]],2)/3,0)&amp;" "&amp;RIGHT(VolumebyClient[[#This Row],[Date]],4)</f>
        <v>Q1 2020</v>
      </c>
      <c r="I620" t="str">
        <f>RIGHT(VolumebyClient[[#This Row],[Date]],4)</f>
        <v>2020</v>
      </c>
    </row>
    <row r="621" spans="1:9">
      <c r="A621" s="9" t="s">
        <v>62</v>
      </c>
      <c r="B621" s="7" t="s">
        <v>10</v>
      </c>
      <c r="C621" s="6">
        <v>498</v>
      </c>
      <c r="D621">
        <f>LEN(VolumebyClient[[#This Row],[CLID]])</f>
        <v>7</v>
      </c>
      <c r="E621" t="str">
        <f>_xlfn.XLOOKUP(VolumebyClient[[#This Row],[CLID]],geobyclient[MID],geobyclient[GEOID])</f>
        <v>GEO1003</v>
      </c>
      <c r="F621" t="str">
        <f>INDEX(geobyclient[GEOID],MATCH(VolumebyClient[[#This Row],[CLID]],geobyclient[RIGHT],0))</f>
        <v>GEO1003</v>
      </c>
      <c r="G621" t="str">
        <f>VLOOKUP(VolumebyClient[[#This Row],[INDEX ATCH REGION ID]],GEONAMES[[GEOID]:[GEO Name]],2,)</f>
        <v>EMEA</v>
      </c>
      <c r="H621" t="str">
        <f>"Q"&amp;ROUNDUP(LEFT(VolumebyClient[[#This Row],[Date]],2)/3,0)&amp;" "&amp;RIGHT(VolumebyClient[[#This Row],[Date]],4)</f>
        <v>Q1 2020</v>
      </c>
      <c r="I621" t="str">
        <f>RIGHT(VolumebyClient[[#This Row],[Date]],4)</f>
        <v>2020</v>
      </c>
    </row>
    <row r="622" spans="1:9">
      <c r="A622" s="9" t="s">
        <v>62</v>
      </c>
      <c r="B622" s="7" t="s">
        <v>11</v>
      </c>
      <c r="C622" s="6">
        <v>719</v>
      </c>
      <c r="D622">
        <f>LEN(VolumebyClient[[#This Row],[CLID]])</f>
        <v>7</v>
      </c>
      <c r="E622" t="str">
        <f>_xlfn.XLOOKUP(VolumebyClient[[#This Row],[CLID]],geobyclient[MID],geobyclient[GEOID])</f>
        <v>GEO1003</v>
      </c>
      <c r="F622" t="str">
        <f>INDEX(geobyclient[GEOID],MATCH(VolumebyClient[[#This Row],[CLID]],geobyclient[RIGHT],0))</f>
        <v>GEO1003</v>
      </c>
      <c r="G622" t="str">
        <f>VLOOKUP(VolumebyClient[[#This Row],[INDEX ATCH REGION ID]],GEONAMES[[GEOID]:[GEO Name]],2,)</f>
        <v>EMEA</v>
      </c>
      <c r="H622" t="str">
        <f>"Q"&amp;ROUNDUP(LEFT(VolumebyClient[[#This Row],[Date]],2)/3,0)&amp;" "&amp;RIGHT(VolumebyClient[[#This Row],[Date]],4)</f>
        <v>Q2 2020</v>
      </c>
      <c r="I622" t="str">
        <f>RIGHT(VolumebyClient[[#This Row],[Date]],4)</f>
        <v>2020</v>
      </c>
    </row>
    <row r="623" spans="1:9">
      <c r="A623" s="9" t="s">
        <v>62</v>
      </c>
      <c r="B623" s="7" t="s">
        <v>12</v>
      </c>
      <c r="C623" s="6">
        <v>555</v>
      </c>
      <c r="D623">
        <f>LEN(VolumebyClient[[#This Row],[CLID]])</f>
        <v>7</v>
      </c>
      <c r="E623" t="str">
        <f>_xlfn.XLOOKUP(VolumebyClient[[#This Row],[CLID]],geobyclient[MID],geobyclient[GEOID])</f>
        <v>GEO1003</v>
      </c>
      <c r="F623" t="str">
        <f>INDEX(geobyclient[GEOID],MATCH(VolumebyClient[[#This Row],[CLID]],geobyclient[RIGHT],0))</f>
        <v>GEO1003</v>
      </c>
      <c r="G623" t="str">
        <f>VLOOKUP(VolumebyClient[[#This Row],[INDEX ATCH REGION ID]],GEONAMES[[GEOID]:[GEO Name]],2,)</f>
        <v>EMEA</v>
      </c>
      <c r="H623" t="str">
        <f>"Q"&amp;ROUNDUP(LEFT(VolumebyClient[[#This Row],[Date]],2)/3,0)&amp;" "&amp;RIGHT(VolumebyClient[[#This Row],[Date]],4)</f>
        <v>Q2 2020</v>
      </c>
      <c r="I623" t="str">
        <f>RIGHT(VolumebyClient[[#This Row],[Date]],4)</f>
        <v>2020</v>
      </c>
    </row>
    <row r="624" spans="1:9">
      <c r="A624" s="9" t="s">
        <v>62</v>
      </c>
      <c r="B624" s="7" t="s">
        <v>13</v>
      </c>
      <c r="C624" s="6">
        <v>499</v>
      </c>
      <c r="D624">
        <f>LEN(VolumebyClient[[#This Row],[CLID]])</f>
        <v>7</v>
      </c>
      <c r="E624" t="str">
        <f>_xlfn.XLOOKUP(VolumebyClient[[#This Row],[CLID]],geobyclient[MID],geobyclient[GEOID])</f>
        <v>GEO1003</v>
      </c>
      <c r="F624" t="str">
        <f>INDEX(geobyclient[GEOID],MATCH(VolumebyClient[[#This Row],[CLID]],geobyclient[RIGHT],0))</f>
        <v>GEO1003</v>
      </c>
      <c r="G624" t="str">
        <f>VLOOKUP(VolumebyClient[[#This Row],[INDEX ATCH REGION ID]],GEONAMES[[GEOID]:[GEO Name]],2,)</f>
        <v>EMEA</v>
      </c>
      <c r="H624" t="str">
        <f>"Q"&amp;ROUNDUP(LEFT(VolumebyClient[[#This Row],[Date]],2)/3,0)&amp;" "&amp;RIGHT(VolumebyClient[[#This Row],[Date]],4)</f>
        <v>Q2 2020</v>
      </c>
      <c r="I624" t="str">
        <f>RIGHT(VolumebyClient[[#This Row],[Date]],4)</f>
        <v>2020</v>
      </c>
    </row>
    <row r="625" spans="1:9">
      <c r="A625" s="9" t="s">
        <v>62</v>
      </c>
      <c r="B625" s="7" t="s">
        <v>14</v>
      </c>
      <c r="C625" s="6">
        <v>338</v>
      </c>
      <c r="D625">
        <f>LEN(VolumebyClient[[#This Row],[CLID]])</f>
        <v>7</v>
      </c>
      <c r="E625" t="str">
        <f>_xlfn.XLOOKUP(VolumebyClient[[#This Row],[CLID]],geobyclient[MID],geobyclient[GEOID])</f>
        <v>GEO1003</v>
      </c>
      <c r="F625" t="str">
        <f>INDEX(geobyclient[GEOID],MATCH(VolumebyClient[[#This Row],[CLID]],geobyclient[RIGHT],0))</f>
        <v>GEO1003</v>
      </c>
      <c r="G625" t="str">
        <f>VLOOKUP(VolumebyClient[[#This Row],[INDEX ATCH REGION ID]],GEONAMES[[GEOID]:[GEO Name]],2,)</f>
        <v>EMEA</v>
      </c>
      <c r="H625" t="str">
        <f>"Q"&amp;ROUNDUP(LEFT(VolumebyClient[[#This Row],[Date]],2)/3,0)&amp;" "&amp;RIGHT(VolumebyClient[[#This Row],[Date]],4)</f>
        <v>Q3 2020</v>
      </c>
      <c r="I625" t="str">
        <f>RIGHT(VolumebyClient[[#This Row],[Date]],4)</f>
        <v>2020</v>
      </c>
    </row>
    <row r="626" spans="1:9">
      <c r="A626" s="9" t="s">
        <v>62</v>
      </c>
      <c r="B626" s="7" t="s">
        <v>15</v>
      </c>
      <c r="C626" s="6">
        <v>391</v>
      </c>
      <c r="D626">
        <f>LEN(VolumebyClient[[#This Row],[CLID]])</f>
        <v>7</v>
      </c>
      <c r="E626" t="str">
        <f>_xlfn.XLOOKUP(VolumebyClient[[#This Row],[CLID]],geobyclient[MID],geobyclient[GEOID])</f>
        <v>GEO1003</v>
      </c>
      <c r="F626" t="str">
        <f>INDEX(geobyclient[GEOID],MATCH(VolumebyClient[[#This Row],[CLID]],geobyclient[RIGHT],0))</f>
        <v>GEO1003</v>
      </c>
      <c r="G626" t="str">
        <f>VLOOKUP(VolumebyClient[[#This Row],[INDEX ATCH REGION ID]],GEONAMES[[GEOID]:[GEO Name]],2,)</f>
        <v>EMEA</v>
      </c>
      <c r="H626" t="str">
        <f>"Q"&amp;ROUNDUP(LEFT(VolumebyClient[[#This Row],[Date]],2)/3,0)&amp;" "&amp;RIGHT(VolumebyClient[[#This Row],[Date]],4)</f>
        <v>Q3 2020</v>
      </c>
      <c r="I626" t="str">
        <f>RIGHT(VolumebyClient[[#This Row],[Date]],4)</f>
        <v>2020</v>
      </c>
    </row>
    <row r="627" spans="1:9">
      <c r="A627" s="9" t="s">
        <v>62</v>
      </c>
      <c r="B627" s="7" t="s">
        <v>16</v>
      </c>
      <c r="C627" s="6">
        <v>279</v>
      </c>
      <c r="D627">
        <f>LEN(VolumebyClient[[#This Row],[CLID]])</f>
        <v>7</v>
      </c>
      <c r="E627" t="str">
        <f>_xlfn.XLOOKUP(VolumebyClient[[#This Row],[CLID]],geobyclient[MID],geobyclient[GEOID])</f>
        <v>GEO1003</v>
      </c>
      <c r="F627" t="str">
        <f>INDEX(geobyclient[GEOID],MATCH(VolumebyClient[[#This Row],[CLID]],geobyclient[RIGHT],0))</f>
        <v>GEO1003</v>
      </c>
      <c r="G627" t="str">
        <f>VLOOKUP(VolumebyClient[[#This Row],[INDEX ATCH REGION ID]],GEONAMES[[GEOID]:[GEO Name]],2,)</f>
        <v>EMEA</v>
      </c>
      <c r="H627" t="str">
        <f>"Q"&amp;ROUNDUP(LEFT(VolumebyClient[[#This Row],[Date]],2)/3,0)&amp;" "&amp;RIGHT(VolumebyClient[[#This Row],[Date]],4)</f>
        <v>Q3 2020</v>
      </c>
      <c r="I627" t="str">
        <f>RIGHT(VolumebyClient[[#This Row],[Date]],4)</f>
        <v>2020</v>
      </c>
    </row>
    <row r="628" spans="1:9">
      <c r="A628" s="9" t="s">
        <v>62</v>
      </c>
      <c r="B628" s="7" t="s">
        <v>17</v>
      </c>
      <c r="C628" s="6">
        <v>447</v>
      </c>
      <c r="D628">
        <f>LEN(VolumebyClient[[#This Row],[CLID]])</f>
        <v>7</v>
      </c>
      <c r="E628" t="str">
        <f>_xlfn.XLOOKUP(VolumebyClient[[#This Row],[CLID]],geobyclient[MID],geobyclient[GEOID])</f>
        <v>GEO1003</v>
      </c>
      <c r="F628" t="str">
        <f>INDEX(geobyclient[GEOID],MATCH(VolumebyClient[[#This Row],[CLID]],geobyclient[RIGHT],0))</f>
        <v>GEO1003</v>
      </c>
      <c r="G628" t="str">
        <f>VLOOKUP(VolumebyClient[[#This Row],[INDEX ATCH REGION ID]],GEONAMES[[GEOID]:[GEO Name]],2,)</f>
        <v>EMEA</v>
      </c>
      <c r="H628" t="str">
        <f>"Q"&amp;ROUNDUP(LEFT(VolumebyClient[[#This Row],[Date]],2)/3,0)&amp;" "&amp;RIGHT(VolumebyClient[[#This Row],[Date]],4)</f>
        <v>Q4 2020</v>
      </c>
      <c r="I628" t="str">
        <f>RIGHT(VolumebyClient[[#This Row],[Date]],4)</f>
        <v>2020</v>
      </c>
    </row>
    <row r="629" spans="1:9">
      <c r="A629" s="9" t="s">
        <v>62</v>
      </c>
      <c r="B629" s="7" t="s">
        <v>18</v>
      </c>
      <c r="C629" s="6">
        <v>390</v>
      </c>
      <c r="D629">
        <f>LEN(VolumebyClient[[#This Row],[CLID]])</f>
        <v>7</v>
      </c>
      <c r="E629" t="str">
        <f>_xlfn.XLOOKUP(VolumebyClient[[#This Row],[CLID]],geobyclient[MID],geobyclient[GEOID])</f>
        <v>GEO1003</v>
      </c>
      <c r="F629" t="str">
        <f>INDEX(geobyclient[GEOID],MATCH(VolumebyClient[[#This Row],[CLID]],geobyclient[RIGHT],0))</f>
        <v>GEO1003</v>
      </c>
      <c r="G629" t="str">
        <f>VLOOKUP(VolumebyClient[[#This Row],[INDEX ATCH REGION ID]],GEONAMES[[GEOID]:[GEO Name]],2,)</f>
        <v>EMEA</v>
      </c>
      <c r="H629" t="str">
        <f>"Q"&amp;ROUNDUP(LEFT(VolumebyClient[[#This Row],[Date]],2)/3,0)&amp;" "&amp;RIGHT(VolumebyClient[[#This Row],[Date]],4)</f>
        <v>Q4 2020</v>
      </c>
      <c r="I629" t="str">
        <f>RIGHT(VolumebyClient[[#This Row],[Date]],4)</f>
        <v>2020</v>
      </c>
    </row>
    <row r="630" spans="1:9">
      <c r="A630" s="9" t="s">
        <v>62</v>
      </c>
      <c r="B630" s="7" t="s">
        <v>19</v>
      </c>
      <c r="C630" s="6">
        <v>500</v>
      </c>
      <c r="D630">
        <f>LEN(VolumebyClient[[#This Row],[CLID]])</f>
        <v>7</v>
      </c>
      <c r="E630" t="str">
        <f>_xlfn.XLOOKUP(VolumebyClient[[#This Row],[CLID]],geobyclient[MID],geobyclient[GEOID])</f>
        <v>GEO1003</v>
      </c>
      <c r="F630" t="str">
        <f>INDEX(geobyclient[GEOID],MATCH(VolumebyClient[[#This Row],[CLID]],geobyclient[RIGHT],0))</f>
        <v>GEO1003</v>
      </c>
      <c r="G630" t="str">
        <f>VLOOKUP(VolumebyClient[[#This Row],[INDEX ATCH REGION ID]],GEONAMES[[GEOID]:[GEO Name]],2,)</f>
        <v>EMEA</v>
      </c>
      <c r="H630" t="str">
        <f>"Q"&amp;ROUNDUP(LEFT(VolumebyClient[[#This Row],[Date]],2)/3,0)&amp;" "&amp;RIGHT(VolumebyClient[[#This Row],[Date]],4)</f>
        <v>Q4 2020</v>
      </c>
      <c r="I630" t="str">
        <f>RIGHT(VolumebyClient[[#This Row],[Date]],4)</f>
        <v>2020</v>
      </c>
    </row>
    <row r="631" spans="1:9">
      <c r="A631" s="9" t="s">
        <v>62</v>
      </c>
      <c r="B631" s="7" t="s">
        <v>20</v>
      </c>
      <c r="C631" s="6">
        <v>505</v>
      </c>
      <c r="D631">
        <f>LEN(VolumebyClient[[#This Row],[CLID]])</f>
        <v>7</v>
      </c>
      <c r="E631" t="str">
        <f>_xlfn.XLOOKUP(VolumebyClient[[#This Row],[CLID]],geobyclient[MID],geobyclient[GEOID])</f>
        <v>GEO1003</v>
      </c>
      <c r="F631" t="str">
        <f>INDEX(geobyclient[GEOID],MATCH(VolumebyClient[[#This Row],[CLID]],geobyclient[RIGHT],0))</f>
        <v>GEO1003</v>
      </c>
      <c r="G631" t="str">
        <f>VLOOKUP(VolumebyClient[[#This Row],[INDEX ATCH REGION ID]],GEONAMES[[GEOID]:[GEO Name]],2,)</f>
        <v>EMEA</v>
      </c>
      <c r="H631" t="str">
        <f>"Q"&amp;ROUNDUP(LEFT(VolumebyClient[[#This Row],[Date]],2)/3,0)&amp;" "&amp;RIGHT(VolumebyClient[[#This Row],[Date]],4)</f>
        <v>Q2 2021</v>
      </c>
      <c r="I631" t="str">
        <f>RIGHT(VolumebyClient[[#This Row],[Date]],4)</f>
        <v>2021</v>
      </c>
    </row>
    <row r="632" spans="1:9">
      <c r="A632" s="9" t="s">
        <v>62</v>
      </c>
      <c r="B632" s="7" t="s">
        <v>21</v>
      </c>
      <c r="C632" s="6">
        <v>574</v>
      </c>
      <c r="D632">
        <f>LEN(VolumebyClient[[#This Row],[CLID]])</f>
        <v>7</v>
      </c>
      <c r="E632" t="str">
        <f>_xlfn.XLOOKUP(VolumebyClient[[#This Row],[CLID]],geobyclient[MID],geobyclient[GEOID])</f>
        <v>GEO1003</v>
      </c>
      <c r="F632" t="str">
        <f>INDEX(geobyclient[GEOID],MATCH(VolumebyClient[[#This Row],[CLID]],geobyclient[RIGHT],0))</f>
        <v>GEO1003</v>
      </c>
      <c r="G632" t="str">
        <f>VLOOKUP(VolumebyClient[[#This Row],[INDEX ATCH REGION ID]],GEONAMES[[GEOID]:[GEO Name]],2,)</f>
        <v>EMEA</v>
      </c>
      <c r="H632" t="str">
        <f>"Q"&amp;ROUNDUP(LEFT(VolumebyClient[[#This Row],[Date]],2)/3,0)&amp;" "&amp;RIGHT(VolumebyClient[[#This Row],[Date]],4)</f>
        <v>Q2 2021</v>
      </c>
      <c r="I632" t="str">
        <f>RIGHT(VolumebyClient[[#This Row],[Date]],4)</f>
        <v>2021</v>
      </c>
    </row>
    <row r="633" spans="1:9">
      <c r="A633" s="9" t="s">
        <v>62</v>
      </c>
      <c r="B633" s="7" t="s">
        <v>22</v>
      </c>
      <c r="C633" s="6">
        <v>747</v>
      </c>
      <c r="D633">
        <f>LEN(VolumebyClient[[#This Row],[CLID]])</f>
        <v>7</v>
      </c>
      <c r="E633" t="str">
        <f>_xlfn.XLOOKUP(VolumebyClient[[#This Row],[CLID]],geobyclient[MID],geobyclient[GEOID])</f>
        <v>GEO1003</v>
      </c>
      <c r="F633" t="str">
        <f>INDEX(geobyclient[GEOID],MATCH(VolumebyClient[[#This Row],[CLID]],geobyclient[RIGHT],0))</f>
        <v>GEO1003</v>
      </c>
      <c r="G633" t="str">
        <f>VLOOKUP(VolumebyClient[[#This Row],[INDEX ATCH REGION ID]],GEONAMES[[GEOID]:[GEO Name]],2,)</f>
        <v>EMEA</v>
      </c>
      <c r="H633" t="str">
        <f>"Q"&amp;ROUNDUP(LEFT(VolumebyClient[[#This Row],[Date]],2)/3,0)&amp;" "&amp;RIGHT(VolumebyClient[[#This Row],[Date]],4)</f>
        <v>Q2 2021</v>
      </c>
      <c r="I633" t="str">
        <f>RIGHT(VolumebyClient[[#This Row],[Date]],4)</f>
        <v>2021</v>
      </c>
    </row>
    <row r="634" spans="1:9">
      <c r="A634" s="9" t="s">
        <v>62</v>
      </c>
      <c r="B634" s="7" t="s">
        <v>23</v>
      </c>
      <c r="C634" s="6">
        <v>515</v>
      </c>
      <c r="D634">
        <f>LEN(VolumebyClient[[#This Row],[CLID]])</f>
        <v>7</v>
      </c>
      <c r="E634" t="str">
        <f>_xlfn.XLOOKUP(VolumebyClient[[#This Row],[CLID]],geobyclient[MID],geobyclient[GEOID])</f>
        <v>GEO1003</v>
      </c>
      <c r="F634" t="str">
        <f>INDEX(geobyclient[GEOID],MATCH(VolumebyClient[[#This Row],[CLID]],geobyclient[RIGHT],0))</f>
        <v>GEO1003</v>
      </c>
      <c r="G634" t="str">
        <f>VLOOKUP(VolumebyClient[[#This Row],[INDEX ATCH REGION ID]],GEONAMES[[GEOID]:[GEO Name]],2,)</f>
        <v>EMEA</v>
      </c>
      <c r="H634" t="str">
        <f>"Q"&amp;ROUNDUP(LEFT(VolumebyClient[[#This Row],[Date]],2)/3,0)&amp;" "&amp;RIGHT(VolumebyClient[[#This Row],[Date]],4)</f>
        <v>Q1 2021</v>
      </c>
      <c r="I634" t="str">
        <f>RIGHT(VolumebyClient[[#This Row],[Date]],4)</f>
        <v>2021</v>
      </c>
    </row>
    <row r="635" spans="1:9">
      <c r="A635" s="9" t="s">
        <v>62</v>
      </c>
      <c r="B635" s="7" t="s">
        <v>24</v>
      </c>
      <c r="C635" s="6">
        <v>564</v>
      </c>
      <c r="D635">
        <f>LEN(VolumebyClient[[#This Row],[CLID]])</f>
        <v>7</v>
      </c>
      <c r="E635" t="str">
        <f>_xlfn.XLOOKUP(VolumebyClient[[#This Row],[CLID]],geobyclient[MID],geobyclient[GEOID])</f>
        <v>GEO1003</v>
      </c>
      <c r="F635" t="str">
        <f>INDEX(geobyclient[GEOID],MATCH(VolumebyClient[[#This Row],[CLID]],geobyclient[RIGHT],0))</f>
        <v>GEO1003</v>
      </c>
      <c r="G635" t="str">
        <f>VLOOKUP(VolumebyClient[[#This Row],[INDEX ATCH REGION ID]],GEONAMES[[GEOID]:[GEO Name]],2,)</f>
        <v>EMEA</v>
      </c>
      <c r="H635" t="str">
        <f>"Q"&amp;ROUNDUP(LEFT(VolumebyClient[[#This Row],[Date]],2)/3,0)&amp;" "&amp;RIGHT(VolumebyClient[[#This Row],[Date]],4)</f>
        <v>Q1 2021</v>
      </c>
      <c r="I635" t="str">
        <f>RIGHT(VolumebyClient[[#This Row],[Date]],4)</f>
        <v>2021</v>
      </c>
    </row>
    <row r="636" spans="1:9">
      <c r="A636" s="9" t="s">
        <v>62</v>
      </c>
      <c r="B636" s="7" t="s">
        <v>25</v>
      </c>
      <c r="C636" s="6">
        <v>404</v>
      </c>
      <c r="D636">
        <f>LEN(VolumebyClient[[#This Row],[CLID]])</f>
        <v>7</v>
      </c>
      <c r="E636" t="str">
        <f>_xlfn.XLOOKUP(VolumebyClient[[#This Row],[CLID]],geobyclient[MID],geobyclient[GEOID])</f>
        <v>GEO1003</v>
      </c>
      <c r="F636" t="str">
        <f>INDEX(geobyclient[GEOID],MATCH(VolumebyClient[[#This Row],[CLID]],geobyclient[RIGHT],0))</f>
        <v>GEO1003</v>
      </c>
      <c r="G636" t="str">
        <f>VLOOKUP(VolumebyClient[[#This Row],[INDEX ATCH REGION ID]],GEONAMES[[GEOID]:[GEO Name]],2,)</f>
        <v>EMEA</v>
      </c>
      <c r="H636" t="str">
        <f>"Q"&amp;ROUNDUP(LEFT(VolumebyClient[[#This Row],[Date]],2)/3,0)&amp;" "&amp;RIGHT(VolumebyClient[[#This Row],[Date]],4)</f>
        <v>Q1 2021</v>
      </c>
      <c r="I636" t="str">
        <f>RIGHT(VolumebyClient[[#This Row],[Date]],4)</f>
        <v>2021</v>
      </c>
    </row>
    <row r="637" spans="1:9">
      <c r="A637" s="9" t="s">
        <v>63</v>
      </c>
      <c r="B637" s="7" t="s">
        <v>27</v>
      </c>
      <c r="C637" s="6">
        <v>866</v>
      </c>
      <c r="D637">
        <f>LEN(VolumebyClient[[#This Row],[CLID]])</f>
        <v>7</v>
      </c>
      <c r="E637" t="str">
        <f>_xlfn.XLOOKUP(VolumebyClient[[#This Row],[CLID]],geobyclient[MID],geobyclient[GEOID])</f>
        <v>GEO1003</v>
      </c>
      <c r="F637" t="str">
        <f>INDEX(geobyclient[GEOID],MATCH(VolumebyClient[[#This Row],[CLID]],geobyclient[RIGHT],0))</f>
        <v>GEO1003</v>
      </c>
      <c r="G637" t="str">
        <f>VLOOKUP(VolumebyClient[[#This Row],[INDEX ATCH REGION ID]],GEONAMES[[GEOID]:[GEO Name]],2,)</f>
        <v>EMEA</v>
      </c>
      <c r="H637" t="str">
        <f>"Q"&amp;ROUNDUP(LEFT(VolumebyClient[[#This Row],[Date]],2)/3,0)&amp;" "&amp;RIGHT(VolumebyClient[[#This Row],[Date]],4)</f>
        <v>Q1 2020</v>
      </c>
      <c r="I637" t="str">
        <f>RIGHT(VolumebyClient[[#This Row],[Date]],4)</f>
        <v>2020</v>
      </c>
    </row>
    <row r="638" spans="1:9">
      <c r="A638" s="9" t="s">
        <v>63</v>
      </c>
      <c r="B638" s="7" t="s">
        <v>28</v>
      </c>
      <c r="C638" s="6">
        <v>1101</v>
      </c>
      <c r="D638">
        <f>LEN(VolumebyClient[[#This Row],[CLID]])</f>
        <v>7</v>
      </c>
      <c r="E638" t="str">
        <f>_xlfn.XLOOKUP(VolumebyClient[[#This Row],[CLID]],geobyclient[MID],geobyclient[GEOID])</f>
        <v>GEO1003</v>
      </c>
      <c r="F638" t="str">
        <f>INDEX(geobyclient[GEOID],MATCH(VolumebyClient[[#This Row],[CLID]],geobyclient[RIGHT],0))</f>
        <v>GEO1003</v>
      </c>
      <c r="G638" t="str">
        <f>VLOOKUP(VolumebyClient[[#This Row],[INDEX ATCH REGION ID]],GEONAMES[[GEOID]:[GEO Name]],2,)</f>
        <v>EMEA</v>
      </c>
      <c r="H638" t="str">
        <f>"Q"&amp;ROUNDUP(LEFT(VolumebyClient[[#This Row],[Date]],2)/3,0)&amp;" "&amp;RIGHT(VolumebyClient[[#This Row],[Date]],4)</f>
        <v>Q1 2020</v>
      </c>
      <c r="I638" t="str">
        <f>RIGHT(VolumebyClient[[#This Row],[Date]],4)</f>
        <v>2020</v>
      </c>
    </row>
    <row r="639" spans="1:9">
      <c r="A639" s="9" t="s">
        <v>63</v>
      </c>
      <c r="B639" s="7" t="s">
        <v>10</v>
      </c>
      <c r="C639" s="6">
        <v>1103</v>
      </c>
      <c r="D639">
        <f>LEN(VolumebyClient[[#This Row],[CLID]])</f>
        <v>7</v>
      </c>
      <c r="E639" t="str">
        <f>_xlfn.XLOOKUP(VolumebyClient[[#This Row],[CLID]],geobyclient[MID],geobyclient[GEOID])</f>
        <v>GEO1003</v>
      </c>
      <c r="F639" t="str">
        <f>INDEX(geobyclient[GEOID],MATCH(VolumebyClient[[#This Row],[CLID]],geobyclient[RIGHT],0))</f>
        <v>GEO1003</v>
      </c>
      <c r="G639" t="str">
        <f>VLOOKUP(VolumebyClient[[#This Row],[INDEX ATCH REGION ID]],GEONAMES[[GEOID]:[GEO Name]],2,)</f>
        <v>EMEA</v>
      </c>
      <c r="H639" t="str">
        <f>"Q"&amp;ROUNDUP(LEFT(VolumebyClient[[#This Row],[Date]],2)/3,0)&amp;" "&amp;RIGHT(VolumebyClient[[#This Row],[Date]],4)</f>
        <v>Q1 2020</v>
      </c>
      <c r="I639" t="str">
        <f>RIGHT(VolumebyClient[[#This Row],[Date]],4)</f>
        <v>2020</v>
      </c>
    </row>
    <row r="640" spans="1:9">
      <c r="A640" s="9" t="s">
        <v>63</v>
      </c>
      <c r="B640" s="7" t="s">
        <v>11</v>
      </c>
      <c r="C640" s="6">
        <v>1447</v>
      </c>
      <c r="D640">
        <f>LEN(VolumebyClient[[#This Row],[CLID]])</f>
        <v>7</v>
      </c>
      <c r="E640" t="str">
        <f>_xlfn.XLOOKUP(VolumebyClient[[#This Row],[CLID]],geobyclient[MID],geobyclient[GEOID])</f>
        <v>GEO1003</v>
      </c>
      <c r="F640" t="str">
        <f>INDEX(geobyclient[GEOID],MATCH(VolumebyClient[[#This Row],[CLID]],geobyclient[RIGHT],0))</f>
        <v>GEO1003</v>
      </c>
      <c r="G640" t="str">
        <f>VLOOKUP(VolumebyClient[[#This Row],[INDEX ATCH REGION ID]],GEONAMES[[GEOID]:[GEO Name]],2,)</f>
        <v>EMEA</v>
      </c>
      <c r="H640" t="str">
        <f>"Q"&amp;ROUNDUP(LEFT(VolumebyClient[[#This Row],[Date]],2)/3,0)&amp;" "&amp;RIGHT(VolumebyClient[[#This Row],[Date]],4)</f>
        <v>Q2 2020</v>
      </c>
      <c r="I640" t="str">
        <f>RIGHT(VolumebyClient[[#This Row],[Date]],4)</f>
        <v>2020</v>
      </c>
    </row>
    <row r="641" spans="1:9">
      <c r="A641" s="9" t="s">
        <v>63</v>
      </c>
      <c r="B641" s="7" t="s">
        <v>12</v>
      </c>
      <c r="C641" s="6">
        <v>1213</v>
      </c>
      <c r="D641">
        <f>LEN(VolumebyClient[[#This Row],[CLID]])</f>
        <v>7</v>
      </c>
      <c r="E641" t="str">
        <f>_xlfn.XLOOKUP(VolumebyClient[[#This Row],[CLID]],geobyclient[MID],geobyclient[GEOID])</f>
        <v>GEO1003</v>
      </c>
      <c r="F641" t="str">
        <f>INDEX(geobyclient[GEOID],MATCH(VolumebyClient[[#This Row],[CLID]],geobyclient[RIGHT],0))</f>
        <v>GEO1003</v>
      </c>
      <c r="G641" t="str">
        <f>VLOOKUP(VolumebyClient[[#This Row],[INDEX ATCH REGION ID]],GEONAMES[[GEOID]:[GEO Name]],2,)</f>
        <v>EMEA</v>
      </c>
      <c r="H641" t="str">
        <f>"Q"&amp;ROUNDUP(LEFT(VolumebyClient[[#This Row],[Date]],2)/3,0)&amp;" "&amp;RIGHT(VolumebyClient[[#This Row],[Date]],4)</f>
        <v>Q2 2020</v>
      </c>
      <c r="I641" t="str">
        <f>RIGHT(VolumebyClient[[#This Row],[Date]],4)</f>
        <v>2020</v>
      </c>
    </row>
    <row r="642" spans="1:9">
      <c r="A642" s="9" t="s">
        <v>63</v>
      </c>
      <c r="B642" s="7" t="s">
        <v>13</v>
      </c>
      <c r="C642" s="6">
        <v>988</v>
      </c>
      <c r="D642">
        <f>LEN(VolumebyClient[[#This Row],[CLID]])</f>
        <v>7</v>
      </c>
      <c r="E642" t="str">
        <f>_xlfn.XLOOKUP(VolumebyClient[[#This Row],[CLID]],geobyclient[MID],geobyclient[GEOID])</f>
        <v>GEO1003</v>
      </c>
      <c r="F642" t="str">
        <f>INDEX(geobyclient[GEOID],MATCH(VolumebyClient[[#This Row],[CLID]],geobyclient[RIGHT],0))</f>
        <v>GEO1003</v>
      </c>
      <c r="G642" t="str">
        <f>VLOOKUP(VolumebyClient[[#This Row],[INDEX ATCH REGION ID]],GEONAMES[[GEOID]:[GEO Name]],2,)</f>
        <v>EMEA</v>
      </c>
      <c r="H642" t="str">
        <f>"Q"&amp;ROUNDUP(LEFT(VolumebyClient[[#This Row],[Date]],2)/3,0)&amp;" "&amp;RIGHT(VolumebyClient[[#This Row],[Date]],4)</f>
        <v>Q2 2020</v>
      </c>
      <c r="I642" t="str">
        <f>RIGHT(VolumebyClient[[#This Row],[Date]],4)</f>
        <v>2020</v>
      </c>
    </row>
    <row r="643" spans="1:9">
      <c r="A643" s="9" t="s">
        <v>63</v>
      </c>
      <c r="B643" s="7" t="s">
        <v>14</v>
      </c>
      <c r="C643" s="6">
        <v>752</v>
      </c>
      <c r="D643">
        <f>LEN(VolumebyClient[[#This Row],[CLID]])</f>
        <v>7</v>
      </c>
      <c r="E643" t="str">
        <f>_xlfn.XLOOKUP(VolumebyClient[[#This Row],[CLID]],geobyclient[MID],geobyclient[GEOID])</f>
        <v>GEO1003</v>
      </c>
      <c r="F643" t="str">
        <f>INDEX(geobyclient[GEOID],MATCH(VolumebyClient[[#This Row],[CLID]],geobyclient[RIGHT],0))</f>
        <v>GEO1003</v>
      </c>
      <c r="G643" t="str">
        <f>VLOOKUP(VolumebyClient[[#This Row],[INDEX ATCH REGION ID]],GEONAMES[[GEOID]:[GEO Name]],2,)</f>
        <v>EMEA</v>
      </c>
      <c r="H643" t="str">
        <f>"Q"&amp;ROUNDUP(LEFT(VolumebyClient[[#This Row],[Date]],2)/3,0)&amp;" "&amp;RIGHT(VolumebyClient[[#This Row],[Date]],4)</f>
        <v>Q3 2020</v>
      </c>
      <c r="I643" t="str">
        <f>RIGHT(VolumebyClient[[#This Row],[Date]],4)</f>
        <v>2020</v>
      </c>
    </row>
    <row r="644" spans="1:9">
      <c r="A644" s="9" t="s">
        <v>63</v>
      </c>
      <c r="B644" s="7" t="s">
        <v>15</v>
      </c>
      <c r="C644" s="6">
        <v>756</v>
      </c>
      <c r="D644">
        <f>LEN(VolumebyClient[[#This Row],[CLID]])</f>
        <v>7</v>
      </c>
      <c r="E644" t="str">
        <f>_xlfn.XLOOKUP(VolumebyClient[[#This Row],[CLID]],geobyclient[MID],geobyclient[GEOID])</f>
        <v>GEO1003</v>
      </c>
      <c r="F644" t="str">
        <f>INDEX(geobyclient[GEOID],MATCH(VolumebyClient[[#This Row],[CLID]],geobyclient[RIGHT],0))</f>
        <v>GEO1003</v>
      </c>
      <c r="G644" t="str">
        <f>VLOOKUP(VolumebyClient[[#This Row],[INDEX ATCH REGION ID]],GEONAMES[[GEOID]:[GEO Name]],2,)</f>
        <v>EMEA</v>
      </c>
      <c r="H644" t="str">
        <f>"Q"&amp;ROUNDUP(LEFT(VolumebyClient[[#This Row],[Date]],2)/3,0)&amp;" "&amp;RIGHT(VolumebyClient[[#This Row],[Date]],4)</f>
        <v>Q3 2020</v>
      </c>
      <c r="I644" t="str">
        <f>RIGHT(VolumebyClient[[#This Row],[Date]],4)</f>
        <v>2020</v>
      </c>
    </row>
    <row r="645" spans="1:9">
      <c r="A645" s="9" t="s">
        <v>63</v>
      </c>
      <c r="B645" s="7" t="s">
        <v>16</v>
      </c>
      <c r="C645" s="6">
        <v>641</v>
      </c>
      <c r="D645">
        <f>LEN(VolumebyClient[[#This Row],[CLID]])</f>
        <v>7</v>
      </c>
      <c r="E645" t="str">
        <f>_xlfn.XLOOKUP(VolumebyClient[[#This Row],[CLID]],geobyclient[MID],geobyclient[GEOID])</f>
        <v>GEO1003</v>
      </c>
      <c r="F645" t="str">
        <f>INDEX(geobyclient[GEOID],MATCH(VolumebyClient[[#This Row],[CLID]],geobyclient[RIGHT],0))</f>
        <v>GEO1003</v>
      </c>
      <c r="G645" t="str">
        <f>VLOOKUP(VolumebyClient[[#This Row],[INDEX ATCH REGION ID]],GEONAMES[[GEOID]:[GEO Name]],2,)</f>
        <v>EMEA</v>
      </c>
      <c r="H645" t="str">
        <f>"Q"&amp;ROUNDUP(LEFT(VolumebyClient[[#This Row],[Date]],2)/3,0)&amp;" "&amp;RIGHT(VolumebyClient[[#This Row],[Date]],4)</f>
        <v>Q3 2020</v>
      </c>
      <c r="I645" t="str">
        <f>RIGHT(VolumebyClient[[#This Row],[Date]],4)</f>
        <v>2020</v>
      </c>
    </row>
    <row r="646" spans="1:9">
      <c r="A646" s="9" t="s">
        <v>63</v>
      </c>
      <c r="B646" s="7" t="s">
        <v>17</v>
      </c>
      <c r="C646" s="6">
        <v>867</v>
      </c>
      <c r="D646">
        <f>LEN(VolumebyClient[[#This Row],[CLID]])</f>
        <v>7</v>
      </c>
      <c r="E646" t="str">
        <f>_xlfn.XLOOKUP(VolumebyClient[[#This Row],[CLID]],geobyclient[MID],geobyclient[GEOID])</f>
        <v>GEO1003</v>
      </c>
      <c r="F646" t="str">
        <f>INDEX(geobyclient[GEOID],MATCH(VolumebyClient[[#This Row],[CLID]],geobyclient[RIGHT],0))</f>
        <v>GEO1003</v>
      </c>
      <c r="G646" t="str">
        <f>VLOOKUP(VolumebyClient[[#This Row],[INDEX ATCH REGION ID]],GEONAMES[[GEOID]:[GEO Name]],2,)</f>
        <v>EMEA</v>
      </c>
      <c r="H646" t="str">
        <f>"Q"&amp;ROUNDUP(LEFT(VolumebyClient[[#This Row],[Date]],2)/3,0)&amp;" "&amp;RIGHT(VolumebyClient[[#This Row],[Date]],4)</f>
        <v>Q4 2020</v>
      </c>
      <c r="I646" t="str">
        <f>RIGHT(VolumebyClient[[#This Row],[Date]],4)</f>
        <v>2020</v>
      </c>
    </row>
    <row r="647" spans="1:9">
      <c r="A647" s="9" t="s">
        <v>63</v>
      </c>
      <c r="B647" s="7" t="s">
        <v>18</v>
      </c>
      <c r="C647" s="6">
        <v>866</v>
      </c>
      <c r="D647">
        <f>LEN(VolumebyClient[[#This Row],[CLID]])</f>
        <v>7</v>
      </c>
      <c r="E647" t="str">
        <f>_xlfn.XLOOKUP(VolumebyClient[[#This Row],[CLID]],geobyclient[MID],geobyclient[GEOID])</f>
        <v>GEO1003</v>
      </c>
      <c r="F647" t="str">
        <f>INDEX(geobyclient[GEOID],MATCH(VolumebyClient[[#This Row],[CLID]],geobyclient[RIGHT],0))</f>
        <v>GEO1003</v>
      </c>
      <c r="G647" t="str">
        <f>VLOOKUP(VolumebyClient[[#This Row],[INDEX ATCH REGION ID]],GEONAMES[[GEOID]:[GEO Name]],2,)</f>
        <v>EMEA</v>
      </c>
      <c r="H647" t="str">
        <f>"Q"&amp;ROUNDUP(LEFT(VolumebyClient[[#This Row],[Date]],2)/3,0)&amp;" "&amp;RIGHT(VolumebyClient[[#This Row],[Date]],4)</f>
        <v>Q4 2020</v>
      </c>
      <c r="I647" t="str">
        <f>RIGHT(VolumebyClient[[#This Row],[Date]],4)</f>
        <v>2020</v>
      </c>
    </row>
    <row r="648" spans="1:9">
      <c r="A648" s="9" t="s">
        <v>63</v>
      </c>
      <c r="B648" s="7" t="s">
        <v>19</v>
      </c>
      <c r="C648" s="6">
        <v>986</v>
      </c>
      <c r="D648">
        <f>LEN(VolumebyClient[[#This Row],[CLID]])</f>
        <v>7</v>
      </c>
      <c r="E648" t="str">
        <f>_xlfn.XLOOKUP(VolumebyClient[[#This Row],[CLID]],geobyclient[MID],geobyclient[GEOID])</f>
        <v>GEO1003</v>
      </c>
      <c r="F648" t="str">
        <f>INDEX(geobyclient[GEOID],MATCH(VolumebyClient[[#This Row],[CLID]],geobyclient[RIGHT],0))</f>
        <v>GEO1003</v>
      </c>
      <c r="G648" t="str">
        <f>VLOOKUP(VolumebyClient[[#This Row],[INDEX ATCH REGION ID]],GEONAMES[[GEOID]:[GEO Name]],2,)</f>
        <v>EMEA</v>
      </c>
      <c r="H648" t="str">
        <f>"Q"&amp;ROUNDUP(LEFT(VolumebyClient[[#This Row],[Date]],2)/3,0)&amp;" "&amp;RIGHT(VolumebyClient[[#This Row],[Date]],4)</f>
        <v>Q4 2020</v>
      </c>
      <c r="I648" t="str">
        <f>RIGHT(VolumebyClient[[#This Row],[Date]],4)</f>
        <v>2020</v>
      </c>
    </row>
    <row r="649" spans="1:9">
      <c r="A649" s="9" t="s">
        <v>63</v>
      </c>
      <c r="B649" s="7" t="s">
        <v>20</v>
      </c>
      <c r="C649" s="6">
        <v>997</v>
      </c>
      <c r="D649">
        <f>LEN(VolumebyClient[[#This Row],[CLID]])</f>
        <v>7</v>
      </c>
      <c r="E649" t="str">
        <f>_xlfn.XLOOKUP(VolumebyClient[[#This Row],[CLID]],geobyclient[MID],geobyclient[GEOID])</f>
        <v>GEO1003</v>
      </c>
      <c r="F649" t="str">
        <f>INDEX(geobyclient[GEOID],MATCH(VolumebyClient[[#This Row],[CLID]],geobyclient[RIGHT],0))</f>
        <v>GEO1003</v>
      </c>
      <c r="G649" t="str">
        <f>VLOOKUP(VolumebyClient[[#This Row],[INDEX ATCH REGION ID]],GEONAMES[[GEOID]:[GEO Name]],2,)</f>
        <v>EMEA</v>
      </c>
      <c r="H649" t="str">
        <f>"Q"&amp;ROUNDUP(LEFT(VolumebyClient[[#This Row],[Date]],2)/3,0)&amp;" "&amp;RIGHT(VolumebyClient[[#This Row],[Date]],4)</f>
        <v>Q2 2021</v>
      </c>
      <c r="I649" t="str">
        <f>RIGHT(VolumebyClient[[#This Row],[Date]],4)</f>
        <v>2021</v>
      </c>
    </row>
    <row r="650" spans="1:9">
      <c r="A650" s="9" t="s">
        <v>63</v>
      </c>
      <c r="B650" s="7" t="s">
        <v>21</v>
      </c>
      <c r="C650" s="6">
        <v>1206</v>
      </c>
      <c r="D650">
        <f>LEN(VolumebyClient[[#This Row],[CLID]])</f>
        <v>7</v>
      </c>
      <c r="E650" t="str">
        <f>_xlfn.XLOOKUP(VolumebyClient[[#This Row],[CLID]],geobyclient[MID],geobyclient[GEOID])</f>
        <v>GEO1003</v>
      </c>
      <c r="F650" t="str">
        <f>INDEX(geobyclient[GEOID],MATCH(VolumebyClient[[#This Row],[CLID]],geobyclient[RIGHT],0))</f>
        <v>GEO1003</v>
      </c>
      <c r="G650" t="str">
        <f>VLOOKUP(VolumebyClient[[#This Row],[INDEX ATCH REGION ID]],GEONAMES[[GEOID]:[GEO Name]],2,)</f>
        <v>EMEA</v>
      </c>
      <c r="H650" t="str">
        <f>"Q"&amp;ROUNDUP(LEFT(VolumebyClient[[#This Row],[Date]],2)/3,0)&amp;" "&amp;RIGHT(VolumebyClient[[#This Row],[Date]],4)</f>
        <v>Q2 2021</v>
      </c>
      <c r="I650" t="str">
        <f>RIGHT(VolumebyClient[[#This Row],[Date]],4)</f>
        <v>2021</v>
      </c>
    </row>
    <row r="651" spans="1:9">
      <c r="A651" s="9" t="s">
        <v>63</v>
      </c>
      <c r="B651" s="7" t="s">
        <v>22</v>
      </c>
      <c r="C651" s="6">
        <v>1519</v>
      </c>
      <c r="D651">
        <f>LEN(VolumebyClient[[#This Row],[CLID]])</f>
        <v>7</v>
      </c>
      <c r="E651" t="str">
        <f>_xlfn.XLOOKUP(VolumebyClient[[#This Row],[CLID]],geobyclient[MID],geobyclient[GEOID])</f>
        <v>GEO1003</v>
      </c>
      <c r="F651" t="str">
        <f>INDEX(geobyclient[GEOID],MATCH(VolumebyClient[[#This Row],[CLID]],geobyclient[RIGHT],0))</f>
        <v>GEO1003</v>
      </c>
      <c r="G651" t="str">
        <f>VLOOKUP(VolumebyClient[[#This Row],[INDEX ATCH REGION ID]],GEONAMES[[GEOID]:[GEO Name]],2,)</f>
        <v>EMEA</v>
      </c>
      <c r="H651" t="str">
        <f>"Q"&amp;ROUNDUP(LEFT(VolumebyClient[[#This Row],[Date]],2)/3,0)&amp;" "&amp;RIGHT(VolumebyClient[[#This Row],[Date]],4)</f>
        <v>Q2 2021</v>
      </c>
      <c r="I651" t="str">
        <f>RIGHT(VolumebyClient[[#This Row],[Date]],4)</f>
        <v>2021</v>
      </c>
    </row>
    <row r="652" spans="1:9">
      <c r="A652" s="9" t="s">
        <v>63</v>
      </c>
      <c r="B652" s="7" t="s">
        <v>23</v>
      </c>
      <c r="C652" s="6">
        <v>1096</v>
      </c>
      <c r="D652">
        <f>LEN(VolumebyClient[[#This Row],[CLID]])</f>
        <v>7</v>
      </c>
      <c r="E652" t="str">
        <f>_xlfn.XLOOKUP(VolumebyClient[[#This Row],[CLID]],geobyclient[MID],geobyclient[GEOID])</f>
        <v>GEO1003</v>
      </c>
      <c r="F652" t="str">
        <f>INDEX(geobyclient[GEOID],MATCH(VolumebyClient[[#This Row],[CLID]],geobyclient[RIGHT],0))</f>
        <v>GEO1003</v>
      </c>
      <c r="G652" t="str">
        <f>VLOOKUP(VolumebyClient[[#This Row],[INDEX ATCH REGION ID]],GEONAMES[[GEOID]:[GEO Name]],2,)</f>
        <v>EMEA</v>
      </c>
      <c r="H652" t="str">
        <f>"Q"&amp;ROUNDUP(LEFT(VolumebyClient[[#This Row],[Date]],2)/3,0)&amp;" "&amp;RIGHT(VolumebyClient[[#This Row],[Date]],4)</f>
        <v>Q1 2021</v>
      </c>
      <c r="I652" t="str">
        <f>RIGHT(VolumebyClient[[#This Row],[Date]],4)</f>
        <v>2021</v>
      </c>
    </row>
    <row r="653" spans="1:9">
      <c r="A653" s="9" t="s">
        <v>63</v>
      </c>
      <c r="B653" s="7" t="s">
        <v>24</v>
      </c>
      <c r="C653" s="6">
        <v>1110</v>
      </c>
      <c r="D653">
        <f>LEN(VolumebyClient[[#This Row],[CLID]])</f>
        <v>7</v>
      </c>
      <c r="E653" t="str">
        <f>_xlfn.XLOOKUP(VolumebyClient[[#This Row],[CLID]],geobyclient[MID],geobyclient[GEOID])</f>
        <v>GEO1003</v>
      </c>
      <c r="F653" t="str">
        <f>INDEX(geobyclient[GEOID],MATCH(VolumebyClient[[#This Row],[CLID]],geobyclient[RIGHT],0))</f>
        <v>GEO1003</v>
      </c>
      <c r="G653" t="str">
        <f>VLOOKUP(VolumebyClient[[#This Row],[INDEX ATCH REGION ID]],GEONAMES[[GEOID]:[GEO Name]],2,)</f>
        <v>EMEA</v>
      </c>
      <c r="H653" t="str">
        <f>"Q"&amp;ROUNDUP(LEFT(VolumebyClient[[#This Row],[Date]],2)/3,0)&amp;" "&amp;RIGHT(VolumebyClient[[#This Row],[Date]],4)</f>
        <v>Q1 2021</v>
      </c>
      <c r="I653" t="str">
        <f>RIGHT(VolumebyClient[[#This Row],[Date]],4)</f>
        <v>2021</v>
      </c>
    </row>
    <row r="654" spans="1:9">
      <c r="A654" s="9" t="s">
        <v>63</v>
      </c>
      <c r="B654" s="7" t="s">
        <v>25</v>
      </c>
      <c r="C654" s="6">
        <v>880</v>
      </c>
      <c r="D654">
        <f>LEN(VolumebyClient[[#This Row],[CLID]])</f>
        <v>7</v>
      </c>
      <c r="E654" t="str">
        <f>_xlfn.XLOOKUP(VolumebyClient[[#This Row],[CLID]],geobyclient[MID],geobyclient[GEOID])</f>
        <v>GEO1003</v>
      </c>
      <c r="F654" t="str">
        <f>INDEX(geobyclient[GEOID],MATCH(VolumebyClient[[#This Row],[CLID]],geobyclient[RIGHT],0))</f>
        <v>GEO1003</v>
      </c>
      <c r="G654" t="str">
        <f>VLOOKUP(VolumebyClient[[#This Row],[INDEX ATCH REGION ID]],GEONAMES[[GEOID]:[GEO Name]],2,)</f>
        <v>EMEA</v>
      </c>
      <c r="H654" t="str">
        <f>"Q"&amp;ROUNDUP(LEFT(VolumebyClient[[#This Row],[Date]],2)/3,0)&amp;" "&amp;RIGHT(VolumebyClient[[#This Row],[Date]],4)</f>
        <v>Q1 2021</v>
      </c>
      <c r="I654" t="str">
        <f>RIGHT(VolumebyClient[[#This Row],[Date]],4)</f>
        <v>2021</v>
      </c>
    </row>
    <row r="655" spans="1:9">
      <c r="A655" s="9" t="s">
        <v>64</v>
      </c>
      <c r="B655" s="7" t="s">
        <v>27</v>
      </c>
      <c r="C655" s="6">
        <v>19257</v>
      </c>
      <c r="D655">
        <f>LEN(VolumebyClient[[#This Row],[CLID]])</f>
        <v>7</v>
      </c>
      <c r="E655" t="str">
        <f>_xlfn.XLOOKUP(VolumebyClient[[#This Row],[CLID]],geobyclient[MID],geobyclient[GEOID])</f>
        <v>GEO1003</v>
      </c>
      <c r="F655" t="str">
        <f>INDEX(geobyclient[GEOID],MATCH(VolumebyClient[[#This Row],[CLID]],geobyclient[RIGHT],0))</f>
        <v>GEO1003</v>
      </c>
      <c r="G655" t="str">
        <f>VLOOKUP(VolumebyClient[[#This Row],[INDEX ATCH REGION ID]],GEONAMES[[GEOID]:[GEO Name]],2,)</f>
        <v>EMEA</v>
      </c>
      <c r="H655" t="str">
        <f>"Q"&amp;ROUNDUP(LEFT(VolumebyClient[[#This Row],[Date]],2)/3,0)&amp;" "&amp;RIGHT(VolumebyClient[[#This Row],[Date]],4)</f>
        <v>Q1 2020</v>
      </c>
      <c r="I655" t="str">
        <f>RIGHT(VolumebyClient[[#This Row],[Date]],4)</f>
        <v>2020</v>
      </c>
    </row>
    <row r="656" spans="1:9">
      <c r="A656" s="9" t="s">
        <v>64</v>
      </c>
      <c r="B656" s="7" t="s">
        <v>28</v>
      </c>
      <c r="C656" s="6">
        <v>19258</v>
      </c>
      <c r="D656">
        <f>LEN(VolumebyClient[[#This Row],[CLID]])</f>
        <v>7</v>
      </c>
      <c r="E656" t="str">
        <f>_xlfn.XLOOKUP(VolumebyClient[[#This Row],[CLID]],geobyclient[MID],geobyclient[GEOID])</f>
        <v>GEO1003</v>
      </c>
      <c r="F656" t="str">
        <f>INDEX(geobyclient[GEOID],MATCH(VolumebyClient[[#This Row],[CLID]],geobyclient[RIGHT],0))</f>
        <v>GEO1003</v>
      </c>
      <c r="G656" t="str">
        <f>VLOOKUP(VolumebyClient[[#This Row],[INDEX ATCH REGION ID]],GEONAMES[[GEOID]:[GEO Name]],2,)</f>
        <v>EMEA</v>
      </c>
      <c r="H656" t="str">
        <f>"Q"&amp;ROUNDUP(LEFT(VolumebyClient[[#This Row],[Date]],2)/3,0)&amp;" "&amp;RIGHT(VolumebyClient[[#This Row],[Date]],4)</f>
        <v>Q1 2020</v>
      </c>
      <c r="I656" t="str">
        <f>RIGHT(VolumebyClient[[#This Row],[Date]],4)</f>
        <v>2020</v>
      </c>
    </row>
    <row r="657" spans="1:9">
      <c r="A657" s="9" t="s">
        <v>64</v>
      </c>
      <c r="B657" s="7" t="s">
        <v>10</v>
      </c>
      <c r="C657" s="6">
        <v>23787</v>
      </c>
      <c r="D657">
        <f>LEN(VolumebyClient[[#This Row],[CLID]])</f>
        <v>7</v>
      </c>
      <c r="E657" t="str">
        <f>_xlfn.XLOOKUP(VolumebyClient[[#This Row],[CLID]],geobyclient[MID],geobyclient[GEOID])</f>
        <v>GEO1003</v>
      </c>
      <c r="F657" t="str">
        <f>INDEX(geobyclient[GEOID],MATCH(VolumebyClient[[#This Row],[CLID]],geobyclient[RIGHT],0))</f>
        <v>GEO1003</v>
      </c>
      <c r="G657" t="str">
        <f>VLOOKUP(VolumebyClient[[#This Row],[INDEX ATCH REGION ID]],GEONAMES[[GEOID]:[GEO Name]],2,)</f>
        <v>EMEA</v>
      </c>
      <c r="H657" t="str">
        <f>"Q"&amp;ROUNDUP(LEFT(VolumebyClient[[#This Row],[Date]],2)/3,0)&amp;" "&amp;RIGHT(VolumebyClient[[#This Row],[Date]],4)</f>
        <v>Q1 2020</v>
      </c>
      <c r="I657" t="str">
        <f>RIGHT(VolumebyClient[[#This Row],[Date]],4)</f>
        <v>2020</v>
      </c>
    </row>
    <row r="658" spans="1:9">
      <c r="A658" s="9" t="s">
        <v>64</v>
      </c>
      <c r="B658" s="7" t="s">
        <v>11</v>
      </c>
      <c r="C658" s="6">
        <v>26053</v>
      </c>
      <c r="D658">
        <f>LEN(VolumebyClient[[#This Row],[CLID]])</f>
        <v>7</v>
      </c>
      <c r="E658" t="str">
        <f>_xlfn.XLOOKUP(VolumebyClient[[#This Row],[CLID]],geobyclient[MID],geobyclient[GEOID])</f>
        <v>GEO1003</v>
      </c>
      <c r="F658" t="str">
        <f>INDEX(geobyclient[GEOID],MATCH(VolumebyClient[[#This Row],[CLID]],geobyclient[RIGHT],0))</f>
        <v>GEO1003</v>
      </c>
      <c r="G658" t="str">
        <f>VLOOKUP(VolumebyClient[[#This Row],[INDEX ATCH REGION ID]],GEONAMES[[GEOID]:[GEO Name]],2,)</f>
        <v>EMEA</v>
      </c>
      <c r="H658" t="str">
        <f>"Q"&amp;ROUNDUP(LEFT(VolumebyClient[[#This Row],[Date]],2)/3,0)&amp;" "&amp;RIGHT(VolumebyClient[[#This Row],[Date]],4)</f>
        <v>Q2 2020</v>
      </c>
      <c r="I658" t="str">
        <f>RIGHT(VolumebyClient[[#This Row],[Date]],4)</f>
        <v>2020</v>
      </c>
    </row>
    <row r="659" spans="1:9">
      <c r="A659" s="9" t="s">
        <v>64</v>
      </c>
      <c r="B659" s="7" t="s">
        <v>12</v>
      </c>
      <c r="C659" s="6">
        <v>26056</v>
      </c>
      <c r="D659">
        <f>LEN(VolumebyClient[[#This Row],[CLID]])</f>
        <v>7</v>
      </c>
      <c r="E659" t="str">
        <f>_xlfn.XLOOKUP(VolumebyClient[[#This Row],[CLID]],geobyclient[MID],geobyclient[GEOID])</f>
        <v>GEO1003</v>
      </c>
      <c r="F659" t="str">
        <f>INDEX(geobyclient[GEOID],MATCH(VolumebyClient[[#This Row],[CLID]],geobyclient[RIGHT],0))</f>
        <v>GEO1003</v>
      </c>
      <c r="G659" t="str">
        <f>VLOOKUP(VolumebyClient[[#This Row],[INDEX ATCH REGION ID]],GEONAMES[[GEOID]:[GEO Name]],2,)</f>
        <v>EMEA</v>
      </c>
      <c r="H659" t="str">
        <f>"Q"&amp;ROUNDUP(LEFT(VolumebyClient[[#This Row],[Date]],2)/3,0)&amp;" "&amp;RIGHT(VolumebyClient[[#This Row],[Date]],4)</f>
        <v>Q2 2020</v>
      </c>
      <c r="I659" t="str">
        <f>RIGHT(VolumebyClient[[#This Row],[Date]],4)</f>
        <v>2020</v>
      </c>
    </row>
    <row r="660" spans="1:9">
      <c r="A660" s="9" t="s">
        <v>64</v>
      </c>
      <c r="B660" s="7" t="s">
        <v>13</v>
      </c>
      <c r="C660" s="6">
        <v>16993</v>
      </c>
      <c r="D660">
        <f>LEN(VolumebyClient[[#This Row],[CLID]])</f>
        <v>7</v>
      </c>
      <c r="E660" t="str">
        <f>_xlfn.XLOOKUP(VolumebyClient[[#This Row],[CLID]],geobyclient[MID],geobyclient[GEOID])</f>
        <v>GEO1003</v>
      </c>
      <c r="F660" t="str">
        <f>INDEX(geobyclient[GEOID],MATCH(VolumebyClient[[#This Row],[CLID]],geobyclient[RIGHT],0))</f>
        <v>GEO1003</v>
      </c>
      <c r="G660" t="str">
        <f>VLOOKUP(VolumebyClient[[#This Row],[INDEX ATCH REGION ID]],GEONAMES[[GEOID]:[GEO Name]],2,)</f>
        <v>EMEA</v>
      </c>
      <c r="H660" t="str">
        <f>"Q"&amp;ROUNDUP(LEFT(VolumebyClient[[#This Row],[Date]],2)/3,0)&amp;" "&amp;RIGHT(VolumebyClient[[#This Row],[Date]],4)</f>
        <v>Q2 2020</v>
      </c>
      <c r="I660" t="str">
        <f>RIGHT(VolumebyClient[[#This Row],[Date]],4)</f>
        <v>2020</v>
      </c>
    </row>
    <row r="661" spans="1:9">
      <c r="A661" s="9" t="s">
        <v>64</v>
      </c>
      <c r="B661" s="7" t="s">
        <v>14</v>
      </c>
      <c r="C661" s="6">
        <v>16994</v>
      </c>
      <c r="D661">
        <f>LEN(VolumebyClient[[#This Row],[CLID]])</f>
        <v>7</v>
      </c>
      <c r="E661" t="str">
        <f>_xlfn.XLOOKUP(VolumebyClient[[#This Row],[CLID]],geobyclient[MID],geobyclient[GEOID])</f>
        <v>GEO1003</v>
      </c>
      <c r="F661" t="str">
        <f>INDEX(geobyclient[GEOID],MATCH(VolumebyClient[[#This Row],[CLID]],geobyclient[RIGHT],0))</f>
        <v>GEO1003</v>
      </c>
      <c r="G661" t="str">
        <f>VLOOKUP(VolumebyClient[[#This Row],[INDEX ATCH REGION ID]],GEONAMES[[GEOID]:[GEO Name]],2,)</f>
        <v>EMEA</v>
      </c>
      <c r="H661" t="str">
        <f>"Q"&amp;ROUNDUP(LEFT(VolumebyClient[[#This Row],[Date]],2)/3,0)&amp;" "&amp;RIGHT(VolumebyClient[[#This Row],[Date]],4)</f>
        <v>Q3 2020</v>
      </c>
      <c r="I661" t="str">
        <f>RIGHT(VolumebyClient[[#This Row],[Date]],4)</f>
        <v>2020</v>
      </c>
    </row>
    <row r="662" spans="1:9">
      <c r="A662" s="9" t="s">
        <v>64</v>
      </c>
      <c r="B662" s="7" t="s">
        <v>15</v>
      </c>
      <c r="C662" s="6">
        <v>12464</v>
      </c>
      <c r="D662">
        <f>LEN(VolumebyClient[[#This Row],[CLID]])</f>
        <v>7</v>
      </c>
      <c r="E662" t="str">
        <f>_xlfn.XLOOKUP(VolumebyClient[[#This Row],[CLID]],geobyclient[MID],geobyclient[GEOID])</f>
        <v>GEO1003</v>
      </c>
      <c r="F662" t="str">
        <f>INDEX(geobyclient[GEOID],MATCH(VolumebyClient[[#This Row],[CLID]],geobyclient[RIGHT],0))</f>
        <v>GEO1003</v>
      </c>
      <c r="G662" t="str">
        <f>VLOOKUP(VolumebyClient[[#This Row],[INDEX ATCH REGION ID]],GEONAMES[[GEOID]:[GEO Name]],2,)</f>
        <v>EMEA</v>
      </c>
      <c r="H662" t="str">
        <f>"Q"&amp;ROUNDUP(LEFT(VolumebyClient[[#This Row],[Date]],2)/3,0)&amp;" "&amp;RIGHT(VolumebyClient[[#This Row],[Date]],4)</f>
        <v>Q3 2020</v>
      </c>
      <c r="I662" t="str">
        <f>RIGHT(VolumebyClient[[#This Row],[Date]],4)</f>
        <v>2020</v>
      </c>
    </row>
    <row r="663" spans="1:9">
      <c r="A663" s="9" t="s">
        <v>64</v>
      </c>
      <c r="B663" s="7" t="s">
        <v>16</v>
      </c>
      <c r="C663" s="6">
        <v>14726</v>
      </c>
      <c r="D663">
        <f>LEN(VolumebyClient[[#This Row],[CLID]])</f>
        <v>7</v>
      </c>
      <c r="E663" t="str">
        <f>_xlfn.XLOOKUP(VolumebyClient[[#This Row],[CLID]],geobyclient[MID],geobyclient[GEOID])</f>
        <v>GEO1003</v>
      </c>
      <c r="F663" t="str">
        <f>INDEX(geobyclient[GEOID],MATCH(VolumebyClient[[#This Row],[CLID]],geobyclient[RIGHT],0))</f>
        <v>GEO1003</v>
      </c>
      <c r="G663" t="str">
        <f>VLOOKUP(VolumebyClient[[#This Row],[INDEX ATCH REGION ID]],GEONAMES[[GEOID]:[GEO Name]],2,)</f>
        <v>EMEA</v>
      </c>
      <c r="H663" t="str">
        <f>"Q"&amp;ROUNDUP(LEFT(VolumebyClient[[#This Row],[Date]],2)/3,0)&amp;" "&amp;RIGHT(VolumebyClient[[#This Row],[Date]],4)</f>
        <v>Q3 2020</v>
      </c>
      <c r="I663" t="str">
        <f>RIGHT(VolumebyClient[[#This Row],[Date]],4)</f>
        <v>2020</v>
      </c>
    </row>
    <row r="664" spans="1:9">
      <c r="A664" s="9" t="s">
        <v>64</v>
      </c>
      <c r="B664" s="7" t="s">
        <v>17</v>
      </c>
      <c r="C664" s="6">
        <v>14726</v>
      </c>
      <c r="D664">
        <f>LEN(VolumebyClient[[#This Row],[CLID]])</f>
        <v>7</v>
      </c>
      <c r="E664" t="str">
        <f>_xlfn.XLOOKUP(VolumebyClient[[#This Row],[CLID]],geobyclient[MID],geobyclient[GEOID])</f>
        <v>GEO1003</v>
      </c>
      <c r="F664" t="str">
        <f>INDEX(geobyclient[GEOID],MATCH(VolumebyClient[[#This Row],[CLID]],geobyclient[RIGHT],0))</f>
        <v>GEO1003</v>
      </c>
      <c r="G664" t="str">
        <f>VLOOKUP(VolumebyClient[[#This Row],[INDEX ATCH REGION ID]],GEONAMES[[GEOID]:[GEO Name]],2,)</f>
        <v>EMEA</v>
      </c>
      <c r="H664" t="str">
        <f>"Q"&amp;ROUNDUP(LEFT(VolumebyClient[[#This Row],[Date]],2)/3,0)&amp;" "&amp;RIGHT(VolumebyClient[[#This Row],[Date]],4)</f>
        <v>Q4 2020</v>
      </c>
      <c r="I664" t="str">
        <f>RIGHT(VolumebyClient[[#This Row],[Date]],4)</f>
        <v>2020</v>
      </c>
    </row>
    <row r="665" spans="1:9">
      <c r="A665" s="9" t="s">
        <v>64</v>
      </c>
      <c r="B665" s="7" t="s">
        <v>18</v>
      </c>
      <c r="C665" s="6">
        <v>19258</v>
      </c>
      <c r="D665">
        <f>LEN(VolumebyClient[[#This Row],[CLID]])</f>
        <v>7</v>
      </c>
      <c r="E665" t="str">
        <f>_xlfn.XLOOKUP(VolumebyClient[[#This Row],[CLID]],geobyclient[MID],geobyclient[GEOID])</f>
        <v>GEO1003</v>
      </c>
      <c r="F665" t="str">
        <f>INDEX(geobyclient[GEOID],MATCH(VolumebyClient[[#This Row],[CLID]],geobyclient[RIGHT],0))</f>
        <v>GEO1003</v>
      </c>
      <c r="G665" t="str">
        <f>VLOOKUP(VolumebyClient[[#This Row],[INDEX ATCH REGION ID]],GEONAMES[[GEOID]:[GEO Name]],2,)</f>
        <v>EMEA</v>
      </c>
      <c r="H665" t="str">
        <f>"Q"&amp;ROUNDUP(LEFT(VolumebyClient[[#This Row],[Date]],2)/3,0)&amp;" "&amp;RIGHT(VolumebyClient[[#This Row],[Date]],4)</f>
        <v>Q4 2020</v>
      </c>
      <c r="I665" t="str">
        <f>RIGHT(VolumebyClient[[#This Row],[Date]],4)</f>
        <v>2020</v>
      </c>
    </row>
    <row r="666" spans="1:9">
      <c r="A666" s="9" t="s">
        <v>64</v>
      </c>
      <c r="B666" s="7" t="s">
        <v>19</v>
      </c>
      <c r="C666" s="6">
        <v>16992</v>
      </c>
      <c r="D666">
        <f>LEN(VolumebyClient[[#This Row],[CLID]])</f>
        <v>7</v>
      </c>
      <c r="E666" t="str">
        <f>_xlfn.XLOOKUP(VolumebyClient[[#This Row],[CLID]],geobyclient[MID],geobyclient[GEOID])</f>
        <v>GEO1003</v>
      </c>
      <c r="F666" t="str">
        <f>INDEX(geobyclient[GEOID],MATCH(VolumebyClient[[#This Row],[CLID]],geobyclient[RIGHT],0))</f>
        <v>GEO1003</v>
      </c>
      <c r="G666" t="str">
        <f>VLOOKUP(VolumebyClient[[#This Row],[INDEX ATCH REGION ID]],GEONAMES[[GEOID]:[GEO Name]],2,)</f>
        <v>EMEA</v>
      </c>
      <c r="H666" t="str">
        <f>"Q"&amp;ROUNDUP(LEFT(VolumebyClient[[#This Row],[Date]],2)/3,0)&amp;" "&amp;RIGHT(VolumebyClient[[#This Row],[Date]],4)</f>
        <v>Q4 2020</v>
      </c>
      <c r="I666" t="str">
        <f>RIGHT(VolumebyClient[[#This Row],[Date]],4)</f>
        <v>2020</v>
      </c>
    </row>
    <row r="667" spans="1:9">
      <c r="A667" s="9" t="s">
        <v>64</v>
      </c>
      <c r="B667" s="7" t="s">
        <v>20</v>
      </c>
      <c r="C667" s="6">
        <v>17501</v>
      </c>
      <c r="D667">
        <f>LEN(VolumebyClient[[#This Row],[CLID]])</f>
        <v>7</v>
      </c>
      <c r="E667" t="str">
        <f>_xlfn.XLOOKUP(VolumebyClient[[#This Row],[CLID]],geobyclient[MID],geobyclient[GEOID])</f>
        <v>GEO1003</v>
      </c>
      <c r="F667" t="str">
        <f>INDEX(geobyclient[GEOID],MATCH(VolumebyClient[[#This Row],[CLID]],geobyclient[RIGHT],0))</f>
        <v>GEO1003</v>
      </c>
      <c r="G667" t="str">
        <f>VLOOKUP(VolumebyClient[[#This Row],[INDEX ATCH REGION ID]],GEONAMES[[GEOID]:[GEO Name]],2,)</f>
        <v>EMEA</v>
      </c>
      <c r="H667" t="str">
        <f>"Q"&amp;ROUNDUP(LEFT(VolumebyClient[[#This Row],[Date]],2)/3,0)&amp;" "&amp;RIGHT(VolumebyClient[[#This Row],[Date]],4)</f>
        <v>Q2 2021</v>
      </c>
      <c r="I667" t="str">
        <f>RIGHT(VolumebyClient[[#This Row],[Date]],4)</f>
        <v>2021</v>
      </c>
    </row>
    <row r="668" spans="1:9">
      <c r="A668" s="9" t="s">
        <v>64</v>
      </c>
      <c r="B668" s="7" t="s">
        <v>21</v>
      </c>
      <c r="C668" s="6">
        <v>26834</v>
      </c>
      <c r="D668">
        <f>LEN(VolumebyClient[[#This Row],[CLID]])</f>
        <v>7</v>
      </c>
      <c r="E668" t="str">
        <f>_xlfn.XLOOKUP(VolumebyClient[[#This Row],[CLID]],geobyclient[MID],geobyclient[GEOID])</f>
        <v>GEO1003</v>
      </c>
      <c r="F668" t="str">
        <f>INDEX(geobyclient[GEOID],MATCH(VolumebyClient[[#This Row],[CLID]],geobyclient[RIGHT],0))</f>
        <v>GEO1003</v>
      </c>
      <c r="G668" t="str">
        <f>VLOOKUP(VolumebyClient[[#This Row],[INDEX ATCH REGION ID]],GEONAMES[[GEOID]:[GEO Name]],2,)</f>
        <v>EMEA</v>
      </c>
      <c r="H668" t="str">
        <f>"Q"&amp;ROUNDUP(LEFT(VolumebyClient[[#This Row],[Date]],2)/3,0)&amp;" "&amp;RIGHT(VolumebyClient[[#This Row],[Date]],4)</f>
        <v>Q2 2021</v>
      </c>
      <c r="I668" t="str">
        <f>RIGHT(VolumebyClient[[#This Row],[Date]],4)</f>
        <v>2021</v>
      </c>
    </row>
    <row r="669" spans="1:9">
      <c r="A669" s="9" t="s">
        <v>64</v>
      </c>
      <c r="B669" s="7" t="s">
        <v>22</v>
      </c>
      <c r="C669" s="6">
        <v>26840</v>
      </c>
      <c r="D669">
        <f>LEN(VolumebyClient[[#This Row],[CLID]])</f>
        <v>7</v>
      </c>
      <c r="E669" t="str">
        <f>_xlfn.XLOOKUP(VolumebyClient[[#This Row],[CLID]],geobyclient[MID],geobyclient[GEOID])</f>
        <v>GEO1003</v>
      </c>
      <c r="F669" t="str">
        <f>INDEX(geobyclient[GEOID],MATCH(VolumebyClient[[#This Row],[CLID]],geobyclient[RIGHT],0))</f>
        <v>GEO1003</v>
      </c>
      <c r="G669" t="str">
        <f>VLOOKUP(VolumebyClient[[#This Row],[INDEX ATCH REGION ID]],GEONAMES[[GEOID]:[GEO Name]],2,)</f>
        <v>EMEA</v>
      </c>
      <c r="H669" t="str">
        <f>"Q"&amp;ROUNDUP(LEFT(VolumebyClient[[#This Row],[Date]],2)/3,0)&amp;" "&amp;RIGHT(VolumebyClient[[#This Row],[Date]],4)</f>
        <v>Q2 2021</v>
      </c>
      <c r="I669" t="str">
        <f>RIGHT(VolumebyClient[[#This Row],[Date]],4)</f>
        <v>2021</v>
      </c>
    </row>
    <row r="670" spans="1:9">
      <c r="A670" s="9" t="s">
        <v>64</v>
      </c>
      <c r="B670" s="7" t="s">
        <v>23</v>
      </c>
      <c r="C670" s="6">
        <v>23553</v>
      </c>
      <c r="D670">
        <f>LEN(VolumebyClient[[#This Row],[CLID]])</f>
        <v>7</v>
      </c>
      <c r="E670" t="str">
        <f>_xlfn.XLOOKUP(VolumebyClient[[#This Row],[CLID]],geobyclient[MID],geobyclient[GEOID])</f>
        <v>GEO1003</v>
      </c>
      <c r="F670" t="str">
        <f>INDEX(geobyclient[GEOID],MATCH(VolumebyClient[[#This Row],[CLID]],geobyclient[RIGHT],0))</f>
        <v>GEO1003</v>
      </c>
      <c r="G670" t="str">
        <f>VLOOKUP(VolumebyClient[[#This Row],[INDEX ATCH REGION ID]],GEONAMES[[GEOID]:[GEO Name]],2,)</f>
        <v>EMEA</v>
      </c>
      <c r="H670" t="str">
        <f>"Q"&amp;ROUNDUP(LEFT(VolumebyClient[[#This Row],[Date]],2)/3,0)&amp;" "&amp;RIGHT(VolumebyClient[[#This Row],[Date]],4)</f>
        <v>Q1 2021</v>
      </c>
      <c r="I670" t="str">
        <f>RIGHT(VolumebyClient[[#This Row],[Date]],4)</f>
        <v>2021</v>
      </c>
    </row>
    <row r="671" spans="1:9">
      <c r="A671" s="9" t="s">
        <v>64</v>
      </c>
      <c r="B671" s="7" t="s">
        <v>24</v>
      </c>
      <c r="C671" s="6">
        <v>19839</v>
      </c>
      <c r="D671">
        <f>LEN(VolumebyClient[[#This Row],[CLID]])</f>
        <v>7</v>
      </c>
      <c r="E671" t="str">
        <f>_xlfn.XLOOKUP(VolumebyClient[[#This Row],[CLID]],geobyclient[MID],geobyclient[GEOID])</f>
        <v>GEO1003</v>
      </c>
      <c r="F671" t="str">
        <f>INDEX(geobyclient[GEOID],MATCH(VolumebyClient[[#This Row],[CLID]],geobyclient[RIGHT],0))</f>
        <v>GEO1003</v>
      </c>
      <c r="G671" t="str">
        <f>VLOOKUP(VolumebyClient[[#This Row],[INDEX ATCH REGION ID]],GEONAMES[[GEOID]:[GEO Name]],2,)</f>
        <v>EMEA</v>
      </c>
      <c r="H671" t="str">
        <f>"Q"&amp;ROUNDUP(LEFT(VolumebyClient[[#This Row],[Date]],2)/3,0)&amp;" "&amp;RIGHT(VolumebyClient[[#This Row],[Date]],4)</f>
        <v>Q1 2021</v>
      </c>
      <c r="I671" t="str">
        <f>RIGHT(VolumebyClient[[#This Row],[Date]],4)</f>
        <v>2021</v>
      </c>
    </row>
    <row r="672" spans="1:9">
      <c r="A672" s="9" t="s">
        <v>64</v>
      </c>
      <c r="B672" s="7" t="s">
        <v>25</v>
      </c>
      <c r="C672" s="6">
        <v>20221</v>
      </c>
      <c r="D672">
        <f>LEN(VolumebyClient[[#This Row],[CLID]])</f>
        <v>7</v>
      </c>
      <c r="E672" t="str">
        <f>_xlfn.XLOOKUP(VolumebyClient[[#This Row],[CLID]],geobyclient[MID],geobyclient[GEOID])</f>
        <v>GEO1003</v>
      </c>
      <c r="F672" t="str">
        <f>INDEX(geobyclient[GEOID],MATCH(VolumebyClient[[#This Row],[CLID]],geobyclient[RIGHT],0))</f>
        <v>GEO1003</v>
      </c>
      <c r="G672" t="str">
        <f>VLOOKUP(VolumebyClient[[#This Row],[INDEX ATCH REGION ID]],GEONAMES[[GEOID]:[GEO Name]],2,)</f>
        <v>EMEA</v>
      </c>
      <c r="H672" t="str">
        <f>"Q"&amp;ROUNDUP(LEFT(VolumebyClient[[#This Row],[Date]],2)/3,0)&amp;" "&amp;RIGHT(VolumebyClient[[#This Row],[Date]],4)</f>
        <v>Q1 2021</v>
      </c>
      <c r="I672" t="str">
        <f>RIGHT(VolumebyClient[[#This Row],[Date]],4)</f>
        <v>2021</v>
      </c>
    </row>
    <row r="673" spans="1:9">
      <c r="A673" s="9" t="s">
        <v>65</v>
      </c>
      <c r="B673" s="7" t="s">
        <v>27</v>
      </c>
      <c r="C673" s="6">
        <v>627</v>
      </c>
      <c r="D673">
        <f>LEN(VolumebyClient[[#This Row],[CLID]])</f>
        <v>7</v>
      </c>
      <c r="E673" t="str">
        <f>_xlfn.XLOOKUP(VolumebyClient[[#This Row],[CLID]],geobyclient[MID],geobyclient[GEOID])</f>
        <v>GEO1003</v>
      </c>
      <c r="F673" t="str">
        <f>INDEX(geobyclient[GEOID],MATCH(VolumebyClient[[#This Row],[CLID]],geobyclient[RIGHT],0))</f>
        <v>GEO1003</v>
      </c>
      <c r="G673" t="str">
        <f>VLOOKUP(VolumebyClient[[#This Row],[INDEX ATCH REGION ID]],GEONAMES[[GEOID]:[GEO Name]],2,)</f>
        <v>EMEA</v>
      </c>
      <c r="H673" t="str">
        <f>"Q"&amp;ROUNDUP(LEFT(VolumebyClient[[#This Row],[Date]],2)/3,0)&amp;" "&amp;RIGHT(VolumebyClient[[#This Row],[Date]],4)</f>
        <v>Q1 2020</v>
      </c>
      <c r="I673" t="str">
        <f>RIGHT(VolumebyClient[[#This Row],[Date]],4)</f>
        <v>2020</v>
      </c>
    </row>
    <row r="674" spans="1:9">
      <c r="A674" s="9" t="s">
        <v>65</v>
      </c>
      <c r="B674" s="7" t="s">
        <v>28</v>
      </c>
      <c r="C674" s="6">
        <v>495</v>
      </c>
      <c r="D674">
        <f>LEN(VolumebyClient[[#This Row],[CLID]])</f>
        <v>7</v>
      </c>
      <c r="E674" t="str">
        <f>_xlfn.XLOOKUP(VolumebyClient[[#This Row],[CLID]],geobyclient[MID],geobyclient[GEOID])</f>
        <v>GEO1003</v>
      </c>
      <c r="F674" t="str">
        <f>INDEX(geobyclient[GEOID],MATCH(VolumebyClient[[#This Row],[CLID]],geobyclient[RIGHT],0))</f>
        <v>GEO1003</v>
      </c>
      <c r="G674" t="str">
        <f>VLOOKUP(VolumebyClient[[#This Row],[INDEX ATCH REGION ID]],GEONAMES[[GEOID]:[GEO Name]],2,)</f>
        <v>EMEA</v>
      </c>
      <c r="H674" t="str">
        <f>"Q"&amp;ROUNDUP(LEFT(VolumebyClient[[#This Row],[Date]],2)/3,0)&amp;" "&amp;RIGHT(VolumebyClient[[#This Row],[Date]],4)</f>
        <v>Q1 2020</v>
      </c>
      <c r="I674" t="str">
        <f>RIGHT(VolumebyClient[[#This Row],[Date]],4)</f>
        <v>2020</v>
      </c>
    </row>
    <row r="675" spans="1:9">
      <c r="A675" s="9" t="s">
        <v>65</v>
      </c>
      <c r="B675" s="7" t="s">
        <v>10</v>
      </c>
      <c r="C675" s="6">
        <v>755</v>
      </c>
      <c r="D675">
        <f>LEN(VolumebyClient[[#This Row],[CLID]])</f>
        <v>7</v>
      </c>
      <c r="E675" t="str">
        <f>_xlfn.XLOOKUP(VolumebyClient[[#This Row],[CLID]],geobyclient[MID],geobyclient[GEOID])</f>
        <v>GEO1003</v>
      </c>
      <c r="F675" t="str">
        <f>INDEX(geobyclient[GEOID],MATCH(VolumebyClient[[#This Row],[CLID]],geobyclient[RIGHT],0))</f>
        <v>GEO1003</v>
      </c>
      <c r="G675" t="str">
        <f>VLOOKUP(VolumebyClient[[#This Row],[INDEX ATCH REGION ID]],GEONAMES[[GEOID]:[GEO Name]],2,)</f>
        <v>EMEA</v>
      </c>
      <c r="H675" t="str">
        <f>"Q"&amp;ROUNDUP(LEFT(VolumebyClient[[#This Row],[Date]],2)/3,0)&amp;" "&amp;RIGHT(VolumebyClient[[#This Row],[Date]],4)</f>
        <v>Q1 2020</v>
      </c>
      <c r="I675" t="str">
        <f>RIGHT(VolumebyClient[[#This Row],[Date]],4)</f>
        <v>2020</v>
      </c>
    </row>
    <row r="676" spans="1:9">
      <c r="A676" s="9" t="s">
        <v>65</v>
      </c>
      <c r="B676" s="7" t="s">
        <v>11</v>
      </c>
      <c r="C676" s="6">
        <v>689</v>
      </c>
      <c r="D676">
        <f>LEN(VolumebyClient[[#This Row],[CLID]])</f>
        <v>7</v>
      </c>
      <c r="E676" t="str">
        <f>_xlfn.XLOOKUP(VolumebyClient[[#This Row],[CLID]],geobyclient[MID],geobyclient[GEOID])</f>
        <v>GEO1003</v>
      </c>
      <c r="F676" t="str">
        <f>INDEX(geobyclient[GEOID],MATCH(VolumebyClient[[#This Row],[CLID]],geobyclient[RIGHT],0))</f>
        <v>GEO1003</v>
      </c>
      <c r="G676" t="str">
        <f>VLOOKUP(VolumebyClient[[#This Row],[INDEX ATCH REGION ID]],GEONAMES[[GEOID]:[GEO Name]],2,)</f>
        <v>EMEA</v>
      </c>
      <c r="H676" t="str">
        <f>"Q"&amp;ROUNDUP(LEFT(VolumebyClient[[#This Row],[Date]],2)/3,0)&amp;" "&amp;RIGHT(VolumebyClient[[#This Row],[Date]],4)</f>
        <v>Q2 2020</v>
      </c>
      <c r="I676" t="str">
        <f>RIGHT(VolumebyClient[[#This Row],[Date]],4)</f>
        <v>2020</v>
      </c>
    </row>
    <row r="677" spans="1:9">
      <c r="A677" s="9" t="s">
        <v>65</v>
      </c>
      <c r="B677" s="7" t="s">
        <v>12</v>
      </c>
      <c r="C677" s="6">
        <v>817</v>
      </c>
      <c r="D677">
        <f>LEN(VolumebyClient[[#This Row],[CLID]])</f>
        <v>7</v>
      </c>
      <c r="E677" t="str">
        <f>_xlfn.XLOOKUP(VolumebyClient[[#This Row],[CLID]],geobyclient[MID],geobyclient[GEOID])</f>
        <v>GEO1003</v>
      </c>
      <c r="F677" t="str">
        <f>INDEX(geobyclient[GEOID],MATCH(VolumebyClient[[#This Row],[CLID]],geobyclient[RIGHT],0))</f>
        <v>GEO1003</v>
      </c>
      <c r="G677" t="str">
        <f>VLOOKUP(VolumebyClient[[#This Row],[INDEX ATCH REGION ID]],GEONAMES[[GEOID]:[GEO Name]],2,)</f>
        <v>EMEA</v>
      </c>
      <c r="H677" t="str">
        <f>"Q"&amp;ROUNDUP(LEFT(VolumebyClient[[#This Row],[Date]],2)/3,0)&amp;" "&amp;RIGHT(VolumebyClient[[#This Row],[Date]],4)</f>
        <v>Q2 2020</v>
      </c>
      <c r="I677" t="str">
        <f>RIGHT(VolumebyClient[[#This Row],[Date]],4)</f>
        <v>2020</v>
      </c>
    </row>
    <row r="678" spans="1:9">
      <c r="A678" s="9" t="s">
        <v>65</v>
      </c>
      <c r="B678" s="7" t="s">
        <v>13</v>
      </c>
      <c r="C678" s="6">
        <v>426</v>
      </c>
      <c r="D678">
        <f>LEN(VolumebyClient[[#This Row],[CLID]])</f>
        <v>7</v>
      </c>
      <c r="E678" t="str">
        <f>_xlfn.XLOOKUP(VolumebyClient[[#This Row],[CLID]],geobyclient[MID],geobyclient[GEOID])</f>
        <v>GEO1003</v>
      </c>
      <c r="F678" t="str">
        <f>INDEX(geobyclient[GEOID],MATCH(VolumebyClient[[#This Row],[CLID]],geobyclient[RIGHT],0))</f>
        <v>GEO1003</v>
      </c>
      <c r="G678" t="str">
        <f>VLOOKUP(VolumebyClient[[#This Row],[INDEX ATCH REGION ID]],GEONAMES[[GEOID]:[GEO Name]],2,)</f>
        <v>EMEA</v>
      </c>
      <c r="H678" t="str">
        <f>"Q"&amp;ROUNDUP(LEFT(VolumebyClient[[#This Row],[Date]],2)/3,0)&amp;" "&amp;RIGHT(VolumebyClient[[#This Row],[Date]],4)</f>
        <v>Q2 2020</v>
      </c>
      <c r="I678" t="str">
        <f>RIGHT(VolumebyClient[[#This Row],[Date]],4)</f>
        <v>2020</v>
      </c>
    </row>
    <row r="679" spans="1:9">
      <c r="A679" s="9" t="s">
        <v>65</v>
      </c>
      <c r="B679" s="7" t="s">
        <v>14</v>
      </c>
      <c r="C679" s="6">
        <v>559</v>
      </c>
      <c r="D679">
        <f>LEN(VolumebyClient[[#This Row],[CLID]])</f>
        <v>7</v>
      </c>
      <c r="E679" t="str">
        <f>_xlfn.XLOOKUP(VolumebyClient[[#This Row],[CLID]],geobyclient[MID],geobyclient[GEOID])</f>
        <v>GEO1003</v>
      </c>
      <c r="F679" t="str">
        <f>INDEX(geobyclient[GEOID],MATCH(VolumebyClient[[#This Row],[CLID]],geobyclient[RIGHT],0))</f>
        <v>GEO1003</v>
      </c>
      <c r="G679" t="str">
        <f>VLOOKUP(VolumebyClient[[#This Row],[INDEX ATCH REGION ID]],GEONAMES[[GEOID]:[GEO Name]],2,)</f>
        <v>EMEA</v>
      </c>
      <c r="H679" t="str">
        <f>"Q"&amp;ROUNDUP(LEFT(VolumebyClient[[#This Row],[Date]],2)/3,0)&amp;" "&amp;RIGHT(VolumebyClient[[#This Row],[Date]],4)</f>
        <v>Q3 2020</v>
      </c>
      <c r="I679" t="str">
        <f>RIGHT(VolumebyClient[[#This Row],[Date]],4)</f>
        <v>2020</v>
      </c>
    </row>
    <row r="680" spans="1:9">
      <c r="A680" s="9" t="s">
        <v>65</v>
      </c>
      <c r="B680" s="7" t="s">
        <v>15</v>
      </c>
      <c r="C680" s="6">
        <v>300</v>
      </c>
      <c r="D680">
        <f>LEN(VolumebyClient[[#This Row],[CLID]])</f>
        <v>7</v>
      </c>
      <c r="E680" t="str">
        <f>_xlfn.XLOOKUP(VolumebyClient[[#This Row],[CLID]],geobyclient[MID],geobyclient[GEOID])</f>
        <v>GEO1003</v>
      </c>
      <c r="F680" t="str">
        <f>INDEX(geobyclient[GEOID],MATCH(VolumebyClient[[#This Row],[CLID]],geobyclient[RIGHT],0))</f>
        <v>GEO1003</v>
      </c>
      <c r="G680" t="str">
        <f>VLOOKUP(VolumebyClient[[#This Row],[INDEX ATCH REGION ID]],GEONAMES[[GEOID]:[GEO Name]],2,)</f>
        <v>EMEA</v>
      </c>
      <c r="H680" t="str">
        <f>"Q"&amp;ROUNDUP(LEFT(VolumebyClient[[#This Row],[Date]],2)/3,0)&amp;" "&amp;RIGHT(VolumebyClient[[#This Row],[Date]],4)</f>
        <v>Q3 2020</v>
      </c>
      <c r="I680" t="str">
        <f>RIGHT(VolumebyClient[[#This Row],[Date]],4)</f>
        <v>2020</v>
      </c>
    </row>
    <row r="681" spans="1:9">
      <c r="A681" s="9" t="s">
        <v>65</v>
      </c>
      <c r="B681" s="7" t="s">
        <v>16</v>
      </c>
      <c r="C681" s="6">
        <v>493</v>
      </c>
      <c r="D681">
        <f>LEN(VolumebyClient[[#This Row],[CLID]])</f>
        <v>7</v>
      </c>
      <c r="E681" t="str">
        <f>_xlfn.XLOOKUP(VolumebyClient[[#This Row],[CLID]],geobyclient[MID],geobyclient[GEOID])</f>
        <v>GEO1003</v>
      </c>
      <c r="F681" t="str">
        <f>INDEX(geobyclient[GEOID],MATCH(VolumebyClient[[#This Row],[CLID]],geobyclient[RIGHT],0))</f>
        <v>GEO1003</v>
      </c>
      <c r="G681" t="str">
        <f>VLOOKUP(VolumebyClient[[#This Row],[INDEX ATCH REGION ID]],GEONAMES[[GEOID]:[GEO Name]],2,)</f>
        <v>EMEA</v>
      </c>
      <c r="H681" t="str">
        <f>"Q"&amp;ROUNDUP(LEFT(VolumebyClient[[#This Row],[Date]],2)/3,0)&amp;" "&amp;RIGHT(VolumebyClient[[#This Row],[Date]],4)</f>
        <v>Q3 2020</v>
      </c>
      <c r="I681" t="str">
        <f>RIGHT(VolumebyClient[[#This Row],[Date]],4)</f>
        <v>2020</v>
      </c>
    </row>
    <row r="682" spans="1:9">
      <c r="A682" s="9" t="s">
        <v>65</v>
      </c>
      <c r="B682" s="7" t="s">
        <v>17</v>
      </c>
      <c r="C682" s="6">
        <v>364</v>
      </c>
      <c r="D682">
        <f>LEN(VolumebyClient[[#This Row],[CLID]])</f>
        <v>7</v>
      </c>
      <c r="E682" t="str">
        <f>_xlfn.XLOOKUP(VolumebyClient[[#This Row],[CLID]],geobyclient[MID],geobyclient[GEOID])</f>
        <v>GEO1003</v>
      </c>
      <c r="F682" t="str">
        <f>INDEX(geobyclient[GEOID],MATCH(VolumebyClient[[#This Row],[CLID]],geobyclient[RIGHT],0))</f>
        <v>GEO1003</v>
      </c>
      <c r="G682" t="str">
        <f>VLOOKUP(VolumebyClient[[#This Row],[INDEX ATCH REGION ID]],GEONAMES[[GEOID]:[GEO Name]],2,)</f>
        <v>EMEA</v>
      </c>
      <c r="H682" t="str">
        <f>"Q"&amp;ROUNDUP(LEFT(VolumebyClient[[#This Row],[Date]],2)/3,0)&amp;" "&amp;RIGHT(VolumebyClient[[#This Row],[Date]],4)</f>
        <v>Q4 2020</v>
      </c>
      <c r="I682" t="str">
        <f>RIGHT(VolumebyClient[[#This Row],[Date]],4)</f>
        <v>2020</v>
      </c>
    </row>
    <row r="683" spans="1:9">
      <c r="A683" s="9" t="s">
        <v>65</v>
      </c>
      <c r="B683" s="7" t="s">
        <v>18</v>
      </c>
      <c r="C683" s="6">
        <v>627</v>
      </c>
      <c r="D683">
        <f>LEN(VolumebyClient[[#This Row],[CLID]])</f>
        <v>7</v>
      </c>
      <c r="E683" t="str">
        <f>_xlfn.XLOOKUP(VolumebyClient[[#This Row],[CLID]],geobyclient[MID],geobyclient[GEOID])</f>
        <v>GEO1003</v>
      </c>
      <c r="F683" t="str">
        <f>INDEX(geobyclient[GEOID],MATCH(VolumebyClient[[#This Row],[CLID]],geobyclient[RIGHT],0))</f>
        <v>GEO1003</v>
      </c>
      <c r="G683" t="str">
        <f>VLOOKUP(VolumebyClient[[#This Row],[INDEX ATCH REGION ID]],GEONAMES[[GEOID]:[GEO Name]],2,)</f>
        <v>EMEA</v>
      </c>
      <c r="H683" t="str">
        <f>"Q"&amp;ROUNDUP(LEFT(VolumebyClient[[#This Row],[Date]],2)/3,0)&amp;" "&amp;RIGHT(VolumebyClient[[#This Row],[Date]],4)</f>
        <v>Q4 2020</v>
      </c>
      <c r="I683" t="str">
        <f>RIGHT(VolumebyClient[[#This Row],[Date]],4)</f>
        <v>2020</v>
      </c>
    </row>
    <row r="684" spans="1:9">
      <c r="A684" s="9" t="s">
        <v>65</v>
      </c>
      <c r="B684" s="7" t="s">
        <v>19</v>
      </c>
      <c r="C684" s="6">
        <v>429</v>
      </c>
      <c r="D684">
        <f>LEN(VolumebyClient[[#This Row],[CLID]])</f>
        <v>7</v>
      </c>
      <c r="E684" t="str">
        <f>_xlfn.XLOOKUP(VolumebyClient[[#This Row],[CLID]],geobyclient[MID],geobyclient[GEOID])</f>
        <v>GEO1003</v>
      </c>
      <c r="F684" t="str">
        <f>INDEX(geobyclient[GEOID],MATCH(VolumebyClient[[#This Row],[CLID]],geobyclient[RIGHT],0))</f>
        <v>GEO1003</v>
      </c>
      <c r="G684" t="str">
        <f>VLOOKUP(VolumebyClient[[#This Row],[INDEX ATCH REGION ID]],GEONAMES[[GEOID]:[GEO Name]],2,)</f>
        <v>EMEA</v>
      </c>
      <c r="H684" t="str">
        <f>"Q"&amp;ROUNDUP(LEFT(VolumebyClient[[#This Row],[Date]],2)/3,0)&amp;" "&amp;RIGHT(VolumebyClient[[#This Row],[Date]],4)</f>
        <v>Q4 2020</v>
      </c>
      <c r="I684" t="str">
        <f>RIGHT(VolumebyClient[[#This Row],[Date]],4)</f>
        <v>2020</v>
      </c>
    </row>
    <row r="685" spans="1:9">
      <c r="A685" s="9" t="s">
        <v>65</v>
      </c>
      <c r="B685" s="7" t="s">
        <v>20</v>
      </c>
      <c r="C685" s="6">
        <v>441</v>
      </c>
      <c r="D685">
        <f>LEN(VolumebyClient[[#This Row],[CLID]])</f>
        <v>7</v>
      </c>
      <c r="E685" t="str">
        <f>_xlfn.XLOOKUP(VolumebyClient[[#This Row],[CLID]],geobyclient[MID],geobyclient[GEOID])</f>
        <v>GEO1003</v>
      </c>
      <c r="F685" t="str">
        <f>INDEX(geobyclient[GEOID],MATCH(VolumebyClient[[#This Row],[CLID]],geobyclient[RIGHT],0))</f>
        <v>GEO1003</v>
      </c>
      <c r="G685" t="str">
        <f>VLOOKUP(VolumebyClient[[#This Row],[INDEX ATCH REGION ID]],GEONAMES[[GEOID]:[GEO Name]],2,)</f>
        <v>EMEA</v>
      </c>
      <c r="H685" t="str">
        <f>"Q"&amp;ROUNDUP(LEFT(VolumebyClient[[#This Row],[Date]],2)/3,0)&amp;" "&amp;RIGHT(VolumebyClient[[#This Row],[Date]],4)</f>
        <v>Q2 2021</v>
      </c>
      <c r="I685" t="str">
        <f>RIGHT(VolumebyClient[[#This Row],[Date]],4)</f>
        <v>2021</v>
      </c>
    </row>
    <row r="686" spans="1:9">
      <c r="A686" s="9" t="s">
        <v>65</v>
      </c>
      <c r="B686" s="7" t="s">
        <v>21</v>
      </c>
      <c r="C686" s="6">
        <v>813</v>
      </c>
      <c r="D686">
        <f>LEN(VolumebyClient[[#This Row],[CLID]])</f>
        <v>7</v>
      </c>
      <c r="E686" t="str">
        <f>_xlfn.XLOOKUP(VolumebyClient[[#This Row],[CLID]],geobyclient[MID],geobyclient[GEOID])</f>
        <v>GEO1003</v>
      </c>
      <c r="F686" t="str">
        <f>INDEX(geobyclient[GEOID],MATCH(VolumebyClient[[#This Row],[CLID]],geobyclient[RIGHT],0))</f>
        <v>GEO1003</v>
      </c>
      <c r="G686" t="str">
        <f>VLOOKUP(VolumebyClient[[#This Row],[INDEX ATCH REGION ID]],GEONAMES[[GEOID]:[GEO Name]],2,)</f>
        <v>EMEA</v>
      </c>
      <c r="H686" t="str">
        <f>"Q"&amp;ROUNDUP(LEFT(VolumebyClient[[#This Row],[Date]],2)/3,0)&amp;" "&amp;RIGHT(VolumebyClient[[#This Row],[Date]],4)</f>
        <v>Q2 2021</v>
      </c>
      <c r="I686" t="str">
        <f>RIGHT(VolumebyClient[[#This Row],[Date]],4)</f>
        <v>2021</v>
      </c>
    </row>
    <row r="687" spans="1:9">
      <c r="A687" s="9" t="s">
        <v>65</v>
      </c>
      <c r="B687" s="7" t="s">
        <v>22</v>
      </c>
      <c r="C687" s="6">
        <v>689</v>
      </c>
      <c r="D687">
        <f>LEN(VolumebyClient[[#This Row],[CLID]])</f>
        <v>7</v>
      </c>
      <c r="E687" t="str">
        <f>_xlfn.XLOOKUP(VolumebyClient[[#This Row],[CLID]],geobyclient[MID],geobyclient[GEOID])</f>
        <v>GEO1003</v>
      </c>
      <c r="F687" t="str">
        <f>INDEX(geobyclient[GEOID],MATCH(VolumebyClient[[#This Row],[CLID]],geobyclient[RIGHT],0))</f>
        <v>GEO1003</v>
      </c>
      <c r="G687" t="str">
        <f>VLOOKUP(VolumebyClient[[#This Row],[INDEX ATCH REGION ID]],GEONAMES[[GEOID]:[GEO Name]],2,)</f>
        <v>EMEA</v>
      </c>
      <c r="H687" t="str">
        <f>"Q"&amp;ROUNDUP(LEFT(VolumebyClient[[#This Row],[Date]],2)/3,0)&amp;" "&amp;RIGHT(VolumebyClient[[#This Row],[Date]],4)</f>
        <v>Q2 2021</v>
      </c>
      <c r="I687" t="str">
        <f>RIGHT(VolumebyClient[[#This Row],[Date]],4)</f>
        <v>2021</v>
      </c>
    </row>
    <row r="688" spans="1:9">
      <c r="A688" s="9" t="s">
        <v>65</v>
      </c>
      <c r="B688" s="7" t="s">
        <v>23</v>
      </c>
      <c r="C688" s="6">
        <v>769</v>
      </c>
      <c r="D688">
        <f>LEN(VolumebyClient[[#This Row],[CLID]])</f>
        <v>7</v>
      </c>
      <c r="E688" t="str">
        <f>_xlfn.XLOOKUP(VolumebyClient[[#This Row],[CLID]],geobyclient[MID],geobyclient[GEOID])</f>
        <v>GEO1003</v>
      </c>
      <c r="F688" t="str">
        <f>INDEX(geobyclient[GEOID],MATCH(VolumebyClient[[#This Row],[CLID]],geobyclient[RIGHT],0))</f>
        <v>GEO1003</v>
      </c>
      <c r="G688" t="str">
        <f>VLOOKUP(VolumebyClient[[#This Row],[INDEX ATCH REGION ID]],GEONAMES[[GEOID]:[GEO Name]],2,)</f>
        <v>EMEA</v>
      </c>
      <c r="H688" t="str">
        <f>"Q"&amp;ROUNDUP(LEFT(VolumebyClient[[#This Row],[Date]],2)/3,0)&amp;" "&amp;RIGHT(VolumebyClient[[#This Row],[Date]],4)</f>
        <v>Q1 2021</v>
      </c>
      <c r="I688" t="str">
        <f>RIGHT(VolumebyClient[[#This Row],[Date]],4)</f>
        <v>2021</v>
      </c>
    </row>
    <row r="689" spans="1:9">
      <c r="A689" s="9" t="s">
        <v>65</v>
      </c>
      <c r="B689" s="7" t="s">
        <v>24</v>
      </c>
      <c r="C689" s="6">
        <v>504</v>
      </c>
      <c r="D689">
        <f>LEN(VolumebyClient[[#This Row],[CLID]])</f>
        <v>7</v>
      </c>
      <c r="E689" t="str">
        <f>_xlfn.XLOOKUP(VolumebyClient[[#This Row],[CLID]],geobyclient[MID],geobyclient[GEOID])</f>
        <v>GEO1003</v>
      </c>
      <c r="F689" t="str">
        <f>INDEX(geobyclient[GEOID],MATCH(VolumebyClient[[#This Row],[CLID]],geobyclient[RIGHT],0))</f>
        <v>GEO1003</v>
      </c>
      <c r="G689" t="str">
        <f>VLOOKUP(VolumebyClient[[#This Row],[INDEX ATCH REGION ID]],GEONAMES[[GEOID]:[GEO Name]],2,)</f>
        <v>EMEA</v>
      </c>
      <c r="H689" t="str">
        <f>"Q"&amp;ROUNDUP(LEFT(VolumebyClient[[#This Row],[Date]],2)/3,0)&amp;" "&amp;RIGHT(VolumebyClient[[#This Row],[Date]],4)</f>
        <v>Q1 2021</v>
      </c>
      <c r="I689" t="str">
        <f>RIGHT(VolumebyClient[[#This Row],[Date]],4)</f>
        <v>2021</v>
      </c>
    </row>
    <row r="690" spans="1:9">
      <c r="A690" s="9" t="s">
        <v>65</v>
      </c>
      <c r="B690" s="7" t="s">
        <v>25</v>
      </c>
      <c r="C690" s="6">
        <v>618</v>
      </c>
      <c r="D690">
        <f>LEN(VolumebyClient[[#This Row],[CLID]])</f>
        <v>7</v>
      </c>
      <c r="E690" t="str">
        <f>_xlfn.XLOOKUP(VolumebyClient[[#This Row],[CLID]],geobyclient[MID],geobyclient[GEOID])</f>
        <v>GEO1003</v>
      </c>
      <c r="F690" t="str">
        <f>INDEX(geobyclient[GEOID],MATCH(VolumebyClient[[#This Row],[CLID]],geobyclient[RIGHT],0))</f>
        <v>GEO1003</v>
      </c>
      <c r="G690" t="str">
        <f>VLOOKUP(VolumebyClient[[#This Row],[INDEX ATCH REGION ID]],GEONAMES[[GEOID]:[GEO Name]],2,)</f>
        <v>EMEA</v>
      </c>
      <c r="H690" t="str">
        <f>"Q"&amp;ROUNDUP(LEFT(VolumebyClient[[#This Row],[Date]],2)/3,0)&amp;" "&amp;RIGHT(VolumebyClient[[#This Row],[Date]],4)</f>
        <v>Q1 2021</v>
      </c>
      <c r="I690" t="str">
        <f>RIGHT(VolumebyClient[[#This Row],[Date]],4)</f>
        <v>2021</v>
      </c>
    </row>
    <row r="691" spans="1:9">
      <c r="A691" s="9" t="s">
        <v>66</v>
      </c>
      <c r="B691" s="7" t="s">
        <v>27</v>
      </c>
      <c r="C691" s="6">
        <v>19825</v>
      </c>
      <c r="D691">
        <f>LEN(VolumebyClient[[#This Row],[CLID]])</f>
        <v>7</v>
      </c>
      <c r="E691" t="str">
        <f>_xlfn.XLOOKUP(VolumebyClient[[#This Row],[CLID]],geobyclient[MID],geobyclient[GEOID])</f>
        <v>GEO1003</v>
      </c>
      <c r="F691" t="str">
        <f>INDEX(geobyclient[GEOID],MATCH(VolumebyClient[[#This Row],[CLID]],geobyclient[RIGHT],0))</f>
        <v>GEO1003</v>
      </c>
      <c r="G691" t="str">
        <f>VLOOKUP(VolumebyClient[[#This Row],[INDEX ATCH REGION ID]],GEONAMES[[GEOID]:[GEO Name]],2,)</f>
        <v>EMEA</v>
      </c>
      <c r="H691" t="str">
        <f>"Q"&amp;ROUNDUP(LEFT(VolumebyClient[[#This Row],[Date]],2)/3,0)&amp;" "&amp;RIGHT(VolumebyClient[[#This Row],[Date]],4)</f>
        <v>Q1 2020</v>
      </c>
      <c r="I691" t="str">
        <f>RIGHT(VolumebyClient[[#This Row],[Date]],4)</f>
        <v>2020</v>
      </c>
    </row>
    <row r="692" spans="1:9">
      <c r="A692" s="9" t="s">
        <v>66</v>
      </c>
      <c r="B692" s="7" t="s">
        <v>28</v>
      </c>
      <c r="C692" s="6">
        <v>28323</v>
      </c>
      <c r="D692">
        <f>LEN(VolumebyClient[[#This Row],[CLID]])</f>
        <v>7</v>
      </c>
      <c r="E692" t="str">
        <f>_xlfn.XLOOKUP(VolumebyClient[[#This Row],[CLID]],geobyclient[MID],geobyclient[GEOID])</f>
        <v>GEO1003</v>
      </c>
      <c r="F692" t="str">
        <f>INDEX(geobyclient[GEOID],MATCH(VolumebyClient[[#This Row],[CLID]],geobyclient[RIGHT],0))</f>
        <v>GEO1003</v>
      </c>
      <c r="G692" t="str">
        <f>VLOOKUP(VolumebyClient[[#This Row],[INDEX ATCH REGION ID]],GEONAMES[[GEOID]:[GEO Name]],2,)</f>
        <v>EMEA</v>
      </c>
      <c r="H692" t="str">
        <f>"Q"&amp;ROUNDUP(LEFT(VolumebyClient[[#This Row],[Date]],2)/3,0)&amp;" "&amp;RIGHT(VolumebyClient[[#This Row],[Date]],4)</f>
        <v>Q1 2020</v>
      </c>
      <c r="I692" t="str">
        <f>RIGHT(VolumebyClient[[#This Row],[Date]],4)</f>
        <v>2020</v>
      </c>
    </row>
    <row r="693" spans="1:9">
      <c r="A693" s="9" t="s">
        <v>66</v>
      </c>
      <c r="B693" s="7" t="s">
        <v>10</v>
      </c>
      <c r="C693" s="6">
        <v>25490</v>
      </c>
      <c r="D693">
        <f>LEN(VolumebyClient[[#This Row],[CLID]])</f>
        <v>7</v>
      </c>
      <c r="E693" t="str">
        <f>_xlfn.XLOOKUP(VolumebyClient[[#This Row],[CLID]],geobyclient[MID],geobyclient[GEOID])</f>
        <v>GEO1003</v>
      </c>
      <c r="F693" t="str">
        <f>INDEX(geobyclient[GEOID],MATCH(VolumebyClient[[#This Row],[CLID]],geobyclient[RIGHT],0))</f>
        <v>GEO1003</v>
      </c>
      <c r="G693" t="str">
        <f>VLOOKUP(VolumebyClient[[#This Row],[INDEX ATCH REGION ID]],GEONAMES[[GEOID]:[GEO Name]],2,)</f>
        <v>EMEA</v>
      </c>
      <c r="H693" t="str">
        <f>"Q"&amp;ROUNDUP(LEFT(VolumebyClient[[#This Row],[Date]],2)/3,0)&amp;" "&amp;RIGHT(VolumebyClient[[#This Row],[Date]],4)</f>
        <v>Q1 2020</v>
      </c>
      <c r="I693" t="str">
        <f>RIGHT(VolumebyClient[[#This Row],[Date]],4)</f>
        <v>2020</v>
      </c>
    </row>
    <row r="694" spans="1:9">
      <c r="A694" s="9" t="s">
        <v>66</v>
      </c>
      <c r="B694" s="7" t="s">
        <v>11</v>
      </c>
      <c r="C694" s="6">
        <v>36816</v>
      </c>
      <c r="D694">
        <f>LEN(VolumebyClient[[#This Row],[CLID]])</f>
        <v>7</v>
      </c>
      <c r="E694" t="str">
        <f>_xlfn.XLOOKUP(VolumebyClient[[#This Row],[CLID]],geobyclient[MID],geobyclient[GEOID])</f>
        <v>GEO1003</v>
      </c>
      <c r="F694" t="str">
        <f>INDEX(geobyclient[GEOID],MATCH(VolumebyClient[[#This Row],[CLID]],geobyclient[RIGHT],0))</f>
        <v>GEO1003</v>
      </c>
      <c r="G694" t="str">
        <f>VLOOKUP(VolumebyClient[[#This Row],[INDEX ATCH REGION ID]],GEONAMES[[GEOID]:[GEO Name]],2,)</f>
        <v>EMEA</v>
      </c>
      <c r="H694" t="str">
        <f>"Q"&amp;ROUNDUP(LEFT(VolumebyClient[[#This Row],[Date]],2)/3,0)&amp;" "&amp;RIGHT(VolumebyClient[[#This Row],[Date]],4)</f>
        <v>Q2 2020</v>
      </c>
      <c r="I694" t="str">
        <f>RIGHT(VolumebyClient[[#This Row],[Date]],4)</f>
        <v>2020</v>
      </c>
    </row>
    <row r="695" spans="1:9">
      <c r="A695" s="9" t="s">
        <v>66</v>
      </c>
      <c r="B695" s="7" t="s">
        <v>12</v>
      </c>
      <c r="C695" s="6">
        <v>28322</v>
      </c>
      <c r="D695">
        <f>LEN(VolumebyClient[[#This Row],[CLID]])</f>
        <v>7</v>
      </c>
      <c r="E695" t="str">
        <f>_xlfn.XLOOKUP(VolumebyClient[[#This Row],[CLID]],geobyclient[MID],geobyclient[GEOID])</f>
        <v>GEO1003</v>
      </c>
      <c r="F695" t="str">
        <f>INDEX(geobyclient[GEOID],MATCH(VolumebyClient[[#This Row],[CLID]],geobyclient[RIGHT],0))</f>
        <v>GEO1003</v>
      </c>
      <c r="G695" t="str">
        <f>VLOOKUP(VolumebyClient[[#This Row],[INDEX ATCH REGION ID]],GEONAMES[[GEOID]:[GEO Name]],2,)</f>
        <v>EMEA</v>
      </c>
      <c r="H695" t="str">
        <f>"Q"&amp;ROUNDUP(LEFT(VolumebyClient[[#This Row],[Date]],2)/3,0)&amp;" "&amp;RIGHT(VolumebyClient[[#This Row],[Date]],4)</f>
        <v>Q2 2020</v>
      </c>
      <c r="I695" t="str">
        <f>RIGHT(VolumebyClient[[#This Row],[Date]],4)</f>
        <v>2020</v>
      </c>
    </row>
    <row r="696" spans="1:9">
      <c r="A696" s="9" t="s">
        <v>66</v>
      </c>
      <c r="B696" s="7" t="s">
        <v>13</v>
      </c>
      <c r="C696" s="6">
        <v>25486</v>
      </c>
      <c r="D696">
        <f>LEN(VolumebyClient[[#This Row],[CLID]])</f>
        <v>7</v>
      </c>
      <c r="E696" t="str">
        <f>_xlfn.XLOOKUP(VolumebyClient[[#This Row],[CLID]],geobyclient[MID],geobyclient[GEOID])</f>
        <v>GEO1003</v>
      </c>
      <c r="F696" t="str">
        <f>INDEX(geobyclient[GEOID],MATCH(VolumebyClient[[#This Row],[CLID]],geobyclient[RIGHT],0))</f>
        <v>GEO1003</v>
      </c>
      <c r="G696" t="str">
        <f>VLOOKUP(VolumebyClient[[#This Row],[INDEX ATCH REGION ID]],GEONAMES[[GEOID]:[GEO Name]],2,)</f>
        <v>EMEA</v>
      </c>
      <c r="H696" t="str">
        <f>"Q"&amp;ROUNDUP(LEFT(VolumebyClient[[#This Row],[Date]],2)/3,0)&amp;" "&amp;RIGHT(VolumebyClient[[#This Row],[Date]],4)</f>
        <v>Q2 2020</v>
      </c>
      <c r="I696" t="str">
        <f>RIGHT(VolumebyClient[[#This Row],[Date]],4)</f>
        <v>2020</v>
      </c>
    </row>
    <row r="697" spans="1:9">
      <c r="A697" s="9" t="s">
        <v>66</v>
      </c>
      <c r="B697" s="7" t="s">
        <v>14</v>
      </c>
      <c r="C697" s="6">
        <v>16995</v>
      </c>
      <c r="D697">
        <f>LEN(VolumebyClient[[#This Row],[CLID]])</f>
        <v>7</v>
      </c>
      <c r="E697" t="str">
        <f>_xlfn.XLOOKUP(VolumebyClient[[#This Row],[CLID]],geobyclient[MID],geobyclient[GEOID])</f>
        <v>GEO1003</v>
      </c>
      <c r="F697" t="str">
        <f>INDEX(geobyclient[GEOID],MATCH(VolumebyClient[[#This Row],[CLID]],geobyclient[RIGHT],0))</f>
        <v>GEO1003</v>
      </c>
      <c r="G697" t="str">
        <f>VLOOKUP(VolumebyClient[[#This Row],[INDEX ATCH REGION ID]],GEONAMES[[GEOID]:[GEO Name]],2,)</f>
        <v>EMEA</v>
      </c>
      <c r="H697" t="str">
        <f>"Q"&amp;ROUNDUP(LEFT(VolumebyClient[[#This Row],[Date]],2)/3,0)&amp;" "&amp;RIGHT(VolumebyClient[[#This Row],[Date]],4)</f>
        <v>Q3 2020</v>
      </c>
      <c r="I697" t="str">
        <f>RIGHT(VolumebyClient[[#This Row],[Date]],4)</f>
        <v>2020</v>
      </c>
    </row>
    <row r="698" spans="1:9">
      <c r="A698" s="9" t="s">
        <v>66</v>
      </c>
      <c r="B698" s="7" t="s">
        <v>15</v>
      </c>
      <c r="C698" s="6">
        <v>19826</v>
      </c>
      <c r="D698">
        <f>LEN(VolumebyClient[[#This Row],[CLID]])</f>
        <v>7</v>
      </c>
      <c r="E698" t="str">
        <f>_xlfn.XLOOKUP(VolumebyClient[[#This Row],[CLID]],geobyclient[MID],geobyclient[GEOID])</f>
        <v>GEO1003</v>
      </c>
      <c r="F698" t="str">
        <f>INDEX(geobyclient[GEOID],MATCH(VolumebyClient[[#This Row],[CLID]],geobyclient[RIGHT],0))</f>
        <v>GEO1003</v>
      </c>
      <c r="G698" t="str">
        <f>VLOOKUP(VolumebyClient[[#This Row],[INDEX ATCH REGION ID]],GEONAMES[[GEOID]:[GEO Name]],2,)</f>
        <v>EMEA</v>
      </c>
      <c r="H698" t="str">
        <f>"Q"&amp;ROUNDUP(LEFT(VolumebyClient[[#This Row],[Date]],2)/3,0)&amp;" "&amp;RIGHT(VolumebyClient[[#This Row],[Date]],4)</f>
        <v>Q3 2020</v>
      </c>
      <c r="I698" t="str">
        <f>RIGHT(VolumebyClient[[#This Row],[Date]],4)</f>
        <v>2020</v>
      </c>
    </row>
    <row r="699" spans="1:9">
      <c r="A699" s="9" t="s">
        <v>66</v>
      </c>
      <c r="B699" s="7" t="s">
        <v>16</v>
      </c>
      <c r="C699" s="6">
        <v>14163</v>
      </c>
      <c r="D699">
        <f>LEN(VolumebyClient[[#This Row],[CLID]])</f>
        <v>7</v>
      </c>
      <c r="E699" t="str">
        <f>_xlfn.XLOOKUP(VolumebyClient[[#This Row],[CLID]],geobyclient[MID],geobyclient[GEOID])</f>
        <v>GEO1003</v>
      </c>
      <c r="F699" t="str">
        <f>INDEX(geobyclient[GEOID],MATCH(VolumebyClient[[#This Row],[CLID]],geobyclient[RIGHT],0))</f>
        <v>GEO1003</v>
      </c>
      <c r="G699" t="str">
        <f>VLOOKUP(VolumebyClient[[#This Row],[INDEX ATCH REGION ID]],GEONAMES[[GEOID]:[GEO Name]],2,)</f>
        <v>EMEA</v>
      </c>
      <c r="H699" t="str">
        <f>"Q"&amp;ROUNDUP(LEFT(VolumebyClient[[#This Row],[Date]],2)/3,0)&amp;" "&amp;RIGHT(VolumebyClient[[#This Row],[Date]],4)</f>
        <v>Q3 2020</v>
      </c>
      <c r="I699" t="str">
        <f>RIGHT(VolumebyClient[[#This Row],[Date]],4)</f>
        <v>2020</v>
      </c>
    </row>
    <row r="700" spans="1:9">
      <c r="A700" s="9" t="s">
        <v>66</v>
      </c>
      <c r="B700" s="7" t="s">
        <v>17</v>
      </c>
      <c r="C700" s="6">
        <v>22655</v>
      </c>
      <c r="D700">
        <f>LEN(VolumebyClient[[#This Row],[CLID]])</f>
        <v>7</v>
      </c>
      <c r="E700" t="str">
        <f>_xlfn.XLOOKUP(VolumebyClient[[#This Row],[CLID]],geobyclient[MID],geobyclient[GEOID])</f>
        <v>GEO1003</v>
      </c>
      <c r="F700" t="str">
        <f>INDEX(geobyclient[GEOID],MATCH(VolumebyClient[[#This Row],[CLID]],geobyclient[RIGHT],0))</f>
        <v>GEO1003</v>
      </c>
      <c r="G700" t="str">
        <f>VLOOKUP(VolumebyClient[[#This Row],[INDEX ATCH REGION ID]],GEONAMES[[GEOID]:[GEO Name]],2,)</f>
        <v>EMEA</v>
      </c>
      <c r="H700" t="str">
        <f>"Q"&amp;ROUNDUP(LEFT(VolumebyClient[[#This Row],[Date]],2)/3,0)&amp;" "&amp;RIGHT(VolumebyClient[[#This Row],[Date]],4)</f>
        <v>Q4 2020</v>
      </c>
      <c r="I700" t="str">
        <f>RIGHT(VolumebyClient[[#This Row],[Date]],4)</f>
        <v>2020</v>
      </c>
    </row>
    <row r="701" spans="1:9">
      <c r="A701" s="9" t="s">
        <v>66</v>
      </c>
      <c r="B701" s="7" t="s">
        <v>18</v>
      </c>
      <c r="C701" s="6">
        <v>19822</v>
      </c>
      <c r="D701">
        <f>LEN(VolumebyClient[[#This Row],[CLID]])</f>
        <v>7</v>
      </c>
      <c r="E701" t="str">
        <f>_xlfn.XLOOKUP(VolumebyClient[[#This Row],[CLID]],geobyclient[MID],geobyclient[GEOID])</f>
        <v>GEO1003</v>
      </c>
      <c r="F701" t="str">
        <f>INDEX(geobyclient[GEOID],MATCH(VolumebyClient[[#This Row],[CLID]],geobyclient[RIGHT],0))</f>
        <v>GEO1003</v>
      </c>
      <c r="G701" t="str">
        <f>VLOOKUP(VolumebyClient[[#This Row],[INDEX ATCH REGION ID]],GEONAMES[[GEOID]:[GEO Name]],2,)</f>
        <v>EMEA</v>
      </c>
      <c r="H701" t="str">
        <f>"Q"&amp;ROUNDUP(LEFT(VolumebyClient[[#This Row],[Date]],2)/3,0)&amp;" "&amp;RIGHT(VolumebyClient[[#This Row],[Date]],4)</f>
        <v>Q4 2020</v>
      </c>
      <c r="I701" t="str">
        <f>RIGHT(VolumebyClient[[#This Row],[Date]],4)</f>
        <v>2020</v>
      </c>
    </row>
    <row r="702" spans="1:9">
      <c r="A702" s="9" t="s">
        <v>66</v>
      </c>
      <c r="B702" s="7" t="s">
        <v>19</v>
      </c>
      <c r="C702" s="6">
        <v>25485</v>
      </c>
      <c r="D702">
        <f>LEN(VolumebyClient[[#This Row],[CLID]])</f>
        <v>7</v>
      </c>
      <c r="E702" t="str">
        <f>_xlfn.XLOOKUP(VolumebyClient[[#This Row],[CLID]],geobyclient[MID],geobyclient[GEOID])</f>
        <v>GEO1003</v>
      </c>
      <c r="F702" t="str">
        <f>INDEX(geobyclient[GEOID],MATCH(VolumebyClient[[#This Row],[CLID]],geobyclient[RIGHT],0))</f>
        <v>GEO1003</v>
      </c>
      <c r="G702" t="str">
        <f>VLOOKUP(VolumebyClient[[#This Row],[INDEX ATCH REGION ID]],GEONAMES[[GEOID]:[GEO Name]],2,)</f>
        <v>EMEA</v>
      </c>
      <c r="H702" t="str">
        <f>"Q"&amp;ROUNDUP(LEFT(VolumebyClient[[#This Row],[Date]],2)/3,0)&amp;" "&amp;RIGHT(VolumebyClient[[#This Row],[Date]],4)</f>
        <v>Q4 2020</v>
      </c>
      <c r="I702" t="str">
        <f>RIGHT(VolumebyClient[[#This Row],[Date]],4)</f>
        <v>2020</v>
      </c>
    </row>
    <row r="703" spans="1:9">
      <c r="A703" s="9" t="s">
        <v>66</v>
      </c>
      <c r="B703" s="7" t="s">
        <v>20</v>
      </c>
      <c r="C703" s="6">
        <v>26509</v>
      </c>
      <c r="D703">
        <f>LEN(VolumebyClient[[#This Row],[CLID]])</f>
        <v>7</v>
      </c>
      <c r="E703" t="str">
        <f>_xlfn.XLOOKUP(VolumebyClient[[#This Row],[CLID]],geobyclient[MID],geobyclient[GEOID])</f>
        <v>GEO1003</v>
      </c>
      <c r="F703" t="str">
        <f>INDEX(geobyclient[GEOID],MATCH(VolumebyClient[[#This Row],[CLID]],geobyclient[RIGHT],0))</f>
        <v>GEO1003</v>
      </c>
      <c r="G703" t="str">
        <f>VLOOKUP(VolumebyClient[[#This Row],[INDEX ATCH REGION ID]],GEONAMES[[GEOID]:[GEO Name]],2,)</f>
        <v>EMEA</v>
      </c>
      <c r="H703" t="str">
        <f>"Q"&amp;ROUNDUP(LEFT(VolumebyClient[[#This Row],[Date]],2)/3,0)&amp;" "&amp;RIGHT(VolumebyClient[[#This Row],[Date]],4)</f>
        <v>Q2 2021</v>
      </c>
      <c r="I703" t="str">
        <f>RIGHT(VolumebyClient[[#This Row],[Date]],4)</f>
        <v>2021</v>
      </c>
    </row>
    <row r="704" spans="1:9">
      <c r="A704" s="9" t="s">
        <v>66</v>
      </c>
      <c r="B704" s="7" t="s">
        <v>21</v>
      </c>
      <c r="C704" s="6">
        <v>28176</v>
      </c>
      <c r="D704">
        <f>LEN(VolumebyClient[[#This Row],[CLID]])</f>
        <v>7</v>
      </c>
      <c r="E704" t="str">
        <f>_xlfn.XLOOKUP(VolumebyClient[[#This Row],[CLID]],geobyclient[MID],geobyclient[GEOID])</f>
        <v>GEO1003</v>
      </c>
      <c r="F704" t="str">
        <f>INDEX(geobyclient[GEOID],MATCH(VolumebyClient[[#This Row],[CLID]],geobyclient[RIGHT],0))</f>
        <v>GEO1003</v>
      </c>
      <c r="G704" t="str">
        <f>VLOOKUP(VolumebyClient[[#This Row],[INDEX ATCH REGION ID]],GEONAMES[[GEOID]:[GEO Name]],2,)</f>
        <v>EMEA</v>
      </c>
      <c r="H704" t="str">
        <f>"Q"&amp;ROUNDUP(LEFT(VolumebyClient[[#This Row],[Date]],2)/3,0)&amp;" "&amp;RIGHT(VolumebyClient[[#This Row],[Date]],4)</f>
        <v>Q2 2021</v>
      </c>
      <c r="I704" t="str">
        <f>RIGHT(VolumebyClient[[#This Row],[Date]],4)</f>
        <v>2021</v>
      </c>
    </row>
    <row r="705" spans="1:9">
      <c r="A705" s="9" t="s">
        <v>66</v>
      </c>
      <c r="B705" s="7" t="s">
        <v>22</v>
      </c>
      <c r="C705" s="6">
        <v>37182</v>
      </c>
      <c r="D705">
        <f>LEN(VolumebyClient[[#This Row],[CLID]])</f>
        <v>7</v>
      </c>
      <c r="E705" t="str">
        <f>_xlfn.XLOOKUP(VolumebyClient[[#This Row],[CLID]],geobyclient[MID],geobyclient[GEOID])</f>
        <v>GEO1003</v>
      </c>
      <c r="F705" t="str">
        <f>INDEX(geobyclient[GEOID],MATCH(VolumebyClient[[#This Row],[CLID]],geobyclient[RIGHT],0))</f>
        <v>GEO1003</v>
      </c>
      <c r="G705" t="str">
        <f>VLOOKUP(VolumebyClient[[#This Row],[INDEX ATCH REGION ID]],GEONAMES[[GEOID]:[GEO Name]],2,)</f>
        <v>EMEA</v>
      </c>
      <c r="H705" t="str">
        <f>"Q"&amp;ROUNDUP(LEFT(VolumebyClient[[#This Row],[Date]],2)/3,0)&amp;" "&amp;RIGHT(VolumebyClient[[#This Row],[Date]],4)</f>
        <v>Q2 2021</v>
      </c>
      <c r="I705" t="str">
        <f>RIGHT(VolumebyClient[[#This Row],[Date]],4)</f>
        <v>2021</v>
      </c>
    </row>
    <row r="706" spans="1:9">
      <c r="A706" s="9" t="s">
        <v>66</v>
      </c>
      <c r="B706" s="7" t="s">
        <v>23</v>
      </c>
      <c r="C706" s="6">
        <v>25741</v>
      </c>
      <c r="D706">
        <f>LEN(VolumebyClient[[#This Row],[CLID]])</f>
        <v>7</v>
      </c>
      <c r="E706" t="str">
        <f>_xlfn.XLOOKUP(VolumebyClient[[#This Row],[CLID]],geobyclient[MID],geobyclient[GEOID])</f>
        <v>GEO1003</v>
      </c>
      <c r="F706" t="str">
        <f>INDEX(geobyclient[GEOID],MATCH(VolumebyClient[[#This Row],[CLID]],geobyclient[RIGHT],0))</f>
        <v>GEO1003</v>
      </c>
      <c r="G706" t="str">
        <f>VLOOKUP(VolumebyClient[[#This Row],[INDEX ATCH REGION ID]],GEONAMES[[GEOID]:[GEO Name]],2,)</f>
        <v>EMEA</v>
      </c>
      <c r="H706" t="str">
        <f>"Q"&amp;ROUNDUP(LEFT(VolumebyClient[[#This Row],[Date]],2)/3,0)&amp;" "&amp;RIGHT(VolumebyClient[[#This Row],[Date]],4)</f>
        <v>Q1 2021</v>
      </c>
      <c r="I706" t="str">
        <f>RIGHT(VolumebyClient[[#This Row],[Date]],4)</f>
        <v>2021</v>
      </c>
    </row>
    <row r="707" spans="1:9">
      <c r="A707" s="9" t="s">
        <v>66</v>
      </c>
      <c r="B707" s="7" t="s">
        <v>24</v>
      </c>
      <c r="C707" s="6">
        <v>28605</v>
      </c>
      <c r="D707">
        <f>LEN(VolumebyClient[[#This Row],[CLID]])</f>
        <v>7</v>
      </c>
      <c r="E707" t="str">
        <f>_xlfn.XLOOKUP(VolumebyClient[[#This Row],[CLID]],geobyclient[MID],geobyclient[GEOID])</f>
        <v>GEO1003</v>
      </c>
      <c r="F707" t="str">
        <f>INDEX(geobyclient[GEOID],MATCH(VolumebyClient[[#This Row],[CLID]],geobyclient[RIGHT],0))</f>
        <v>GEO1003</v>
      </c>
      <c r="G707" t="str">
        <f>VLOOKUP(VolumebyClient[[#This Row],[INDEX ATCH REGION ID]],GEONAMES[[GEOID]:[GEO Name]],2,)</f>
        <v>EMEA</v>
      </c>
      <c r="H707" t="str">
        <f>"Q"&amp;ROUNDUP(LEFT(VolumebyClient[[#This Row],[Date]],2)/3,0)&amp;" "&amp;RIGHT(VolumebyClient[[#This Row],[Date]],4)</f>
        <v>Q1 2021</v>
      </c>
      <c r="I707" t="str">
        <f>RIGHT(VolumebyClient[[#This Row],[Date]],4)</f>
        <v>2021</v>
      </c>
    </row>
    <row r="708" spans="1:9">
      <c r="A708" s="9" t="s">
        <v>66</v>
      </c>
      <c r="B708" s="7" t="s">
        <v>25</v>
      </c>
      <c r="C708" s="6">
        <v>20218</v>
      </c>
      <c r="D708">
        <f>LEN(VolumebyClient[[#This Row],[CLID]])</f>
        <v>7</v>
      </c>
      <c r="E708" t="str">
        <f>_xlfn.XLOOKUP(VolumebyClient[[#This Row],[CLID]],geobyclient[MID],geobyclient[GEOID])</f>
        <v>GEO1003</v>
      </c>
      <c r="F708" t="str">
        <f>INDEX(geobyclient[GEOID],MATCH(VolumebyClient[[#This Row],[CLID]],geobyclient[RIGHT],0))</f>
        <v>GEO1003</v>
      </c>
      <c r="G708" t="str">
        <f>VLOOKUP(VolumebyClient[[#This Row],[INDEX ATCH REGION ID]],GEONAMES[[GEOID]:[GEO Name]],2,)</f>
        <v>EMEA</v>
      </c>
      <c r="H708" t="str">
        <f>"Q"&amp;ROUNDUP(LEFT(VolumebyClient[[#This Row],[Date]],2)/3,0)&amp;" "&amp;RIGHT(VolumebyClient[[#This Row],[Date]],4)</f>
        <v>Q1 2021</v>
      </c>
      <c r="I708" t="str">
        <f>RIGHT(VolumebyClient[[#This Row],[Date]],4)</f>
        <v>2021</v>
      </c>
    </row>
    <row r="709" spans="1:9">
      <c r="A709" s="9" t="s">
        <v>67</v>
      </c>
      <c r="B709" s="7" t="s">
        <v>27</v>
      </c>
      <c r="C709" s="6">
        <v>967</v>
      </c>
      <c r="D709">
        <f>LEN(VolumebyClient[[#This Row],[CLID]])</f>
        <v>7</v>
      </c>
      <c r="E709" t="str">
        <f>_xlfn.XLOOKUP(VolumebyClient[[#This Row],[CLID]],geobyclient[MID],geobyclient[GEOID])</f>
        <v>GEO1003</v>
      </c>
      <c r="F709" t="str">
        <f>INDEX(geobyclient[GEOID],MATCH(VolumebyClient[[#This Row],[CLID]],geobyclient[RIGHT],0))</f>
        <v>GEO1003</v>
      </c>
      <c r="G709" t="str">
        <f>VLOOKUP(VolumebyClient[[#This Row],[INDEX ATCH REGION ID]],GEONAMES[[GEOID]:[GEO Name]],2,)</f>
        <v>EMEA</v>
      </c>
      <c r="H709" t="str">
        <f>"Q"&amp;ROUNDUP(LEFT(VolumebyClient[[#This Row],[Date]],2)/3,0)&amp;" "&amp;RIGHT(VolumebyClient[[#This Row],[Date]],4)</f>
        <v>Q1 2020</v>
      </c>
      <c r="I709" t="str">
        <f>RIGHT(VolumebyClient[[#This Row],[Date]],4)</f>
        <v>2020</v>
      </c>
    </row>
    <row r="710" spans="1:9">
      <c r="A710" s="9" t="s">
        <v>67</v>
      </c>
      <c r="B710" s="7" t="s">
        <v>28</v>
      </c>
      <c r="C710" s="6">
        <v>1088</v>
      </c>
      <c r="D710">
        <f>LEN(VolumebyClient[[#This Row],[CLID]])</f>
        <v>7</v>
      </c>
      <c r="E710" t="str">
        <f>_xlfn.XLOOKUP(VolumebyClient[[#This Row],[CLID]],geobyclient[MID],geobyclient[GEOID])</f>
        <v>GEO1003</v>
      </c>
      <c r="F710" t="str">
        <f>INDEX(geobyclient[GEOID],MATCH(VolumebyClient[[#This Row],[CLID]],geobyclient[RIGHT],0))</f>
        <v>GEO1003</v>
      </c>
      <c r="G710" t="str">
        <f>VLOOKUP(VolumebyClient[[#This Row],[INDEX ATCH REGION ID]],GEONAMES[[GEOID]:[GEO Name]],2,)</f>
        <v>EMEA</v>
      </c>
      <c r="H710" t="str">
        <f>"Q"&amp;ROUNDUP(LEFT(VolumebyClient[[#This Row],[Date]],2)/3,0)&amp;" "&amp;RIGHT(VolumebyClient[[#This Row],[Date]],4)</f>
        <v>Q1 2020</v>
      </c>
      <c r="I710" t="str">
        <f>RIGHT(VolumebyClient[[#This Row],[Date]],4)</f>
        <v>2020</v>
      </c>
    </row>
    <row r="711" spans="1:9">
      <c r="A711" s="9" t="s">
        <v>67</v>
      </c>
      <c r="B711" s="7" t="s">
        <v>10</v>
      </c>
      <c r="C711" s="6">
        <v>1209</v>
      </c>
      <c r="D711">
        <f>LEN(VolumebyClient[[#This Row],[CLID]])</f>
        <v>7</v>
      </c>
      <c r="E711" t="str">
        <f>_xlfn.XLOOKUP(VolumebyClient[[#This Row],[CLID]],geobyclient[MID],geobyclient[GEOID])</f>
        <v>GEO1003</v>
      </c>
      <c r="F711" t="str">
        <f>INDEX(geobyclient[GEOID],MATCH(VolumebyClient[[#This Row],[CLID]],geobyclient[RIGHT],0))</f>
        <v>GEO1003</v>
      </c>
      <c r="G711" t="str">
        <f>VLOOKUP(VolumebyClient[[#This Row],[INDEX ATCH REGION ID]],GEONAMES[[GEOID]:[GEO Name]],2,)</f>
        <v>EMEA</v>
      </c>
      <c r="H711" t="str">
        <f>"Q"&amp;ROUNDUP(LEFT(VolumebyClient[[#This Row],[Date]],2)/3,0)&amp;" "&amp;RIGHT(VolumebyClient[[#This Row],[Date]],4)</f>
        <v>Q1 2020</v>
      </c>
      <c r="I711" t="str">
        <f>RIGHT(VolumebyClient[[#This Row],[Date]],4)</f>
        <v>2020</v>
      </c>
    </row>
    <row r="712" spans="1:9">
      <c r="A712" s="9" t="s">
        <v>67</v>
      </c>
      <c r="B712" s="7" t="s">
        <v>11</v>
      </c>
      <c r="C712" s="6">
        <v>1449</v>
      </c>
      <c r="D712">
        <f>LEN(VolumebyClient[[#This Row],[CLID]])</f>
        <v>7</v>
      </c>
      <c r="E712" t="str">
        <f>_xlfn.XLOOKUP(VolumebyClient[[#This Row],[CLID]],geobyclient[MID],geobyclient[GEOID])</f>
        <v>GEO1003</v>
      </c>
      <c r="F712" t="str">
        <f>INDEX(geobyclient[GEOID],MATCH(VolumebyClient[[#This Row],[CLID]],geobyclient[RIGHT],0))</f>
        <v>GEO1003</v>
      </c>
      <c r="G712" t="str">
        <f>VLOOKUP(VolumebyClient[[#This Row],[INDEX ATCH REGION ID]],GEONAMES[[GEOID]:[GEO Name]],2,)</f>
        <v>EMEA</v>
      </c>
      <c r="H712" t="str">
        <f>"Q"&amp;ROUNDUP(LEFT(VolumebyClient[[#This Row],[Date]],2)/3,0)&amp;" "&amp;RIGHT(VolumebyClient[[#This Row],[Date]],4)</f>
        <v>Q2 2020</v>
      </c>
      <c r="I712" t="str">
        <f>RIGHT(VolumebyClient[[#This Row],[Date]],4)</f>
        <v>2020</v>
      </c>
    </row>
    <row r="713" spans="1:9">
      <c r="A713" s="9" t="s">
        <v>67</v>
      </c>
      <c r="B713" s="7" t="s">
        <v>12</v>
      </c>
      <c r="C713" s="6">
        <v>1327</v>
      </c>
      <c r="D713">
        <f>LEN(VolumebyClient[[#This Row],[CLID]])</f>
        <v>7</v>
      </c>
      <c r="E713" t="str">
        <f>_xlfn.XLOOKUP(VolumebyClient[[#This Row],[CLID]],geobyclient[MID],geobyclient[GEOID])</f>
        <v>GEO1003</v>
      </c>
      <c r="F713" t="str">
        <f>INDEX(geobyclient[GEOID],MATCH(VolumebyClient[[#This Row],[CLID]],geobyclient[RIGHT],0))</f>
        <v>GEO1003</v>
      </c>
      <c r="G713" t="str">
        <f>VLOOKUP(VolumebyClient[[#This Row],[INDEX ATCH REGION ID]],GEONAMES[[GEOID]:[GEO Name]],2,)</f>
        <v>EMEA</v>
      </c>
      <c r="H713" t="str">
        <f>"Q"&amp;ROUNDUP(LEFT(VolumebyClient[[#This Row],[Date]],2)/3,0)&amp;" "&amp;RIGHT(VolumebyClient[[#This Row],[Date]],4)</f>
        <v>Q2 2020</v>
      </c>
      <c r="I713" t="str">
        <f>RIGHT(VolumebyClient[[#This Row],[Date]],4)</f>
        <v>2020</v>
      </c>
    </row>
    <row r="714" spans="1:9">
      <c r="A714" s="9" t="s">
        <v>67</v>
      </c>
      <c r="B714" s="7" t="s">
        <v>13</v>
      </c>
      <c r="C714" s="6">
        <v>964</v>
      </c>
      <c r="D714">
        <f>LEN(VolumebyClient[[#This Row],[CLID]])</f>
        <v>7</v>
      </c>
      <c r="E714" t="str">
        <f>_xlfn.XLOOKUP(VolumebyClient[[#This Row],[CLID]],geobyclient[MID],geobyclient[GEOID])</f>
        <v>GEO1003</v>
      </c>
      <c r="F714" t="str">
        <f>INDEX(geobyclient[GEOID],MATCH(VolumebyClient[[#This Row],[CLID]],geobyclient[RIGHT],0))</f>
        <v>GEO1003</v>
      </c>
      <c r="G714" t="str">
        <f>VLOOKUP(VolumebyClient[[#This Row],[INDEX ATCH REGION ID]],GEONAMES[[GEOID]:[GEO Name]],2,)</f>
        <v>EMEA</v>
      </c>
      <c r="H714" t="str">
        <f>"Q"&amp;ROUNDUP(LEFT(VolumebyClient[[#This Row],[Date]],2)/3,0)&amp;" "&amp;RIGHT(VolumebyClient[[#This Row],[Date]],4)</f>
        <v>Q2 2020</v>
      </c>
      <c r="I714" t="str">
        <f>RIGHT(VolumebyClient[[#This Row],[Date]],4)</f>
        <v>2020</v>
      </c>
    </row>
    <row r="715" spans="1:9">
      <c r="A715" s="9" t="s">
        <v>67</v>
      </c>
      <c r="B715" s="7" t="s">
        <v>14</v>
      </c>
      <c r="C715" s="6">
        <v>844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t="str">
        <f>INDEX(geobyclient[GEOID],MATCH(VolumebyClient[[#This Row],[CLID]],geobyclient[RIGHT],0))</f>
        <v>GEO1003</v>
      </c>
      <c r="G715" t="str">
        <f>VLOOKUP(VolumebyClient[[#This Row],[INDEX ATCH REGION ID]],GEONAMES[[GEOID]:[GEO Name]],2,)</f>
        <v>EMEA</v>
      </c>
      <c r="H715" t="str">
        <f>"Q"&amp;ROUNDUP(LEFT(VolumebyClient[[#This Row],[Date]],2)/3,0)&amp;" "&amp;RIGHT(VolumebyClient[[#This Row],[Date]],4)</f>
        <v>Q3 2020</v>
      </c>
      <c r="I715" t="str">
        <f>RIGHT(VolumebyClient[[#This Row],[Date]],4)</f>
        <v>2020</v>
      </c>
    </row>
    <row r="716" spans="1:9">
      <c r="A716" s="9" t="s">
        <v>67</v>
      </c>
      <c r="B716" s="7" t="s">
        <v>15</v>
      </c>
      <c r="C716" s="6">
        <v>728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t="str">
        <f>INDEX(geobyclient[GEOID],MATCH(VolumebyClient[[#This Row],[CLID]],geobyclient[RIGHT],0))</f>
        <v>GEO1003</v>
      </c>
      <c r="G716" t="str">
        <f>VLOOKUP(VolumebyClient[[#This Row],[INDEX ATCH REGION ID]],GEONAMES[[GEOID]:[GEO Name]],2,)</f>
        <v>EMEA</v>
      </c>
      <c r="H716" t="str">
        <f>"Q"&amp;ROUNDUP(LEFT(VolumebyClient[[#This Row],[Date]],2)/3,0)&amp;" "&amp;RIGHT(VolumebyClient[[#This Row],[Date]],4)</f>
        <v>Q3 2020</v>
      </c>
      <c r="I716" t="str">
        <f>RIGHT(VolumebyClient[[#This Row],[Date]],4)</f>
        <v>2020</v>
      </c>
    </row>
    <row r="717" spans="1:9">
      <c r="A717" s="9" t="s">
        <v>67</v>
      </c>
      <c r="B717" s="7" t="s">
        <v>16</v>
      </c>
      <c r="C717" s="6">
        <v>729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t="str">
        <f>INDEX(geobyclient[GEOID],MATCH(VolumebyClient[[#This Row],[CLID]],geobyclient[RIGHT],0))</f>
        <v>GEO1003</v>
      </c>
      <c r="G717" t="str">
        <f>VLOOKUP(VolumebyClient[[#This Row],[INDEX ATCH REGION ID]],GEONAMES[[GEOID]:[GEO Name]],2,)</f>
        <v>EMEA</v>
      </c>
      <c r="H717" t="str">
        <f>"Q"&amp;ROUNDUP(LEFT(VolumebyClient[[#This Row],[Date]],2)/3,0)&amp;" "&amp;RIGHT(VolumebyClient[[#This Row],[Date]],4)</f>
        <v>Q3 2020</v>
      </c>
      <c r="I717" t="str">
        <f>RIGHT(VolumebyClient[[#This Row],[Date]],4)</f>
        <v>2020</v>
      </c>
    </row>
    <row r="718" spans="1:9">
      <c r="A718" s="9" t="s">
        <v>67</v>
      </c>
      <c r="B718" s="7" t="s">
        <v>17</v>
      </c>
      <c r="C718" s="6">
        <v>849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t="str">
        <f>INDEX(geobyclient[GEOID],MATCH(VolumebyClient[[#This Row],[CLID]],geobyclient[RIGHT],0))</f>
        <v>GEO1003</v>
      </c>
      <c r="G718" t="str">
        <f>VLOOKUP(VolumebyClient[[#This Row],[INDEX ATCH REGION ID]],GEONAMES[[GEOID]:[GEO Name]],2,)</f>
        <v>EMEA</v>
      </c>
      <c r="H718" t="str">
        <f>"Q"&amp;ROUNDUP(LEFT(VolumebyClient[[#This Row],[Date]],2)/3,0)&amp;" "&amp;RIGHT(VolumebyClient[[#This Row],[Date]],4)</f>
        <v>Q4 2020</v>
      </c>
      <c r="I718" t="str">
        <f>RIGHT(VolumebyClient[[#This Row],[Date]],4)</f>
        <v>2020</v>
      </c>
    </row>
    <row r="719" spans="1:9">
      <c r="A719" s="9" t="s">
        <v>67</v>
      </c>
      <c r="B719" s="7" t="s">
        <v>18</v>
      </c>
      <c r="C719" s="6">
        <v>970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t="str">
        <f>INDEX(geobyclient[GEOID],MATCH(VolumebyClient[[#This Row],[CLID]],geobyclient[RIGHT],0))</f>
        <v>GEO1003</v>
      </c>
      <c r="G719" t="str">
        <f>VLOOKUP(VolumebyClient[[#This Row],[INDEX ATCH REGION ID]],GEONAMES[[GEOID]:[GEO Name]],2,)</f>
        <v>EMEA</v>
      </c>
      <c r="H719" t="str">
        <f>"Q"&amp;ROUNDUP(LEFT(VolumebyClient[[#This Row],[Date]],2)/3,0)&amp;" "&amp;RIGHT(VolumebyClient[[#This Row],[Date]],4)</f>
        <v>Q4 2020</v>
      </c>
      <c r="I719" t="str">
        <f>RIGHT(VolumebyClient[[#This Row],[Date]],4)</f>
        <v>2020</v>
      </c>
    </row>
    <row r="720" spans="1:9">
      <c r="A720" s="9" t="s">
        <v>67</v>
      </c>
      <c r="B720" s="7" t="s">
        <v>19</v>
      </c>
      <c r="C720" s="6">
        <v>965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t="str">
        <f>INDEX(geobyclient[GEOID],MATCH(VolumebyClient[[#This Row],[CLID]],geobyclient[RIGHT],0))</f>
        <v>GEO1003</v>
      </c>
      <c r="G720" t="str">
        <f>VLOOKUP(VolumebyClient[[#This Row],[INDEX ATCH REGION ID]],GEONAMES[[GEOID]:[GEO Name]],2,)</f>
        <v>EMEA</v>
      </c>
      <c r="H720" t="str">
        <f>"Q"&amp;ROUNDUP(LEFT(VolumebyClient[[#This Row],[Date]],2)/3,0)&amp;" "&amp;RIGHT(VolumebyClient[[#This Row],[Date]],4)</f>
        <v>Q4 2020</v>
      </c>
      <c r="I720" t="str">
        <f>RIGHT(VolumebyClient[[#This Row],[Date]],4)</f>
        <v>2020</v>
      </c>
    </row>
    <row r="721" spans="1:9">
      <c r="A721" s="9" t="s">
        <v>67</v>
      </c>
      <c r="B721" s="7" t="s">
        <v>20</v>
      </c>
      <c r="C721" s="6">
        <v>985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t="str">
        <f>INDEX(geobyclient[GEOID],MATCH(VolumebyClient[[#This Row],[CLID]],geobyclient[RIGHT],0))</f>
        <v>GEO1003</v>
      </c>
      <c r="G721" t="str">
        <f>VLOOKUP(VolumebyClient[[#This Row],[INDEX ATCH REGION ID]],GEONAMES[[GEOID]:[GEO Name]],2,)</f>
        <v>EMEA</v>
      </c>
      <c r="H721" t="str">
        <f>"Q"&amp;ROUNDUP(LEFT(VolumebyClient[[#This Row],[Date]],2)/3,0)&amp;" "&amp;RIGHT(VolumebyClient[[#This Row],[Date]],4)</f>
        <v>Q2 2021</v>
      </c>
      <c r="I721" t="str">
        <f>RIGHT(VolumebyClient[[#This Row],[Date]],4)</f>
        <v>2021</v>
      </c>
    </row>
    <row r="722" spans="1:9">
      <c r="A722" s="9" t="s">
        <v>67</v>
      </c>
      <c r="B722" s="7" t="s">
        <v>21</v>
      </c>
      <c r="C722" s="6">
        <v>1318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t="str">
        <f>INDEX(geobyclient[GEOID],MATCH(VolumebyClient[[#This Row],[CLID]],geobyclient[RIGHT],0))</f>
        <v>GEO1003</v>
      </c>
      <c r="G722" t="str">
        <f>VLOOKUP(VolumebyClient[[#This Row],[INDEX ATCH REGION ID]],GEONAMES[[GEOID]:[GEO Name]],2,)</f>
        <v>EMEA</v>
      </c>
      <c r="H722" t="str">
        <f>"Q"&amp;ROUNDUP(LEFT(VolumebyClient[[#This Row],[Date]],2)/3,0)&amp;" "&amp;RIGHT(VolumebyClient[[#This Row],[Date]],4)</f>
        <v>Q2 2021</v>
      </c>
      <c r="I722" t="str">
        <f>RIGHT(VolumebyClient[[#This Row],[Date]],4)</f>
        <v>2021</v>
      </c>
    </row>
    <row r="723" spans="1:9">
      <c r="A723" s="9" t="s">
        <v>67</v>
      </c>
      <c r="B723" s="7" t="s">
        <v>22</v>
      </c>
      <c r="C723" s="6">
        <v>1435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t="str">
        <f>INDEX(geobyclient[GEOID],MATCH(VolumebyClient[[#This Row],[CLID]],geobyclient[RIGHT],0))</f>
        <v>GEO1003</v>
      </c>
      <c r="G723" t="str">
        <f>VLOOKUP(VolumebyClient[[#This Row],[INDEX ATCH REGION ID]],GEONAMES[[GEOID]:[GEO Name]],2,)</f>
        <v>EMEA</v>
      </c>
      <c r="H723" t="str">
        <f>"Q"&amp;ROUNDUP(LEFT(VolumebyClient[[#This Row],[Date]],2)/3,0)&amp;" "&amp;RIGHT(VolumebyClient[[#This Row],[Date]],4)</f>
        <v>Q2 2021</v>
      </c>
      <c r="I723" t="str">
        <f>RIGHT(VolumebyClient[[#This Row],[Date]],4)</f>
        <v>2021</v>
      </c>
    </row>
    <row r="724" spans="1:9">
      <c r="A724" s="9" t="s">
        <v>67</v>
      </c>
      <c r="B724" s="7" t="s">
        <v>23</v>
      </c>
      <c r="C724" s="6">
        <v>1221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t="str">
        <f>INDEX(geobyclient[GEOID],MATCH(VolumebyClient[[#This Row],[CLID]],geobyclient[RIGHT],0))</f>
        <v>GEO1003</v>
      </c>
      <c r="G724" t="str">
        <f>VLOOKUP(VolumebyClient[[#This Row],[INDEX ATCH REGION ID]],GEONAMES[[GEOID]:[GEO Name]],2,)</f>
        <v>EMEA</v>
      </c>
      <c r="H724" t="str">
        <f>"Q"&amp;ROUNDUP(LEFT(VolumebyClient[[#This Row],[Date]],2)/3,0)&amp;" "&amp;RIGHT(VolumebyClient[[#This Row],[Date]],4)</f>
        <v>Q1 2021</v>
      </c>
      <c r="I724" t="str">
        <f>RIGHT(VolumebyClient[[#This Row],[Date]],4)</f>
        <v>2021</v>
      </c>
    </row>
    <row r="725" spans="1:9">
      <c r="A725" s="9" t="s">
        <v>67</v>
      </c>
      <c r="B725" s="7" t="s">
        <v>24</v>
      </c>
      <c r="C725" s="6">
        <v>1076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t="str">
        <f>INDEX(geobyclient[GEOID],MATCH(VolumebyClient[[#This Row],[CLID]],geobyclient[RIGHT],0))</f>
        <v>GEO1003</v>
      </c>
      <c r="G725" t="str">
        <f>VLOOKUP(VolumebyClient[[#This Row],[INDEX ATCH REGION ID]],GEONAMES[[GEOID]:[GEO Name]],2,)</f>
        <v>EMEA</v>
      </c>
      <c r="H725" t="str">
        <f>"Q"&amp;ROUNDUP(LEFT(VolumebyClient[[#This Row],[Date]],2)/3,0)&amp;" "&amp;RIGHT(VolumebyClient[[#This Row],[Date]],4)</f>
        <v>Q1 2021</v>
      </c>
      <c r="I725" t="str">
        <f>RIGHT(VolumebyClient[[#This Row],[Date]],4)</f>
        <v>2021</v>
      </c>
    </row>
    <row r="726" spans="1:9">
      <c r="A726" s="9" t="s">
        <v>67</v>
      </c>
      <c r="B726" s="7" t="s">
        <v>25</v>
      </c>
      <c r="C726" s="6">
        <v>998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t="str">
        <f>INDEX(geobyclient[GEOID],MATCH(VolumebyClient[[#This Row],[CLID]],geobyclient[RIGHT],0))</f>
        <v>GEO1003</v>
      </c>
      <c r="G726" t="str">
        <f>VLOOKUP(VolumebyClient[[#This Row],[INDEX ATCH REGION ID]],GEONAMES[[GEOID]:[GEO Name]],2,)</f>
        <v>EMEA</v>
      </c>
      <c r="H726" t="str">
        <f>"Q"&amp;ROUNDUP(LEFT(VolumebyClient[[#This Row],[Date]],2)/3,0)&amp;" "&amp;RIGHT(VolumebyClient[[#This Row],[Date]],4)</f>
        <v>Q1 2021</v>
      </c>
      <c r="I726" t="str">
        <f>RIGHT(VolumebyClient[[#This Row],[Date]],4)</f>
        <v>2021</v>
      </c>
    </row>
    <row r="727" spans="1:9">
      <c r="A727" s="9" t="s">
        <v>68</v>
      </c>
      <c r="B727" s="7" t="s">
        <v>27</v>
      </c>
      <c r="C727" s="6">
        <v>82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t="str">
        <f>INDEX(geobyclient[GEOID],MATCH(VolumebyClient[[#This Row],[CLID]],geobyclient[RIGHT],0))</f>
        <v>GEO1003</v>
      </c>
      <c r="G727" t="str">
        <f>VLOOKUP(VolumebyClient[[#This Row],[INDEX ATCH REGION ID]],GEONAMES[[GEOID]:[GEO Name]],2,)</f>
        <v>EMEA</v>
      </c>
      <c r="H727" t="str">
        <f>"Q"&amp;ROUNDUP(LEFT(VolumebyClient[[#This Row],[Date]],2)/3,0)&amp;" "&amp;RIGHT(VolumebyClient[[#This Row],[Date]],4)</f>
        <v>Q1 2020</v>
      </c>
      <c r="I727" t="str">
        <f>RIGHT(VolumebyClient[[#This Row],[Date]],4)</f>
        <v>2020</v>
      </c>
    </row>
    <row r="728" spans="1:9">
      <c r="A728" s="9" t="s">
        <v>68</v>
      </c>
      <c r="B728" s="7" t="s">
        <v>28</v>
      </c>
      <c r="C728" s="6">
        <v>101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t="str">
        <f>INDEX(geobyclient[GEOID],MATCH(VolumebyClient[[#This Row],[CLID]],geobyclient[RIGHT],0))</f>
        <v>GEO1003</v>
      </c>
      <c r="G728" t="str">
        <f>VLOOKUP(VolumebyClient[[#This Row],[INDEX ATCH REGION ID]],GEONAMES[[GEOID]:[GEO Name]],2,)</f>
        <v>EMEA</v>
      </c>
      <c r="H728" t="str">
        <f>"Q"&amp;ROUNDUP(LEFT(VolumebyClient[[#This Row],[Date]],2)/3,0)&amp;" "&amp;RIGHT(VolumebyClient[[#This Row],[Date]],4)</f>
        <v>Q1 2020</v>
      </c>
      <c r="I728" t="str">
        <f>RIGHT(VolumebyClient[[#This Row],[Date]],4)</f>
        <v>2020</v>
      </c>
    </row>
    <row r="729" spans="1:9">
      <c r="A729" s="9" t="s">
        <v>68</v>
      </c>
      <c r="B729" s="7" t="s">
        <v>10</v>
      </c>
      <c r="C729" s="6">
        <v>102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t="str">
        <f>INDEX(geobyclient[GEOID],MATCH(VolumebyClient[[#This Row],[CLID]],geobyclient[RIGHT],0))</f>
        <v>GEO1003</v>
      </c>
      <c r="G729" t="str">
        <f>VLOOKUP(VolumebyClient[[#This Row],[INDEX ATCH REGION ID]],GEONAMES[[GEOID]:[GEO Name]],2,)</f>
        <v>EMEA</v>
      </c>
      <c r="H729" t="str">
        <f>"Q"&amp;ROUNDUP(LEFT(VolumebyClient[[#This Row],[Date]],2)/3,0)&amp;" "&amp;RIGHT(VolumebyClient[[#This Row],[Date]],4)</f>
        <v>Q1 2020</v>
      </c>
      <c r="I729" t="str">
        <f>RIGHT(VolumebyClient[[#This Row],[Date]],4)</f>
        <v>2020</v>
      </c>
    </row>
    <row r="730" spans="1:9">
      <c r="A730" s="9" t="s">
        <v>68</v>
      </c>
      <c r="B730" s="7" t="s">
        <v>11</v>
      </c>
      <c r="C730" s="6">
        <v>126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t="str">
        <f>INDEX(geobyclient[GEOID],MATCH(VolumebyClient[[#This Row],[CLID]],geobyclient[RIGHT],0))</f>
        <v>GEO1003</v>
      </c>
      <c r="G730" t="str">
        <f>VLOOKUP(VolumebyClient[[#This Row],[INDEX ATCH REGION ID]],GEONAMES[[GEOID]:[GEO Name]],2,)</f>
        <v>EMEA</v>
      </c>
      <c r="H730" t="str">
        <f>"Q"&amp;ROUNDUP(LEFT(VolumebyClient[[#This Row],[Date]],2)/3,0)&amp;" "&amp;RIGHT(VolumebyClient[[#This Row],[Date]],4)</f>
        <v>Q2 2020</v>
      </c>
      <c r="I730" t="str">
        <f>RIGHT(VolumebyClient[[#This Row],[Date]],4)</f>
        <v>2020</v>
      </c>
    </row>
    <row r="731" spans="1:9">
      <c r="A731" s="9" t="s">
        <v>68</v>
      </c>
      <c r="B731" s="7" t="s">
        <v>12</v>
      </c>
      <c r="C731" s="6">
        <v>108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t="str">
        <f>INDEX(geobyclient[GEOID],MATCH(VolumebyClient[[#This Row],[CLID]],geobyclient[RIGHT],0))</f>
        <v>GEO1003</v>
      </c>
      <c r="G731" t="str">
        <f>VLOOKUP(VolumebyClient[[#This Row],[INDEX ATCH REGION ID]],GEONAMES[[GEOID]:[GEO Name]],2,)</f>
        <v>EMEA</v>
      </c>
      <c r="H731" t="str">
        <f>"Q"&amp;ROUNDUP(LEFT(VolumebyClient[[#This Row],[Date]],2)/3,0)&amp;" "&amp;RIGHT(VolumebyClient[[#This Row],[Date]],4)</f>
        <v>Q2 2020</v>
      </c>
      <c r="I731" t="str">
        <f>RIGHT(VolumebyClient[[#This Row],[Date]],4)</f>
        <v>2020</v>
      </c>
    </row>
    <row r="732" spans="1:9">
      <c r="A732" s="9" t="s">
        <v>68</v>
      </c>
      <c r="B732" s="7" t="s">
        <v>13</v>
      </c>
      <c r="C732" s="6">
        <v>88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t="str">
        <f>INDEX(geobyclient[GEOID],MATCH(VolumebyClient[[#This Row],[CLID]],geobyclient[RIGHT],0))</f>
        <v>GEO1003</v>
      </c>
      <c r="G732" t="str">
        <f>VLOOKUP(VolumebyClient[[#This Row],[INDEX ATCH REGION ID]],GEONAMES[[GEOID]:[GEO Name]],2,)</f>
        <v>EMEA</v>
      </c>
      <c r="H732" t="str">
        <f>"Q"&amp;ROUNDUP(LEFT(VolumebyClient[[#This Row],[Date]],2)/3,0)&amp;" "&amp;RIGHT(VolumebyClient[[#This Row],[Date]],4)</f>
        <v>Q2 2020</v>
      </c>
      <c r="I732" t="str">
        <f>RIGHT(VolumebyClient[[#This Row],[Date]],4)</f>
        <v>2020</v>
      </c>
    </row>
    <row r="733" spans="1:9">
      <c r="A733" s="9" t="s">
        <v>68</v>
      </c>
      <c r="B733" s="7" t="s">
        <v>14</v>
      </c>
      <c r="C733" s="6">
        <v>68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t="str">
        <f>INDEX(geobyclient[GEOID],MATCH(VolumebyClient[[#This Row],[CLID]],geobyclient[RIGHT],0))</f>
        <v>GEO1003</v>
      </c>
      <c r="G733" t="str">
        <f>VLOOKUP(VolumebyClient[[#This Row],[INDEX ATCH REGION ID]],GEONAMES[[GEOID]:[GEO Name]],2,)</f>
        <v>EMEA</v>
      </c>
      <c r="H733" t="str">
        <f>"Q"&amp;ROUNDUP(LEFT(VolumebyClient[[#This Row],[Date]],2)/3,0)&amp;" "&amp;RIGHT(VolumebyClient[[#This Row],[Date]],4)</f>
        <v>Q3 2020</v>
      </c>
      <c r="I733" t="str">
        <f>RIGHT(VolumebyClient[[#This Row],[Date]],4)</f>
        <v>2020</v>
      </c>
    </row>
    <row r="734" spans="1:9">
      <c r="A734" s="9" t="s">
        <v>68</v>
      </c>
      <c r="B734" s="7" t="s">
        <v>15</v>
      </c>
      <c r="C734" s="6">
        <v>70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t="str">
        <f>INDEX(geobyclient[GEOID],MATCH(VolumebyClient[[#This Row],[CLID]],geobyclient[RIGHT],0))</f>
        <v>GEO1003</v>
      </c>
      <c r="G734" t="str">
        <f>VLOOKUP(VolumebyClient[[#This Row],[INDEX ATCH REGION ID]],GEONAMES[[GEOID]:[GEO Name]],2,)</f>
        <v>EMEA</v>
      </c>
      <c r="H734" t="str">
        <f>"Q"&amp;ROUNDUP(LEFT(VolumebyClient[[#This Row],[Date]],2)/3,0)&amp;" "&amp;RIGHT(VolumebyClient[[#This Row],[Date]],4)</f>
        <v>Q3 2020</v>
      </c>
      <c r="I734" t="str">
        <f>RIGHT(VolumebyClient[[#This Row],[Date]],4)</f>
        <v>2020</v>
      </c>
    </row>
    <row r="735" spans="1:9">
      <c r="A735" s="9" t="s">
        <v>68</v>
      </c>
      <c r="B735" s="7" t="s">
        <v>16</v>
      </c>
      <c r="C735" s="6">
        <v>58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t="str">
        <f>INDEX(geobyclient[GEOID],MATCH(VolumebyClient[[#This Row],[CLID]],geobyclient[RIGHT],0))</f>
        <v>GEO1003</v>
      </c>
      <c r="G735" t="str">
        <f>VLOOKUP(VolumebyClient[[#This Row],[INDEX ATCH REGION ID]],GEONAMES[[GEOID]:[GEO Name]],2,)</f>
        <v>EMEA</v>
      </c>
      <c r="H735" t="str">
        <f>"Q"&amp;ROUNDUP(LEFT(VolumebyClient[[#This Row],[Date]],2)/3,0)&amp;" "&amp;RIGHT(VolumebyClient[[#This Row],[Date]],4)</f>
        <v>Q3 2020</v>
      </c>
      <c r="I735" t="str">
        <f>RIGHT(VolumebyClient[[#This Row],[Date]],4)</f>
        <v>2020</v>
      </c>
    </row>
    <row r="736" spans="1:9">
      <c r="A736" s="9" t="s">
        <v>68</v>
      </c>
      <c r="B736" s="7" t="s">
        <v>17</v>
      </c>
      <c r="C736" s="6">
        <v>76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t="str">
        <f>INDEX(geobyclient[GEOID],MATCH(VolumebyClient[[#This Row],[CLID]],geobyclient[RIGHT],0))</f>
        <v>GEO1003</v>
      </c>
      <c r="G736" t="str">
        <f>VLOOKUP(VolumebyClient[[#This Row],[INDEX ATCH REGION ID]],GEONAMES[[GEOID]:[GEO Name]],2,)</f>
        <v>EMEA</v>
      </c>
      <c r="H736" t="str">
        <f>"Q"&amp;ROUNDUP(LEFT(VolumebyClient[[#This Row],[Date]],2)/3,0)&amp;" "&amp;RIGHT(VolumebyClient[[#This Row],[Date]],4)</f>
        <v>Q4 2020</v>
      </c>
      <c r="I736" t="str">
        <f>RIGHT(VolumebyClient[[#This Row],[Date]],4)</f>
        <v>2020</v>
      </c>
    </row>
    <row r="737" spans="1:9">
      <c r="A737" s="9" t="s">
        <v>68</v>
      </c>
      <c r="B737" s="7" t="s">
        <v>18</v>
      </c>
      <c r="C737" s="6">
        <v>81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t="str">
        <f>INDEX(geobyclient[GEOID],MATCH(VolumebyClient[[#This Row],[CLID]],geobyclient[RIGHT],0))</f>
        <v>GEO1003</v>
      </c>
      <c r="G737" t="str">
        <f>VLOOKUP(VolumebyClient[[#This Row],[INDEX ATCH REGION ID]],GEONAMES[[GEOID]:[GEO Name]],2,)</f>
        <v>EMEA</v>
      </c>
      <c r="H737" t="str">
        <f>"Q"&amp;ROUNDUP(LEFT(VolumebyClient[[#This Row],[Date]],2)/3,0)&amp;" "&amp;RIGHT(VolumebyClient[[#This Row],[Date]],4)</f>
        <v>Q4 2020</v>
      </c>
      <c r="I737" t="str">
        <f>RIGHT(VolumebyClient[[#This Row],[Date]],4)</f>
        <v>2020</v>
      </c>
    </row>
    <row r="738" spans="1:9">
      <c r="A738" s="9" t="s">
        <v>68</v>
      </c>
      <c r="B738" s="7" t="s">
        <v>19</v>
      </c>
      <c r="C738" s="6">
        <v>88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t="str">
        <f>INDEX(geobyclient[GEOID],MATCH(VolumebyClient[[#This Row],[CLID]],geobyclient[RIGHT],0))</f>
        <v>GEO1003</v>
      </c>
      <c r="G738" t="str">
        <f>VLOOKUP(VolumebyClient[[#This Row],[INDEX ATCH REGION ID]],GEONAMES[[GEOID]:[GEO Name]],2,)</f>
        <v>EMEA</v>
      </c>
      <c r="H738" t="str">
        <f>"Q"&amp;ROUNDUP(LEFT(VolumebyClient[[#This Row],[Date]],2)/3,0)&amp;" "&amp;RIGHT(VolumebyClient[[#This Row],[Date]],4)</f>
        <v>Q4 2020</v>
      </c>
      <c r="I738" t="str">
        <f>RIGHT(VolumebyClient[[#This Row],[Date]],4)</f>
        <v>2020</v>
      </c>
    </row>
    <row r="739" spans="1:9">
      <c r="A739" s="9" t="s">
        <v>68</v>
      </c>
      <c r="B739" s="7" t="s">
        <v>20</v>
      </c>
      <c r="C739" s="6">
        <v>91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t="str">
        <f>INDEX(geobyclient[GEOID],MATCH(VolumebyClient[[#This Row],[CLID]],geobyclient[RIGHT],0))</f>
        <v>GEO1003</v>
      </c>
      <c r="G739" t="str">
        <f>VLOOKUP(VolumebyClient[[#This Row],[INDEX ATCH REGION ID]],GEONAMES[[GEOID]:[GEO Name]],2,)</f>
        <v>EMEA</v>
      </c>
      <c r="H739" t="str">
        <f>"Q"&amp;ROUNDUP(LEFT(VolumebyClient[[#This Row],[Date]],2)/3,0)&amp;" "&amp;RIGHT(VolumebyClient[[#This Row],[Date]],4)</f>
        <v>Q2 2021</v>
      </c>
      <c r="I739" t="str">
        <f>RIGHT(VolumebyClient[[#This Row],[Date]],4)</f>
        <v>2021</v>
      </c>
    </row>
    <row r="740" spans="1:9">
      <c r="A740" s="9" t="s">
        <v>68</v>
      </c>
      <c r="B740" s="7" t="s">
        <v>21</v>
      </c>
      <c r="C740" s="6">
        <v>109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t="str">
        <f>INDEX(geobyclient[GEOID],MATCH(VolumebyClient[[#This Row],[CLID]],geobyclient[RIGHT],0))</f>
        <v>GEO1003</v>
      </c>
      <c r="G740" t="str">
        <f>VLOOKUP(VolumebyClient[[#This Row],[INDEX ATCH REGION ID]],GEONAMES[[GEOID]:[GEO Name]],2,)</f>
        <v>EMEA</v>
      </c>
      <c r="H740" t="str">
        <f>"Q"&amp;ROUNDUP(LEFT(VolumebyClient[[#This Row],[Date]],2)/3,0)&amp;" "&amp;RIGHT(VolumebyClient[[#This Row],[Date]],4)</f>
        <v>Q2 2021</v>
      </c>
      <c r="I740" t="str">
        <f>RIGHT(VolumebyClient[[#This Row],[Date]],4)</f>
        <v>2021</v>
      </c>
    </row>
    <row r="741" spans="1:9">
      <c r="A741" s="9" t="s">
        <v>68</v>
      </c>
      <c r="B741" s="7" t="s">
        <v>22</v>
      </c>
      <c r="C741" s="6">
        <v>130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t="str">
        <f>INDEX(geobyclient[GEOID],MATCH(VolumebyClient[[#This Row],[CLID]],geobyclient[RIGHT],0))</f>
        <v>GEO1003</v>
      </c>
      <c r="G741" t="str">
        <f>VLOOKUP(VolumebyClient[[#This Row],[INDEX ATCH REGION ID]],GEONAMES[[GEOID]:[GEO Name]],2,)</f>
        <v>EMEA</v>
      </c>
      <c r="H741" t="str">
        <f>"Q"&amp;ROUNDUP(LEFT(VolumebyClient[[#This Row],[Date]],2)/3,0)&amp;" "&amp;RIGHT(VolumebyClient[[#This Row],[Date]],4)</f>
        <v>Q2 2021</v>
      </c>
      <c r="I741" t="str">
        <f>RIGHT(VolumebyClient[[#This Row],[Date]],4)</f>
        <v>2021</v>
      </c>
    </row>
    <row r="742" spans="1:9">
      <c r="A742" s="9" t="s">
        <v>68</v>
      </c>
      <c r="B742" s="7" t="s">
        <v>23</v>
      </c>
      <c r="C742" s="6">
        <v>105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t="str">
        <f>INDEX(geobyclient[GEOID],MATCH(VolumebyClient[[#This Row],[CLID]],geobyclient[RIGHT],0))</f>
        <v>GEO1003</v>
      </c>
      <c r="G742" t="str">
        <f>VLOOKUP(VolumebyClient[[#This Row],[INDEX ATCH REGION ID]],GEONAMES[[GEOID]:[GEO Name]],2,)</f>
        <v>EMEA</v>
      </c>
      <c r="H742" t="str">
        <f>"Q"&amp;ROUNDUP(LEFT(VolumebyClient[[#This Row],[Date]],2)/3,0)&amp;" "&amp;RIGHT(VolumebyClient[[#This Row],[Date]],4)</f>
        <v>Q1 2021</v>
      </c>
      <c r="I742" t="str">
        <f>RIGHT(VolumebyClient[[#This Row],[Date]],4)</f>
        <v>2021</v>
      </c>
    </row>
    <row r="743" spans="1:9">
      <c r="A743" s="9" t="s">
        <v>68</v>
      </c>
      <c r="B743" s="7" t="s">
        <v>24</v>
      </c>
      <c r="C743" s="6">
        <v>98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t="str">
        <f>INDEX(geobyclient[GEOID],MATCH(VolumebyClient[[#This Row],[CLID]],geobyclient[RIGHT],0))</f>
        <v>GEO1003</v>
      </c>
      <c r="G743" t="str">
        <f>VLOOKUP(VolumebyClient[[#This Row],[INDEX ATCH REGION ID]],GEONAMES[[GEOID]:[GEO Name]],2,)</f>
        <v>EMEA</v>
      </c>
      <c r="H743" t="str">
        <f>"Q"&amp;ROUNDUP(LEFT(VolumebyClient[[#This Row],[Date]],2)/3,0)&amp;" "&amp;RIGHT(VolumebyClient[[#This Row],[Date]],4)</f>
        <v>Q1 2021</v>
      </c>
      <c r="I743" t="str">
        <f>RIGHT(VolumebyClient[[#This Row],[Date]],4)</f>
        <v>2021</v>
      </c>
    </row>
    <row r="744" spans="1:9">
      <c r="A744" s="9" t="s">
        <v>68</v>
      </c>
      <c r="B744" s="7" t="s">
        <v>25</v>
      </c>
      <c r="C744" s="6">
        <v>77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t="str">
        <f>INDEX(geobyclient[GEOID],MATCH(VolumebyClient[[#This Row],[CLID]],geobyclient[RIGHT],0))</f>
        <v>GEO1003</v>
      </c>
      <c r="G744" t="str">
        <f>VLOOKUP(VolumebyClient[[#This Row],[INDEX ATCH REGION ID]],GEONAMES[[GEOID]:[GEO Name]],2,)</f>
        <v>EMEA</v>
      </c>
      <c r="H744" t="str">
        <f>"Q"&amp;ROUNDUP(LEFT(VolumebyClient[[#This Row],[Date]],2)/3,0)&amp;" "&amp;RIGHT(VolumebyClient[[#This Row],[Date]],4)</f>
        <v>Q1 2021</v>
      </c>
      <c r="I744" t="str">
        <f>RIGHT(VolumebyClient[[#This Row],[Date]],4)</f>
        <v>2021</v>
      </c>
    </row>
    <row r="745" spans="1:9">
      <c r="A745" s="9" t="s">
        <v>69</v>
      </c>
      <c r="B745" s="7" t="s">
        <v>16</v>
      </c>
      <c r="C745" s="6">
        <v>1249</v>
      </c>
      <c r="D745">
        <f>LEN(VolumebyClient[[#This Row],[CLID]])</f>
        <v>7</v>
      </c>
      <c r="E745" t="str">
        <f>_xlfn.XLOOKUP(VolumebyClient[[#This Row],[CLID]],geobyclient[MID],geobyclient[GEOID])</f>
        <v>GEO1004</v>
      </c>
      <c r="F745" t="str">
        <f>INDEX(geobyclient[GEOID],MATCH(VolumebyClient[[#This Row],[CLID]],geobyclient[RIGHT],0))</f>
        <v>GEO1004</v>
      </c>
      <c r="G745" t="str">
        <f>VLOOKUP(VolumebyClient[[#This Row],[INDEX ATCH REGION ID]],GEONAMES[[GEOID]:[GEO Name]],2,)</f>
        <v>LATAM</v>
      </c>
      <c r="H745" t="str">
        <f>"Q"&amp;ROUNDUP(LEFT(VolumebyClient[[#This Row],[Date]],2)/3,0)&amp;" "&amp;RIGHT(VolumebyClient[[#This Row],[Date]],4)</f>
        <v>Q3 2020</v>
      </c>
      <c r="I745" t="str">
        <f>RIGHT(VolumebyClient[[#This Row],[Date]],4)</f>
        <v>2020</v>
      </c>
    </row>
    <row r="746" spans="1:9">
      <c r="A746" s="9" t="s">
        <v>69</v>
      </c>
      <c r="B746" s="7" t="s">
        <v>17</v>
      </c>
      <c r="C746" s="6">
        <v>913</v>
      </c>
      <c r="D746">
        <f>LEN(VolumebyClient[[#This Row],[CLID]])</f>
        <v>7</v>
      </c>
      <c r="E746" t="str">
        <f>_xlfn.XLOOKUP(VolumebyClient[[#This Row],[CLID]],geobyclient[MID],geobyclient[GEOID])</f>
        <v>GEO1004</v>
      </c>
      <c r="F746" t="str">
        <f>INDEX(geobyclient[GEOID],MATCH(VolumebyClient[[#This Row],[CLID]],geobyclient[RIGHT],0))</f>
        <v>GEO1004</v>
      </c>
      <c r="G746" t="str">
        <f>VLOOKUP(VolumebyClient[[#This Row],[INDEX ATCH REGION ID]],GEONAMES[[GEOID]:[GEO Name]],2,)</f>
        <v>LATAM</v>
      </c>
      <c r="H746" t="str">
        <f>"Q"&amp;ROUNDUP(LEFT(VolumebyClient[[#This Row],[Date]],2)/3,0)&amp;" "&amp;RIGHT(VolumebyClient[[#This Row],[Date]],4)</f>
        <v>Q4 2020</v>
      </c>
      <c r="I746" t="str">
        <f>RIGHT(VolumebyClient[[#This Row],[Date]],4)</f>
        <v>2020</v>
      </c>
    </row>
    <row r="747" spans="1:9">
      <c r="A747" s="9" t="s">
        <v>69</v>
      </c>
      <c r="B747" s="7" t="s">
        <v>18</v>
      </c>
      <c r="C747" s="6">
        <v>1574</v>
      </c>
      <c r="D747">
        <f>LEN(VolumebyClient[[#This Row],[CLID]])</f>
        <v>7</v>
      </c>
      <c r="E747" t="str">
        <f>_xlfn.XLOOKUP(VolumebyClient[[#This Row],[CLID]],geobyclient[MID],geobyclient[GEOID])</f>
        <v>GEO1004</v>
      </c>
      <c r="F747" t="str">
        <f>INDEX(geobyclient[GEOID],MATCH(VolumebyClient[[#This Row],[CLID]],geobyclient[RIGHT],0))</f>
        <v>GEO1004</v>
      </c>
      <c r="G747" t="str">
        <f>VLOOKUP(VolumebyClient[[#This Row],[INDEX ATCH REGION ID]],GEONAMES[[GEOID]:[GEO Name]],2,)</f>
        <v>LATAM</v>
      </c>
      <c r="H747" t="str">
        <f>"Q"&amp;ROUNDUP(LEFT(VolumebyClient[[#This Row],[Date]],2)/3,0)&amp;" "&amp;RIGHT(VolumebyClient[[#This Row],[Date]],4)</f>
        <v>Q4 2020</v>
      </c>
      <c r="I747" t="str">
        <f>RIGHT(VolumebyClient[[#This Row],[Date]],4)</f>
        <v>2020</v>
      </c>
    </row>
    <row r="748" spans="1:9">
      <c r="A748" s="9" t="s">
        <v>69</v>
      </c>
      <c r="B748" s="7" t="s">
        <v>19</v>
      </c>
      <c r="C748" s="6">
        <v>1082</v>
      </c>
      <c r="D748">
        <f>LEN(VolumebyClient[[#This Row],[CLID]])</f>
        <v>7</v>
      </c>
      <c r="E748" t="str">
        <f>_xlfn.XLOOKUP(VolumebyClient[[#This Row],[CLID]],geobyclient[MID],geobyclient[GEOID])</f>
        <v>GEO1004</v>
      </c>
      <c r="F748" t="str">
        <f>INDEX(geobyclient[GEOID],MATCH(VolumebyClient[[#This Row],[CLID]],geobyclient[RIGHT],0))</f>
        <v>GEO1004</v>
      </c>
      <c r="G748" t="str">
        <f>VLOOKUP(VolumebyClient[[#This Row],[INDEX ATCH REGION ID]],GEONAMES[[GEOID]:[GEO Name]],2,)</f>
        <v>LATAM</v>
      </c>
      <c r="H748" t="str">
        <f>"Q"&amp;ROUNDUP(LEFT(VolumebyClient[[#This Row],[Date]],2)/3,0)&amp;" "&amp;RIGHT(VolumebyClient[[#This Row],[Date]],4)</f>
        <v>Q4 2020</v>
      </c>
      <c r="I748" t="str">
        <f>RIGHT(VolumebyClient[[#This Row],[Date]],4)</f>
        <v>2020</v>
      </c>
    </row>
    <row r="749" spans="1:9">
      <c r="A749" s="9" t="s">
        <v>69</v>
      </c>
      <c r="B749" s="7" t="s">
        <v>23</v>
      </c>
      <c r="C749" s="6">
        <v>1945</v>
      </c>
      <c r="D749">
        <f>LEN(VolumebyClient[[#This Row],[CLID]])</f>
        <v>7</v>
      </c>
      <c r="E749" t="str">
        <f>_xlfn.XLOOKUP(VolumebyClient[[#This Row],[CLID]],geobyclient[MID],geobyclient[GEOID])</f>
        <v>GEO1004</v>
      </c>
      <c r="F749" t="str">
        <f>INDEX(geobyclient[GEOID],MATCH(VolumebyClient[[#This Row],[CLID]],geobyclient[RIGHT],0))</f>
        <v>GEO1004</v>
      </c>
      <c r="G749" t="str">
        <f>VLOOKUP(VolumebyClient[[#This Row],[INDEX ATCH REGION ID]],GEONAMES[[GEOID]:[GEO Name]],2,)</f>
        <v>LATAM</v>
      </c>
      <c r="H749" t="str">
        <f>"Q"&amp;ROUNDUP(LEFT(VolumebyClient[[#This Row],[Date]],2)/3,0)&amp;" "&amp;RIGHT(VolumebyClient[[#This Row],[Date]],4)</f>
        <v>Q1 2021</v>
      </c>
      <c r="I749" t="str">
        <f>RIGHT(VolumebyClient[[#This Row],[Date]],4)</f>
        <v>2021</v>
      </c>
    </row>
    <row r="750" spans="1:9">
      <c r="A750" s="9" t="s">
        <v>69</v>
      </c>
      <c r="B750" s="7" t="s">
        <v>24</v>
      </c>
      <c r="C750" s="6">
        <v>1296</v>
      </c>
      <c r="D750">
        <f>LEN(VolumebyClient[[#This Row],[CLID]])</f>
        <v>7</v>
      </c>
      <c r="E750" t="str">
        <f>_xlfn.XLOOKUP(VolumebyClient[[#This Row],[CLID]],geobyclient[MID],geobyclient[GEOID])</f>
        <v>GEO1004</v>
      </c>
      <c r="F750" t="str">
        <f>INDEX(geobyclient[GEOID],MATCH(VolumebyClient[[#This Row],[CLID]],geobyclient[RIGHT],0))</f>
        <v>GEO1004</v>
      </c>
      <c r="G750" t="str">
        <f>VLOOKUP(VolumebyClient[[#This Row],[INDEX ATCH REGION ID]],GEONAMES[[GEOID]:[GEO Name]],2,)</f>
        <v>LATAM</v>
      </c>
      <c r="H750" t="str">
        <f>"Q"&amp;ROUNDUP(LEFT(VolumebyClient[[#This Row],[Date]],2)/3,0)&amp;" "&amp;RIGHT(VolumebyClient[[#This Row],[Date]],4)</f>
        <v>Q1 2021</v>
      </c>
      <c r="I750" t="str">
        <f>RIGHT(VolumebyClient[[#This Row],[Date]],4)</f>
        <v>2021</v>
      </c>
    </row>
    <row r="751" spans="1:9">
      <c r="A751" s="9" t="s">
        <v>69</v>
      </c>
      <c r="B751" s="7" t="s">
        <v>25</v>
      </c>
      <c r="C751" s="6">
        <v>1568</v>
      </c>
      <c r="D751">
        <f>LEN(VolumebyClient[[#This Row],[CLID]])</f>
        <v>7</v>
      </c>
      <c r="E751" t="str">
        <f>_xlfn.XLOOKUP(VolumebyClient[[#This Row],[CLID]],geobyclient[MID],geobyclient[GEOID])</f>
        <v>GEO1004</v>
      </c>
      <c r="F751" t="str">
        <f>INDEX(geobyclient[GEOID],MATCH(VolumebyClient[[#This Row],[CLID]],geobyclient[RIGHT],0))</f>
        <v>GEO1004</v>
      </c>
      <c r="G751" t="str">
        <f>VLOOKUP(VolumebyClient[[#This Row],[INDEX ATCH REGION ID]],GEONAMES[[GEOID]:[GEO Name]],2,)</f>
        <v>LATAM</v>
      </c>
      <c r="H751" t="str">
        <f>"Q"&amp;ROUNDUP(LEFT(VolumebyClient[[#This Row],[Date]],2)/3,0)&amp;" "&amp;RIGHT(VolumebyClient[[#This Row],[Date]],4)</f>
        <v>Q1 2021</v>
      </c>
      <c r="I751" t="str">
        <f>RIGHT(VolumebyClient[[#This Row],[Date]],4)</f>
        <v>2021</v>
      </c>
    </row>
    <row r="752" spans="1:9">
      <c r="A752" s="9" t="s">
        <v>70</v>
      </c>
      <c r="B752" s="7" t="s">
        <v>27</v>
      </c>
      <c r="C752" s="6">
        <v>756</v>
      </c>
      <c r="D752">
        <f>LEN(VolumebyClient[[#This Row],[CLID]])</f>
        <v>7</v>
      </c>
      <c r="E752" t="str">
        <f>_xlfn.XLOOKUP(VolumebyClient[[#This Row],[CLID]],geobyclient[MID],geobyclient[GEOID])</f>
        <v>GEO1004</v>
      </c>
      <c r="F752" t="str">
        <f>INDEX(geobyclient[GEOID],MATCH(VolumebyClient[[#This Row],[CLID]],geobyclient[RIGHT],0))</f>
        <v>GEO1004</v>
      </c>
      <c r="G752" t="str">
        <f>VLOOKUP(VolumebyClient[[#This Row],[INDEX ATCH REGION ID]],GEONAMES[[GEOID]:[GEO Name]],2,)</f>
        <v>LATAM</v>
      </c>
      <c r="H752" t="str">
        <f>"Q"&amp;ROUNDUP(LEFT(VolumebyClient[[#This Row],[Date]],2)/3,0)&amp;" "&amp;RIGHT(VolumebyClient[[#This Row],[Date]],4)</f>
        <v>Q1 2020</v>
      </c>
      <c r="I752" t="str">
        <f>RIGHT(VolumebyClient[[#This Row],[Date]],4)</f>
        <v>2020</v>
      </c>
    </row>
    <row r="753" spans="1:9">
      <c r="A753" s="9" t="s">
        <v>70</v>
      </c>
      <c r="B753" s="7" t="s">
        <v>28</v>
      </c>
      <c r="C753" s="6">
        <v>954</v>
      </c>
      <c r="D753">
        <f>LEN(VolumebyClient[[#This Row],[CLID]])</f>
        <v>7</v>
      </c>
      <c r="E753" t="str">
        <f>_xlfn.XLOOKUP(VolumebyClient[[#This Row],[CLID]],geobyclient[MID],geobyclient[GEOID])</f>
        <v>GEO1004</v>
      </c>
      <c r="F753" t="str">
        <f>INDEX(geobyclient[GEOID],MATCH(VolumebyClient[[#This Row],[CLID]],geobyclient[RIGHT],0))</f>
        <v>GEO1004</v>
      </c>
      <c r="G753" t="str">
        <f>VLOOKUP(VolumebyClient[[#This Row],[INDEX ATCH REGION ID]],GEONAMES[[GEOID]:[GEO Name]],2,)</f>
        <v>LATAM</v>
      </c>
      <c r="H753" t="str">
        <f>"Q"&amp;ROUNDUP(LEFT(VolumebyClient[[#This Row],[Date]],2)/3,0)&amp;" "&amp;RIGHT(VolumebyClient[[#This Row],[Date]],4)</f>
        <v>Q1 2020</v>
      </c>
      <c r="I753" t="str">
        <f>RIGHT(VolumebyClient[[#This Row],[Date]],4)</f>
        <v>2020</v>
      </c>
    </row>
    <row r="754" spans="1:9">
      <c r="A754" s="9" t="s">
        <v>70</v>
      </c>
      <c r="B754" s="7" t="s">
        <v>10</v>
      </c>
      <c r="C754" s="6">
        <v>955</v>
      </c>
      <c r="D754">
        <f>LEN(VolumebyClient[[#This Row],[CLID]])</f>
        <v>7</v>
      </c>
      <c r="E754" t="str">
        <f>_xlfn.XLOOKUP(VolumebyClient[[#This Row],[CLID]],geobyclient[MID],geobyclient[GEOID])</f>
        <v>GEO1004</v>
      </c>
      <c r="F754" t="str">
        <f>INDEX(geobyclient[GEOID],MATCH(VolumebyClient[[#This Row],[CLID]],geobyclient[RIGHT],0))</f>
        <v>GEO1004</v>
      </c>
      <c r="G754" t="str">
        <f>VLOOKUP(VolumebyClient[[#This Row],[INDEX ATCH REGION ID]],GEONAMES[[GEOID]:[GEO Name]],2,)</f>
        <v>LATAM</v>
      </c>
      <c r="H754" t="str">
        <f>"Q"&amp;ROUNDUP(LEFT(VolumebyClient[[#This Row],[Date]],2)/3,0)&amp;" "&amp;RIGHT(VolumebyClient[[#This Row],[Date]],4)</f>
        <v>Q1 2020</v>
      </c>
      <c r="I754" t="str">
        <f>RIGHT(VolumebyClient[[#This Row],[Date]],4)</f>
        <v>2020</v>
      </c>
    </row>
    <row r="755" spans="1:9">
      <c r="A755" s="9" t="s">
        <v>70</v>
      </c>
      <c r="B755" s="7" t="s">
        <v>11</v>
      </c>
      <c r="C755" s="6">
        <v>1261</v>
      </c>
      <c r="D755">
        <f>LEN(VolumebyClient[[#This Row],[CLID]])</f>
        <v>7</v>
      </c>
      <c r="E755" t="str">
        <f>_xlfn.XLOOKUP(VolumebyClient[[#This Row],[CLID]],geobyclient[MID],geobyclient[GEOID])</f>
        <v>GEO1004</v>
      </c>
      <c r="F755" t="str">
        <f>INDEX(geobyclient[GEOID],MATCH(VolumebyClient[[#This Row],[CLID]],geobyclient[RIGHT],0))</f>
        <v>GEO1004</v>
      </c>
      <c r="G755" t="str">
        <f>VLOOKUP(VolumebyClient[[#This Row],[INDEX ATCH REGION ID]],GEONAMES[[GEOID]:[GEO Name]],2,)</f>
        <v>LATAM</v>
      </c>
      <c r="H755" t="str">
        <f>"Q"&amp;ROUNDUP(LEFT(VolumebyClient[[#This Row],[Date]],2)/3,0)&amp;" "&amp;RIGHT(VolumebyClient[[#This Row],[Date]],4)</f>
        <v>Q2 2020</v>
      </c>
      <c r="I755" t="str">
        <f>RIGHT(VolumebyClient[[#This Row],[Date]],4)</f>
        <v>2020</v>
      </c>
    </row>
    <row r="756" spans="1:9">
      <c r="A756" s="9" t="s">
        <v>70</v>
      </c>
      <c r="B756" s="7" t="s">
        <v>12</v>
      </c>
      <c r="C756" s="6">
        <v>1058</v>
      </c>
      <c r="D756">
        <f>LEN(VolumebyClient[[#This Row],[CLID]])</f>
        <v>7</v>
      </c>
      <c r="E756" t="str">
        <f>_xlfn.XLOOKUP(VolumebyClient[[#This Row],[CLID]],geobyclient[MID],geobyclient[GEOID])</f>
        <v>GEO1004</v>
      </c>
      <c r="F756" t="str">
        <f>INDEX(geobyclient[GEOID],MATCH(VolumebyClient[[#This Row],[CLID]],geobyclient[RIGHT],0))</f>
        <v>GEO1004</v>
      </c>
      <c r="G756" t="str">
        <f>VLOOKUP(VolumebyClient[[#This Row],[INDEX ATCH REGION ID]],GEONAMES[[GEOID]:[GEO Name]],2,)</f>
        <v>LATAM</v>
      </c>
      <c r="H756" t="str">
        <f>"Q"&amp;ROUNDUP(LEFT(VolumebyClient[[#This Row],[Date]],2)/3,0)&amp;" "&amp;RIGHT(VolumebyClient[[#This Row],[Date]],4)</f>
        <v>Q2 2020</v>
      </c>
      <c r="I756" t="str">
        <f>RIGHT(VolumebyClient[[#This Row],[Date]],4)</f>
        <v>2020</v>
      </c>
    </row>
    <row r="757" spans="1:9">
      <c r="A757" s="9" t="s">
        <v>70</v>
      </c>
      <c r="B757" s="7" t="s">
        <v>13</v>
      </c>
      <c r="C757" s="6">
        <v>855</v>
      </c>
      <c r="D757">
        <f>LEN(VolumebyClient[[#This Row],[CLID]])</f>
        <v>7</v>
      </c>
      <c r="E757" t="str">
        <f>_xlfn.XLOOKUP(VolumebyClient[[#This Row],[CLID]],geobyclient[MID],geobyclient[GEOID])</f>
        <v>GEO1004</v>
      </c>
      <c r="F757" t="str">
        <f>INDEX(geobyclient[GEOID],MATCH(VolumebyClient[[#This Row],[CLID]],geobyclient[RIGHT],0))</f>
        <v>GEO1004</v>
      </c>
      <c r="G757" t="str">
        <f>VLOOKUP(VolumebyClient[[#This Row],[INDEX ATCH REGION ID]],GEONAMES[[GEOID]:[GEO Name]],2,)</f>
        <v>LATAM</v>
      </c>
      <c r="H757" t="str">
        <f>"Q"&amp;ROUNDUP(LEFT(VolumebyClient[[#This Row],[Date]],2)/3,0)&amp;" "&amp;RIGHT(VolumebyClient[[#This Row],[Date]],4)</f>
        <v>Q2 2020</v>
      </c>
      <c r="I757" t="str">
        <f>RIGHT(VolumebyClient[[#This Row],[Date]],4)</f>
        <v>2020</v>
      </c>
    </row>
    <row r="758" spans="1:9">
      <c r="A758" s="9" t="s">
        <v>70</v>
      </c>
      <c r="B758" s="7" t="s">
        <v>14</v>
      </c>
      <c r="C758" s="6">
        <v>654</v>
      </c>
      <c r="D758">
        <f>LEN(VolumebyClient[[#This Row],[CLID]])</f>
        <v>7</v>
      </c>
      <c r="E758" t="str">
        <f>_xlfn.XLOOKUP(VolumebyClient[[#This Row],[CLID]],geobyclient[MID],geobyclient[GEOID])</f>
        <v>GEO1004</v>
      </c>
      <c r="F758" t="str">
        <f>INDEX(geobyclient[GEOID],MATCH(VolumebyClient[[#This Row],[CLID]],geobyclient[RIGHT],0))</f>
        <v>GEO1004</v>
      </c>
      <c r="G758" t="str">
        <f>VLOOKUP(VolumebyClient[[#This Row],[INDEX ATCH REGION ID]],GEONAMES[[GEOID]:[GEO Name]],2,)</f>
        <v>LATAM</v>
      </c>
      <c r="H758" t="str">
        <f>"Q"&amp;ROUNDUP(LEFT(VolumebyClient[[#This Row],[Date]],2)/3,0)&amp;" "&amp;RIGHT(VolumebyClient[[#This Row],[Date]],4)</f>
        <v>Q3 2020</v>
      </c>
      <c r="I758" t="str">
        <f>RIGHT(VolumebyClient[[#This Row],[Date]],4)</f>
        <v>2020</v>
      </c>
    </row>
    <row r="759" spans="1:9">
      <c r="A759" s="9" t="s">
        <v>70</v>
      </c>
      <c r="B759" s="7" t="s">
        <v>15</v>
      </c>
      <c r="C759" s="6">
        <v>656</v>
      </c>
      <c r="D759">
        <f>LEN(VolumebyClient[[#This Row],[CLID]])</f>
        <v>7</v>
      </c>
      <c r="E759" t="str">
        <f>_xlfn.XLOOKUP(VolumebyClient[[#This Row],[CLID]],geobyclient[MID],geobyclient[GEOID])</f>
        <v>GEO1004</v>
      </c>
      <c r="F759" t="str">
        <f>INDEX(geobyclient[GEOID],MATCH(VolumebyClient[[#This Row],[CLID]],geobyclient[RIGHT],0))</f>
        <v>GEO1004</v>
      </c>
      <c r="G759" t="str">
        <f>VLOOKUP(VolumebyClient[[#This Row],[INDEX ATCH REGION ID]],GEONAMES[[GEOID]:[GEO Name]],2,)</f>
        <v>LATAM</v>
      </c>
      <c r="H759" t="str">
        <f>"Q"&amp;ROUNDUP(LEFT(VolumebyClient[[#This Row],[Date]],2)/3,0)&amp;" "&amp;RIGHT(VolumebyClient[[#This Row],[Date]],4)</f>
        <v>Q3 2020</v>
      </c>
      <c r="I759" t="str">
        <f>RIGHT(VolumebyClient[[#This Row],[Date]],4)</f>
        <v>2020</v>
      </c>
    </row>
    <row r="760" spans="1:9">
      <c r="A760" s="9" t="s">
        <v>70</v>
      </c>
      <c r="B760" s="7" t="s">
        <v>16</v>
      </c>
      <c r="C760" s="6">
        <v>554</v>
      </c>
      <c r="D760">
        <f>LEN(VolumebyClient[[#This Row],[CLID]])</f>
        <v>7</v>
      </c>
      <c r="E760" t="str">
        <f>_xlfn.XLOOKUP(VolumebyClient[[#This Row],[CLID]],geobyclient[MID],geobyclient[GEOID])</f>
        <v>GEO1004</v>
      </c>
      <c r="F760" t="str">
        <f>INDEX(geobyclient[GEOID],MATCH(VolumebyClient[[#This Row],[CLID]],geobyclient[RIGHT],0))</f>
        <v>GEO1004</v>
      </c>
      <c r="G760" t="str">
        <f>VLOOKUP(VolumebyClient[[#This Row],[INDEX ATCH REGION ID]],GEONAMES[[GEOID]:[GEO Name]],2,)</f>
        <v>LATAM</v>
      </c>
      <c r="H760" t="str">
        <f>"Q"&amp;ROUNDUP(LEFT(VolumebyClient[[#This Row],[Date]],2)/3,0)&amp;" "&amp;RIGHT(VolumebyClient[[#This Row],[Date]],4)</f>
        <v>Q3 2020</v>
      </c>
      <c r="I760" t="str">
        <f>RIGHT(VolumebyClient[[#This Row],[Date]],4)</f>
        <v>2020</v>
      </c>
    </row>
    <row r="761" spans="1:9">
      <c r="A761" s="9" t="s">
        <v>70</v>
      </c>
      <c r="B761" s="7" t="s">
        <v>17</v>
      </c>
      <c r="C761" s="6">
        <v>760</v>
      </c>
      <c r="D761">
        <f>LEN(VolumebyClient[[#This Row],[CLID]])</f>
        <v>7</v>
      </c>
      <c r="E761" t="str">
        <f>_xlfn.XLOOKUP(VolumebyClient[[#This Row],[CLID]],geobyclient[MID],geobyclient[GEOID])</f>
        <v>GEO1004</v>
      </c>
      <c r="F761" t="str">
        <f>INDEX(geobyclient[GEOID],MATCH(VolumebyClient[[#This Row],[CLID]],geobyclient[RIGHT],0))</f>
        <v>GEO1004</v>
      </c>
      <c r="G761" t="str">
        <f>VLOOKUP(VolumebyClient[[#This Row],[INDEX ATCH REGION ID]],GEONAMES[[GEOID]:[GEO Name]],2,)</f>
        <v>LATAM</v>
      </c>
      <c r="H761" t="str">
        <f>"Q"&amp;ROUNDUP(LEFT(VolumebyClient[[#This Row],[Date]],2)/3,0)&amp;" "&amp;RIGHT(VolumebyClient[[#This Row],[Date]],4)</f>
        <v>Q4 2020</v>
      </c>
      <c r="I761" t="str">
        <f>RIGHT(VolumebyClient[[#This Row],[Date]],4)</f>
        <v>2020</v>
      </c>
    </row>
    <row r="762" spans="1:9">
      <c r="A762" s="9" t="s">
        <v>70</v>
      </c>
      <c r="B762" s="7" t="s">
        <v>18</v>
      </c>
      <c r="C762" s="6">
        <v>759</v>
      </c>
      <c r="D762">
        <f>LEN(VolumebyClient[[#This Row],[CLID]])</f>
        <v>7</v>
      </c>
      <c r="E762" t="str">
        <f>_xlfn.XLOOKUP(VolumebyClient[[#This Row],[CLID]],geobyclient[MID],geobyclient[GEOID])</f>
        <v>GEO1004</v>
      </c>
      <c r="F762" t="str">
        <f>INDEX(geobyclient[GEOID],MATCH(VolumebyClient[[#This Row],[CLID]],geobyclient[RIGHT],0))</f>
        <v>GEO1004</v>
      </c>
      <c r="G762" t="str">
        <f>VLOOKUP(VolumebyClient[[#This Row],[INDEX ATCH REGION ID]],GEONAMES[[GEOID]:[GEO Name]],2,)</f>
        <v>LATAM</v>
      </c>
      <c r="H762" t="str">
        <f>"Q"&amp;ROUNDUP(LEFT(VolumebyClient[[#This Row],[Date]],2)/3,0)&amp;" "&amp;RIGHT(VolumebyClient[[#This Row],[Date]],4)</f>
        <v>Q4 2020</v>
      </c>
      <c r="I762" t="str">
        <f>RIGHT(VolumebyClient[[#This Row],[Date]],4)</f>
        <v>2020</v>
      </c>
    </row>
    <row r="763" spans="1:9">
      <c r="A763" s="9" t="s">
        <v>70</v>
      </c>
      <c r="B763" s="7" t="s">
        <v>19</v>
      </c>
      <c r="C763" s="6">
        <v>857</v>
      </c>
      <c r="D763">
        <f>LEN(VolumebyClient[[#This Row],[CLID]])</f>
        <v>7</v>
      </c>
      <c r="E763" t="str">
        <f>_xlfn.XLOOKUP(VolumebyClient[[#This Row],[CLID]],geobyclient[MID],geobyclient[GEOID])</f>
        <v>GEO1004</v>
      </c>
      <c r="F763" t="str">
        <f>INDEX(geobyclient[GEOID],MATCH(VolumebyClient[[#This Row],[CLID]],geobyclient[RIGHT],0))</f>
        <v>GEO1004</v>
      </c>
      <c r="G763" t="str">
        <f>VLOOKUP(VolumebyClient[[#This Row],[INDEX ATCH REGION ID]],GEONAMES[[GEOID]:[GEO Name]],2,)</f>
        <v>LATAM</v>
      </c>
      <c r="H763" t="str">
        <f>"Q"&amp;ROUNDUP(LEFT(VolumebyClient[[#This Row],[Date]],2)/3,0)&amp;" "&amp;RIGHT(VolumebyClient[[#This Row],[Date]],4)</f>
        <v>Q4 2020</v>
      </c>
      <c r="I763" t="str">
        <f>RIGHT(VolumebyClient[[#This Row],[Date]],4)</f>
        <v>2020</v>
      </c>
    </row>
    <row r="764" spans="1:9">
      <c r="A764" s="9" t="s">
        <v>70</v>
      </c>
      <c r="B764" s="7" t="s">
        <v>20</v>
      </c>
      <c r="C764" s="6">
        <v>865</v>
      </c>
      <c r="D764">
        <f>LEN(VolumebyClient[[#This Row],[CLID]])</f>
        <v>7</v>
      </c>
      <c r="E764" t="str">
        <f>_xlfn.XLOOKUP(VolumebyClient[[#This Row],[CLID]],geobyclient[MID],geobyclient[GEOID])</f>
        <v>GEO1004</v>
      </c>
      <c r="F764" t="str">
        <f>INDEX(geobyclient[GEOID],MATCH(VolumebyClient[[#This Row],[CLID]],geobyclient[RIGHT],0))</f>
        <v>GEO1004</v>
      </c>
      <c r="G764" t="str">
        <f>VLOOKUP(VolumebyClient[[#This Row],[INDEX ATCH REGION ID]],GEONAMES[[GEOID]:[GEO Name]],2,)</f>
        <v>LATAM</v>
      </c>
      <c r="H764" t="str">
        <f>"Q"&amp;ROUNDUP(LEFT(VolumebyClient[[#This Row],[Date]],2)/3,0)&amp;" "&amp;RIGHT(VolumebyClient[[#This Row],[Date]],4)</f>
        <v>Q2 2021</v>
      </c>
      <c r="I764" t="str">
        <f>RIGHT(VolumebyClient[[#This Row],[Date]],4)</f>
        <v>2021</v>
      </c>
    </row>
    <row r="765" spans="1:9">
      <c r="A765" s="9" t="s">
        <v>70</v>
      </c>
      <c r="B765" s="7" t="s">
        <v>21</v>
      </c>
      <c r="C765" s="6">
        <v>1078</v>
      </c>
      <c r="D765">
        <f>LEN(VolumebyClient[[#This Row],[CLID]])</f>
        <v>7</v>
      </c>
      <c r="E765" t="str">
        <f>_xlfn.XLOOKUP(VolumebyClient[[#This Row],[CLID]],geobyclient[MID],geobyclient[GEOID])</f>
        <v>GEO1004</v>
      </c>
      <c r="F765" t="str">
        <f>INDEX(geobyclient[GEOID],MATCH(VolumebyClient[[#This Row],[CLID]],geobyclient[RIGHT],0))</f>
        <v>GEO1004</v>
      </c>
      <c r="G765" t="str">
        <f>VLOOKUP(VolumebyClient[[#This Row],[INDEX ATCH REGION ID]],GEONAMES[[GEOID]:[GEO Name]],2,)</f>
        <v>LATAM</v>
      </c>
      <c r="H765" t="str">
        <f>"Q"&amp;ROUNDUP(LEFT(VolumebyClient[[#This Row],[Date]],2)/3,0)&amp;" "&amp;RIGHT(VolumebyClient[[#This Row],[Date]],4)</f>
        <v>Q2 2021</v>
      </c>
      <c r="I765" t="str">
        <f>RIGHT(VolumebyClient[[#This Row],[Date]],4)</f>
        <v>2021</v>
      </c>
    </row>
    <row r="766" spans="1:9">
      <c r="A766" s="9" t="s">
        <v>70</v>
      </c>
      <c r="B766" s="7" t="s">
        <v>22</v>
      </c>
      <c r="C766" s="6">
        <v>1305</v>
      </c>
      <c r="D766">
        <f>LEN(VolumebyClient[[#This Row],[CLID]])</f>
        <v>7</v>
      </c>
      <c r="E766" t="str">
        <f>_xlfn.XLOOKUP(VolumebyClient[[#This Row],[CLID]],geobyclient[MID],geobyclient[GEOID])</f>
        <v>GEO1004</v>
      </c>
      <c r="F766" t="str">
        <f>INDEX(geobyclient[GEOID],MATCH(VolumebyClient[[#This Row],[CLID]],geobyclient[RIGHT],0))</f>
        <v>GEO1004</v>
      </c>
      <c r="G766" t="str">
        <f>VLOOKUP(VolumebyClient[[#This Row],[INDEX ATCH REGION ID]],GEONAMES[[GEOID]:[GEO Name]],2,)</f>
        <v>LATAM</v>
      </c>
      <c r="H766" t="str">
        <f>"Q"&amp;ROUNDUP(LEFT(VolumebyClient[[#This Row],[Date]],2)/3,0)&amp;" "&amp;RIGHT(VolumebyClient[[#This Row],[Date]],4)</f>
        <v>Q2 2021</v>
      </c>
      <c r="I766" t="str">
        <f>RIGHT(VolumebyClient[[#This Row],[Date]],4)</f>
        <v>2021</v>
      </c>
    </row>
    <row r="767" spans="1:9">
      <c r="A767" s="9" t="s">
        <v>70</v>
      </c>
      <c r="B767" s="7" t="s">
        <v>23</v>
      </c>
      <c r="C767" s="6">
        <v>950</v>
      </c>
      <c r="D767">
        <f>LEN(VolumebyClient[[#This Row],[CLID]])</f>
        <v>7</v>
      </c>
      <c r="E767" t="str">
        <f>_xlfn.XLOOKUP(VolumebyClient[[#This Row],[CLID]],geobyclient[MID],geobyclient[GEOID])</f>
        <v>GEO1004</v>
      </c>
      <c r="F767" t="str">
        <f>INDEX(geobyclient[GEOID],MATCH(VolumebyClient[[#This Row],[CLID]],geobyclient[RIGHT],0))</f>
        <v>GEO1004</v>
      </c>
      <c r="G767" t="str">
        <f>VLOOKUP(VolumebyClient[[#This Row],[INDEX ATCH REGION ID]],GEONAMES[[GEOID]:[GEO Name]],2,)</f>
        <v>LATAM</v>
      </c>
      <c r="H767" t="str">
        <f>"Q"&amp;ROUNDUP(LEFT(VolumebyClient[[#This Row],[Date]],2)/3,0)&amp;" "&amp;RIGHT(VolumebyClient[[#This Row],[Date]],4)</f>
        <v>Q1 2021</v>
      </c>
      <c r="I767" t="str">
        <f>RIGHT(VolumebyClient[[#This Row],[Date]],4)</f>
        <v>2021</v>
      </c>
    </row>
    <row r="768" spans="1:9">
      <c r="A768" s="9" t="s">
        <v>70</v>
      </c>
      <c r="B768" s="7" t="s">
        <v>24</v>
      </c>
      <c r="C768" s="6">
        <v>968</v>
      </c>
      <c r="D768">
        <f>LEN(VolumebyClient[[#This Row],[CLID]])</f>
        <v>7</v>
      </c>
      <c r="E768" t="str">
        <f>_xlfn.XLOOKUP(VolumebyClient[[#This Row],[CLID]],geobyclient[MID],geobyclient[GEOID])</f>
        <v>GEO1004</v>
      </c>
      <c r="F768" t="str">
        <f>INDEX(geobyclient[GEOID],MATCH(VolumebyClient[[#This Row],[CLID]],geobyclient[RIGHT],0))</f>
        <v>GEO1004</v>
      </c>
      <c r="G768" t="str">
        <f>VLOOKUP(VolumebyClient[[#This Row],[INDEX ATCH REGION ID]],GEONAMES[[GEOID]:[GEO Name]],2,)</f>
        <v>LATAM</v>
      </c>
      <c r="H768" t="str">
        <f>"Q"&amp;ROUNDUP(LEFT(VolumebyClient[[#This Row],[Date]],2)/3,0)&amp;" "&amp;RIGHT(VolumebyClient[[#This Row],[Date]],4)</f>
        <v>Q1 2021</v>
      </c>
      <c r="I768" t="str">
        <f>RIGHT(VolumebyClient[[#This Row],[Date]],4)</f>
        <v>2021</v>
      </c>
    </row>
    <row r="769" spans="1:9">
      <c r="A769" s="9" t="s">
        <v>70</v>
      </c>
      <c r="B769" s="7" t="s">
        <v>25</v>
      </c>
      <c r="C769" s="6">
        <v>749</v>
      </c>
      <c r="D769">
        <f>LEN(VolumebyClient[[#This Row],[CLID]])</f>
        <v>7</v>
      </c>
      <c r="E769" t="str">
        <f>_xlfn.XLOOKUP(VolumebyClient[[#This Row],[CLID]],geobyclient[MID],geobyclient[GEOID])</f>
        <v>GEO1004</v>
      </c>
      <c r="F769" t="str">
        <f>INDEX(geobyclient[GEOID],MATCH(VolumebyClient[[#This Row],[CLID]],geobyclient[RIGHT],0))</f>
        <v>GEO1004</v>
      </c>
      <c r="G769" t="str">
        <f>VLOOKUP(VolumebyClient[[#This Row],[INDEX ATCH REGION ID]],GEONAMES[[GEOID]:[GEO Name]],2,)</f>
        <v>LATAM</v>
      </c>
      <c r="H769" t="str">
        <f>"Q"&amp;ROUNDUP(LEFT(VolumebyClient[[#This Row],[Date]],2)/3,0)&amp;" "&amp;RIGHT(VolumebyClient[[#This Row],[Date]],4)</f>
        <v>Q1 2021</v>
      </c>
      <c r="I769" t="str">
        <f>RIGHT(VolumebyClient[[#This Row],[Date]],4)</f>
        <v>2021</v>
      </c>
    </row>
    <row r="770" spans="1:9">
      <c r="A770" s="9" t="s">
        <v>71</v>
      </c>
      <c r="B770" s="7" t="s">
        <v>27</v>
      </c>
      <c r="C770" s="6">
        <v>188</v>
      </c>
      <c r="D770">
        <f>LEN(VolumebyClient[[#This Row],[CLID]])</f>
        <v>7</v>
      </c>
      <c r="E770" t="str">
        <f>_xlfn.XLOOKUP(VolumebyClient[[#This Row],[CLID]],geobyclient[MID],geobyclient[GEOID])</f>
        <v>GEO1004</v>
      </c>
      <c r="F770" t="str">
        <f>INDEX(geobyclient[GEOID],MATCH(VolumebyClient[[#This Row],[CLID]],geobyclient[RIGHT],0))</f>
        <v>GEO1004</v>
      </c>
      <c r="G770" t="str">
        <f>VLOOKUP(VolumebyClient[[#This Row],[INDEX ATCH REGION ID]],GEONAMES[[GEOID]:[GEO Name]],2,)</f>
        <v>LATAM</v>
      </c>
      <c r="H770" t="str">
        <f>"Q"&amp;ROUNDUP(LEFT(VolumebyClient[[#This Row],[Date]],2)/3,0)&amp;" "&amp;RIGHT(VolumebyClient[[#This Row],[Date]],4)</f>
        <v>Q1 2020</v>
      </c>
      <c r="I770" t="str">
        <f>RIGHT(VolumebyClient[[#This Row],[Date]],4)</f>
        <v>2020</v>
      </c>
    </row>
    <row r="771" spans="1:9">
      <c r="A771" s="9" t="s">
        <v>71</v>
      </c>
      <c r="B771" s="7" t="s">
        <v>28</v>
      </c>
      <c r="C771" s="6">
        <v>168</v>
      </c>
      <c r="D771">
        <f>LEN(VolumebyClient[[#This Row],[CLID]])</f>
        <v>7</v>
      </c>
      <c r="E771" t="str">
        <f>_xlfn.XLOOKUP(VolumebyClient[[#This Row],[CLID]],geobyclient[MID],geobyclient[GEOID])</f>
        <v>GEO1004</v>
      </c>
      <c r="F771" t="str">
        <f>INDEX(geobyclient[GEOID],MATCH(VolumebyClient[[#This Row],[CLID]],geobyclient[RIGHT],0))</f>
        <v>GEO1004</v>
      </c>
      <c r="G771" t="str">
        <f>VLOOKUP(VolumebyClient[[#This Row],[INDEX ATCH REGION ID]],GEONAMES[[GEOID]:[GEO Name]],2,)</f>
        <v>LATAM</v>
      </c>
      <c r="H771" t="str">
        <f>"Q"&amp;ROUNDUP(LEFT(VolumebyClient[[#This Row],[Date]],2)/3,0)&amp;" "&amp;RIGHT(VolumebyClient[[#This Row],[Date]],4)</f>
        <v>Q1 2020</v>
      </c>
      <c r="I771" t="str">
        <f>RIGHT(VolumebyClient[[#This Row],[Date]],4)</f>
        <v>2020</v>
      </c>
    </row>
    <row r="772" spans="1:9">
      <c r="A772" s="9" t="s">
        <v>71</v>
      </c>
      <c r="B772" s="7" t="s">
        <v>10</v>
      </c>
      <c r="C772" s="6">
        <v>226</v>
      </c>
      <c r="D772">
        <f>LEN(VolumebyClient[[#This Row],[CLID]])</f>
        <v>7</v>
      </c>
      <c r="E772" t="str">
        <f>_xlfn.XLOOKUP(VolumebyClient[[#This Row],[CLID]],geobyclient[MID],geobyclient[GEOID])</f>
        <v>GEO1004</v>
      </c>
      <c r="F772" t="str">
        <f>INDEX(geobyclient[GEOID],MATCH(VolumebyClient[[#This Row],[CLID]],geobyclient[RIGHT],0))</f>
        <v>GEO1004</v>
      </c>
      <c r="G772" t="str">
        <f>VLOOKUP(VolumebyClient[[#This Row],[INDEX ATCH REGION ID]],GEONAMES[[GEOID]:[GEO Name]],2,)</f>
        <v>LATAM</v>
      </c>
      <c r="H772" t="str">
        <f>"Q"&amp;ROUNDUP(LEFT(VolumebyClient[[#This Row],[Date]],2)/3,0)&amp;" "&amp;RIGHT(VolumebyClient[[#This Row],[Date]],4)</f>
        <v>Q1 2020</v>
      </c>
      <c r="I772" t="str">
        <f>RIGHT(VolumebyClient[[#This Row],[Date]],4)</f>
        <v>2020</v>
      </c>
    </row>
    <row r="773" spans="1:9">
      <c r="A773" s="9" t="s">
        <v>71</v>
      </c>
      <c r="B773" s="7" t="s">
        <v>11</v>
      </c>
      <c r="C773" s="6">
        <v>223</v>
      </c>
      <c r="D773">
        <f>LEN(VolumebyClient[[#This Row],[CLID]])</f>
        <v>7</v>
      </c>
      <c r="E773" t="str">
        <f>_xlfn.XLOOKUP(VolumebyClient[[#This Row],[CLID]],geobyclient[MID],geobyclient[GEOID])</f>
        <v>GEO1004</v>
      </c>
      <c r="F773" t="str">
        <f>INDEX(geobyclient[GEOID],MATCH(VolumebyClient[[#This Row],[CLID]],geobyclient[RIGHT],0))</f>
        <v>GEO1004</v>
      </c>
      <c r="G773" t="str">
        <f>VLOOKUP(VolumebyClient[[#This Row],[INDEX ATCH REGION ID]],GEONAMES[[GEOID]:[GEO Name]],2,)</f>
        <v>LATAM</v>
      </c>
      <c r="H773" t="str">
        <f>"Q"&amp;ROUNDUP(LEFT(VolumebyClient[[#This Row],[Date]],2)/3,0)&amp;" "&amp;RIGHT(VolumebyClient[[#This Row],[Date]],4)</f>
        <v>Q2 2020</v>
      </c>
      <c r="I773" t="str">
        <f>RIGHT(VolumebyClient[[#This Row],[Date]],4)</f>
        <v>2020</v>
      </c>
    </row>
    <row r="774" spans="1:9">
      <c r="A774" s="9" t="s">
        <v>71</v>
      </c>
      <c r="B774" s="7" t="s">
        <v>12</v>
      </c>
      <c r="C774" s="6">
        <v>247</v>
      </c>
      <c r="D774">
        <f>LEN(VolumebyClient[[#This Row],[CLID]])</f>
        <v>7</v>
      </c>
      <c r="E774" t="str">
        <f>_xlfn.XLOOKUP(VolumebyClient[[#This Row],[CLID]],geobyclient[MID],geobyclient[GEOID])</f>
        <v>GEO1004</v>
      </c>
      <c r="F774" t="str">
        <f>INDEX(geobyclient[GEOID],MATCH(VolumebyClient[[#This Row],[CLID]],geobyclient[RIGHT],0))</f>
        <v>GEO1004</v>
      </c>
      <c r="G774" t="str">
        <f>VLOOKUP(VolumebyClient[[#This Row],[INDEX ATCH REGION ID]],GEONAMES[[GEOID]:[GEO Name]],2,)</f>
        <v>LATAM</v>
      </c>
      <c r="H774" t="str">
        <f>"Q"&amp;ROUNDUP(LEFT(VolumebyClient[[#This Row],[Date]],2)/3,0)&amp;" "&amp;RIGHT(VolumebyClient[[#This Row],[Date]],4)</f>
        <v>Q2 2020</v>
      </c>
      <c r="I774" t="str">
        <f>RIGHT(VolumebyClient[[#This Row],[Date]],4)</f>
        <v>2020</v>
      </c>
    </row>
    <row r="775" spans="1:9">
      <c r="A775" s="9" t="s">
        <v>71</v>
      </c>
      <c r="B775" s="7" t="s">
        <v>13</v>
      </c>
      <c r="C775" s="6">
        <v>142</v>
      </c>
      <c r="D775">
        <f>LEN(VolumebyClient[[#This Row],[CLID]])</f>
        <v>7</v>
      </c>
      <c r="E775" t="str">
        <f>_xlfn.XLOOKUP(VolumebyClient[[#This Row],[CLID]],geobyclient[MID],geobyclient[GEOID])</f>
        <v>GEO1004</v>
      </c>
      <c r="F775" t="str">
        <f>INDEX(geobyclient[GEOID],MATCH(VolumebyClient[[#This Row],[CLID]],geobyclient[RIGHT],0))</f>
        <v>GEO1004</v>
      </c>
      <c r="G775" t="str">
        <f>VLOOKUP(VolumebyClient[[#This Row],[INDEX ATCH REGION ID]],GEONAMES[[GEOID]:[GEO Name]],2,)</f>
        <v>LATAM</v>
      </c>
      <c r="H775" t="str">
        <f>"Q"&amp;ROUNDUP(LEFT(VolumebyClient[[#This Row],[Date]],2)/3,0)&amp;" "&amp;RIGHT(VolumebyClient[[#This Row],[Date]],4)</f>
        <v>Q2 2020</v>
      </c>
      <c r="I775" t="str">
        <f>RIGHT(VolumebyClient[[#This Row],[Date]],4)</f>
        <v>2020</v>
      </c>
    </row>
    <row r="776" spans="1:9">
      <c r="A776" s="9" t="s">
        <v>71</v>
      </c>
      <c r="B776" s="7" t="s">
        <v>14</v>
      </c>
      <c r="C776" s="6">
        <v>163</v>
      </c>
      <c r="D776">
        <f>LEN(VolumebyClient[[#This Row],[CLID]])</f>
        <v>7</v>
      </c>
      <c r="E776" t="str">
        <f>_xlfn.XLOOKUP(VolumebyClient[[#This Row],[CLID]],geobyclient[MID],geobyclient[GEOID])</f>
        <v>GEO1004</v>
      </c>
      <c r="F776" t="str">
        <f>INDEX(geobyclient[GEOID],MATCH(VolumebyClient[[#This Row],[CLID]],geobyclient[RIGHT],0))</f>
        <v>GEO1004</v>
      </c>
      <c r="G776" t="str">
        <f>VLOOKUP(VolumebyClient[[#This Row],[INDEX ATCH REGION ID]],GEONAMES[[GEOID]:[GEO Name]],2,)</f>
        <v>LATAM</v>
      </c>
      <c r="H776" t="str">
        <f>"Q"&amp;ROUNDUP(LEFT(VolumebyClient[[#This Row],[Date]],2)/3,0)&amp;" "&amp;RIGHT(VolumebyClient[[#This Row],[Date]],4)</f>
        <v>Q3 2020</v>
      </c>
      <c r="I776" t="str">
        <f>RIGHT(VolumebyClient[[#This Row],[Date]],4)</f>
        <v>2020</v>
      </c>
    </row>
    <row r="777" spans="1:9">
      <c r="A777" s="9" t="s">
        <v>71</v>
      </c>
      <c r="B777" s="7" t="s">
        <v>15</v>
      </c>
      <c r="C777" s="6">
        <v>101</v>
      </c>
      <c r="D777">
        <f>LEN(VolumebyClient[[#This Row],[CLID]])</f>
        <v>7</v>
      </c>
      <c r="E777" t="str">
        <f>_xlfn.XLOOKUP(VolumebyClient[[#This Row],[CLID]],geobyclient[MID],geobyclient[GEOID])</f>
        <v>GEO1004</v>
      </c>
      <c r="F777" t="str">
        <f>INDEX(geobyclient[GEOID],MATCH(VolumebyClient[[#This Row],[CLID]],geobyclient[RIGHT],0))</f>
        <v>GEO1004</v>
      </c>
      <c r="G777" t="str">
        <f>VLOOKUP(VolumebyClient[[#This Row],[INDEX ATCH REGION ID]],GEONAMES[[GEOID]:[GEO Name]],2,)</f>
        <v>LATAM</v>
      </c>
      <c r="H777" t="str">
        <f>"Q"&amp;ROUNDUP(LEFT(VolumebyClient[[#This Row],[Date]],2)/3,0)&amp;" "&amp;RIGHT(VolumebyClient[[#This Row],[Date]],4)</f>
        <v>Q3 2020</v>
      </c>
      <c r="I777" t="str">
        <f>RIGHT(VolumebyClient[[#This Row],[Date]],4)</f>
        <v>2020</v>
      </c>
    </row>
    <row r="778" spans="1:9">
      <c r="A778" s="9" t="s">
        <v>71</v>
      </c>
      <c r="B778" s="7" t="s">
        <v>16</v>
      </c>
      <c r="C778" s="6">
        <v>142</v>
      </c>
      <c r="D778">
        <f>LEN(VolumebyClient[[#This Row],[CLID]])</f>
        <v>7</v>
      </c>
      <c r="E778" t="str">
        <f>_xlfn.XLOOKUP(VolumebyClient[[#This Row],[CLID]],geobyclient[MID],geobyclient[GEOID])</f>
        <v>GEO1004</v>
      </c>
      <c r="F778" t="str">
        <f>INDEX(geobyclient[GEOID],MATCH(VolumebyClient[[#This Row],[CLID]],geobyclient[RIGHT],0))</f>
        <v>GEO1004</v>
      </c>
      <c r="G778" t="str">
        <f>VLOOKUP(VolumebyClient[[#This Row],[INDEX ATCH REGION ID]],GEONAMES[[GEOID]:[GEO Name]],2,)</f>
        <v>LATAM</v>
      </c>
      <c r="H778" t="str">
        <f>"Q"&amp;ROUNDUP(LEFT(VolumebyClient[[#This Row],[Date]],2)/3,0)&amp;" "&amp;RIGHT(VolumebyClient[[#This Row],[Date]],4)</f>
        <v>Q3 2020</v>
      </c>
      <c r="I778" t="str">
        <f>RIGHT(VolumebyClient[[#This Row],[Date]],4)</f>
        <v>2020</v>
      </c>
    </row>
    <row r="779" spans="1:9">
      <c r="A779" s="9" t="s">
        <v>71</v>
      </c>
      <c r="B779" s="7" t="s">
        <v>17</v>
      </c>
      <c r="C779" s="6">
        <v>123</v>
      </c>
      <c r="D779">
        <f>LEN(VolumebyClient[[#This Row],[CLID]])</f>
        <v>7</v>
      </c>
      <c r="E779" t="str">
        <f>_xlfn.XLOOKUP(VolumebyClient[[#This Row],[CLID]],geobyclient[MID],geobyclient[GEOID])</f>
        <v>GEO1004</v>
      </c>
      <c r="F779" t="str">
        <f>INDEX(geobyclient[GEOID],MATCH(VolumebyClient[[#This Row],[CLID]],geobyclient[RIGHT],0))</f>
        <v>GEO1004</v>
      </c>
      <c r="G779" t="str">
        <f>VLOOKUP(VolumebyClient[[#This Row],[INDEX ATCH REGION ID]],GEONAMES[[GEOID]:[GEO Name]],2,)</f>
        <v>LATAM</v>
      </c>
      <c r="H779" t="str">
        <f>"Q"&amp;ROUNDUP(LEFT(VolumebyClient[[#This Row],[Date]],2)/3,0)&amp;" "&amp;RIGHT(VolumebyClient[[#This Row],[Date]],4)</f>
        <v>Q4 2020</v>
      </c>
      <c r="I779" t="str">
        <f>RIGHT(VolumebyClient[[#This Row],[Date]],4)</f>
        <v>2020</v>
      </c>
    </row>
    <row r="780" spans="1:9">
      <c r="A780" s="9" t="s">
        <v>71</v>
      </c>
      <c r="B780" s="7" t="s">
        <v>18</v>
      </c>
      <c r="C780" s="6">
        <v>183</v>
      </c>
      <c r="D780">
        <f>LEN(VolumebyClient[[#This Row],[CLID]])</f>
        <v>7</v>
      </c>
      <c r="E780" t="str">
        <f>_xlfn.XLOOKUP(VolumebyClient[[#This Row],[CLID]],geobyclient[MID],geobyclient[GEOID])</f>
        <v>GEO1004</v>
      </c>
      <c r="F780" t="str">
        <f>INDEX(geobyclient[GEOID],MATCH(VolumebyClient[[#This Row],[CLID]],geobyclient[RIGHT],0))</f>
        <v>GEO1004</v>
      </c>
      <c r="G780" t="str">
        <f>VLOOKUP(VolumebyClient[[#This Row],[INDEX ATCH REGION ID]],GEONAMES[[GEOID]:[GEO Name]],2,)</f>
        <v>LATAM</v>
      </c>
      <c r="H780" t="str">
        <f>"Q"&amp;ROUNDUP(LEFT(VolumebyClient[[#This Row],[Date]],2)/3,0)&amp;" "&amp;RIGHT(VolumebyClient[[#This Row],[Date]],4)</f>
        <v>Q4 2020</v>
      </c>
      <c r="I780" t="str">
        <f>RIGHT(VolumebyClient[[#This Row],[Date]],4)</f>
        <v>2020</v>
      </c>
    </row>
    <row r="781" spans="1:9">
      <c r="A781" s="9" t="s">
        <v>71</v>
      </c>
      <c r="B781" s="7" t="s">
        <v>19</v>
      </c>
      <c r="C781" s="6">
        <v>144</v>
      </c>
      <c r="D781">
        <f>LEN(VolumebyClient[[#This Row],[CLID]])</f>
        <v>7</v>
      </c>
      <c r="E781" t="str">
        <f>_xlfn.XLOOKUP(VolumebyClient[[#This Row],[CLID]],geobyclient[MID],geobyclient[GEOID])</f>
        <v>GEO1004</v>
      </c>
      <c r="F781" t="str">
        <f>INDEX(geobyclient[GEOID],MATCH(VolumebyClient[[#This Row],[CLID]],geobyclient[RIGHT],0))</f>
        <v>GEO1004</v>
      </c>
      <c r="G781" t="str">
        <f>VLOOKUP(VolumebyClient[[#This Row],[INDEX ATCH REGION ID]],GEONAMES[[GEOID]:[GEO Name]],2,)</f>
        <v>LATAM</v>
      </c>
      <c r="H781" t="str">
        <f>"Q"&amp;ROUNDUP(LEFT(VolumebyClient[[#This Row],[Date]],2)/3,0)&amp;" "&amp;RIGHT(VolumebyClient[[#This Row],[Date]],4)</f>
        <v>Q4 2020</v>
      </c>
      <c r="I781" t="str">
        <f>RIGHT(VolumebyClient[[#This Row],[Date]],4)</f>
        <v>2020</v>
      </c>
    </row>
    <row r="782" spans="1:9">
      <c r="A782" s="9" t="s">
        <v>71</v>
      </c>
      <c r="B782" s="7" t="s">
        <v>20</v>
      </c>
      <c r="C782" s="6">
        <v>145</v>
      </c>
      <c r="D782">
        <f>LEN(VolumebyClient[[#This Row],[CLID]])</f>
        <v>7</v>
      </c>
      <c r="E782" t="str">
        <f>_xlfn.XLOOKUP(VolumebyClient[[#This Row],[CLID]],geobyclient[MID],geobyclient[GEOID])</f>
        <v>GEO1004</v>
      </c>
      <c r="F782" t="str">
        <f>INDEX(geobyclient[GEOID],MATCH(VolumebyClient[[#This Row],[CLID]],geobyclient[RIGHT],0))</f>
        <v>GEO1004</v>
      </c>
      <c r="G782" t="str">
        <f>VLOOKUP(VolumebyClient[[#This Row],[INDEX ATCH REGION ID]],GEONAMES[[GEOID]:[GEO Name]],2,)</f>
        <v>LATAM</v>
      </c>
      <c r="H782" t="str">
        <f>"Q"&amp;ROUNDUP(LEFT(VolumebyClient[[#This Row],[Date]],2)/3,0)&amp;" "&amp;RIGHT(VolumebyClient[[#This Row],[Date]],4)</f>
        <v>Q2 2021</v>
      </c>
      <c r="I782" t="str">
        <f>RIGHT(VolumebyClient[[#This Row],[Date]],4)</f>
        <v>2021</v>
      </c>
    </row>
    <row r="783" spans="1:9">
      <c r="A783" s="9" t="s">
        <v>71</v>
      </c>
      <c r="B783" s="7" t="s">
        <v>21</v>
      </c>
      <c r="C783" s="6">
        <v>244</v>
      </c>
      <c r="D783">
        <f>LEN(VolumebyClient[[#This Row],[CLID]])</f>
        <v>7</v>
      </c>
      <c r="E783" t="str">
        <f>_xlfn.XLOOKUP(VolumebyClient[[#This Row],[CLID]],geobyclient[MID],geobyclient[GEOID])</f>
        <v>GEO1004</v>
      </c>
      <c r="F783" t="str">
        <f>INDEX(geobyclient[GEOID],MATCH(VolumebyClient[[#This Row],[CLID]],geobyclient[RIGHT],0))</f>
        <v>GEO1004</v>
      </c>
      <c r="G783" t="str">
        <f>VLOOKUP(VolumebyClient[[#This Row],[INDEX ATCH REGION ID]],GEONAMES[[GEOID]:[GEO Name]],2,)</f>
        <v>LATAM</v>
      </c>
      <c r="H783" t="str">
        <f>"Q"&amp;ROUNDUP(LEFT(VolumebyClient[[#This Row],[Date]],2)/3,0)&amp;" "&amp;RIGHT(VolumebyClient[[#This Row],[Date]],4)</f>
        <v>Q2 2021</v>
      </c>
      <c r="I783" t="str">
        <f>RIGHT(VolumebyClient[[#This Row],[Date]],4)</f>
        <v>2021</v>
      </c>
    </row>
    <row r="784" spans="1:9">
      <c r="A784" s="9" t="s">
        <v>71</v>
      </c>
      <c r="B784" s="7" t="s">
        <v>22</v>
      </c>
      <c r="C784" s="6">
        <v>226</v>
      </c>
      <c r="D784">
        <f>LEN(VolumebyClient[[#This Row],[CLID]])</f>
        <v>7</v>
      </c>
      <c r="E784" t="str">
        <f>_xlfn.XLOOKUP(VolumebyClient[[#This Row],[CLID]],geobyclient[MID],geobyclient[GEOID])</f>
        <v>GEO1004</v>
      </c>
      <c r="F784" t="str">
        <f>INDEX(geobyclient[GEOID],MATCH(VolumebyClient[[#This Row],[CLID]],geobyclient[RIGHT],0))</f>
        <v>GEO1004</v>
      </c>
      <c r="G784" t="str">
        <f>VLOOKUP(VolumebyClient[[#This Row],[INDEX ATCH REGION ID]],GEONAMES[[GEOID]:[GEO Name]],2,)</f>
        <v>LATAM</v>
      </c>
      <c r="H784" t="str">
        <f>"Q"&amp;ROUNDUP(LEFT(VolumebyClient[[#This Row],[Date]],2)/3,0)&amp;" "&amp;RIGHT(VolumebyClient[[#This Row],[Date]],4)</f>
        <v>Q2 2021</v>
      </c>
      <c r="I784" t="str">
        <f>RIGHT(VolumebyClient[[#This Row],[Date]],4)</f>
        <v>2021</v>
      </c>
    </row>
    <row r="785" spans="1:9">
      <c r="A785" s="9" t="s">
        <v>71</v>
      </c>
      <c r="B785" s="7" t="s">
        <v>23</v>
      </c>
      <c r="C785" s="6">
        <v>227</v>
      </c>
      <c r="D785">
        <f>LEN(VolumebyClient[[#This Row],[CLID]])</f>
        <v>7</v>
      </c>
      <c r="E785" t="str">
        <f>_xlfn.XLOOKUP(VolumebyClient[[#This Row],[CLID]],geobyclient[MID],geobyclient[GEOID])</f>
        <v>GEO1004</v>
      </c>
      <c r="F785" t="str">
        <f>INDEX(geobyclient[GEOID],MATCH(VolumebyClient[[#This Row],[CLID]],geobyclient[RIGHT],0))</f>
        <v>GEO1004</v>
      </c>
      <c r="G785" t="str">
        <f>VLOOKUP(VolumebyClient[[#This Row],[INDEX ATCH REGION ID]],GEONAMES[[GEOID]:[GEO Name]],2,)</f>
        <v>LATAM</v>
      </c>
      <c r="H785" t="str">
        <f>"Q"&amp;ROUNDUP(LEFT(VolumebyClient[[#This Row],[Date]],2)/3,0)&amp;" "&amp;RIGHT(VolumebyClient[[#This Row],[Date]],4)</f>
        <v>Q1 2021</v>
      </c>
      <c r="I785" t="str">
        <f>RIGHT(VolumebyClient[[#This Row],[Date]],4)</f>
        <v>2021</v>
      </c>
    </row>
    <row r="786" spans="1:9">
      <c r="A786" s="9" t="s">
        <v>71</v>
      </c>
      <c r="B786" s="7" t="s">
        <v>24</v>
      </c>
      <c r="C786" s="6">
        <v>172</v>
      </c>
      <c r="D786">
        <f>LEN(VolumebyClient[[#This Row],[CLID]])</f>
        <v>7</v>
      </c>
      <c r="E786" t="str">
        <f>_xlfn.XLOOKUP(VolumebyClient[[#This Row],[CLID]],geobyclient[MID],geobyclient[GEOID])</f>
        <v>GEO1004</v>
      </c>
      <c r="F786" t="str">
        <f>INDEX(geobyclient[GEOID],MATCH(VolumebyClient[[#This Row],[CLID]],geobyclient[RIGHT],0))</f>
        <v>GEO1004</v>
      </c>
      <c r="G786" t="str">
        <f>VLOOKUP(VolumebyClient[[#This Row],[INDEX ATCH REGION ID]],GEONAMES[[GEOID]:[GEO Name]],2,)</f>
        <v>LATAM</v>
      </c>
      <c r="H786" t="str">
        <f>"Q"&amp;ROUNDUP(LEFT(VolumebyClient[[#This Row],[Date]],2)/3,0)&amp;" "&amp;RIGHT(VolumebyClient[[#This Row],[Date]],4)</f>
        <v>Q1 2021</v>
      </c>
      <c r="I786" t="str">
        <f>RIGHT(VolumebyClient[[#This Row],[Date]],4)</f>
        <v>2021</v>
      </c>
    </row>
    <row r="787" spans="1:9">
      <c r="A787" s="9" t="s">
        <v>71</v>
      </c>
      <c r="B787" s="7" t="s">
        <v>25</v>
      </c>
      <c r="C787" s="6">
        <v>190</v>
      </c>
      <c r="D787">
        <f>LEN(VolumebyClient[[#This Row],[CLID]])</f>
        <v>7</v>
      </c>
      <c r="E787" t="str">
        <f>_xlfn.XLOOKUP(VolumebyClient[[#This Row],[CLID]],geobyclient[MID],geobyclient[GEOID])</f>
        <v>GEO1004</v>
      </c>
      <c r="F787" t="str">
        <f>INDEX(geobyclient[GEOID],MATCH(VolumebyClient[[#This Row],[CLID]],geobyclient[RIGHT],0))</f>
        <v>GEO1004</v>
      </c>
      <c r="G787" t="str">
        <f>VLOOKUP(VolumebyClient[[#This Row],[INDEX ATCH REGION ID]],GEONAMES[[GEOID]:[GEO Name]],2,)</f>
        <v>LATAM</v>
      </c>
      <c r="H787" t="str">
        <f>"Q"&amp;ROUNDUP(LEFT(VolumebyClient[[#This Row],[Date]],2)/3,0)&amp;" "&amp;RIGHT(VolumebyClient[[#This Row],[Date]],4)</f>
        <v>Q1 2021</v>
      </c>
      <c r="I787" t="str">
        <f>RIGHT(VolumebyClient[[#This Row],[Date]],4)</f>
        <v>2021</v>
      </c>
    </row>
    <row r="788" spans="1:9">
      <c r="A788" s="9" t="s">
        <v>72</v>
      </c>
      <c r="B788" s="7" t="s">
        <v>27</v>
      </c>
      <c r="C788" s="6">
        <v>1172</v>
      </c>
      <c r="D788">
        <f>LEN(VolumebyClient[[#This Row],[CLID]])</f>
        <v>7</v>
      </c>
      <c r="E788" t="str">
        <f>_xlfn.XLOOKUP(VolumebyClient[[#This Row],[CLID]],geobyclient[MID],geobyclient[GEOID])</f>
        <v>GEO1004</v>
      </c>
      <c r="F788" t="str">
        <f>INDEX(geobyclient[GEOID],MATCH(VolumebyClient[[#This Row],[CLID]],geobyclient[RIGHT],0))</f>
        <v>GEO1004</v>
      </c>
      <c r="G788" t="str">
        <f>VLOOKUP(VolumebyClient[[#This Row],[INDEX ATCH REGION ID]],GEONAMES[[GEOID]:[GEO Name]],2,)</f>
        <v>LATAM</v>
      </c>
      <c r="H788" t="str">
        <f>"Q"&amp;ROUNDUP(LEFT(VolumebyClient[[#This Row],[Date]],2)/3,0)&amp;" "&amp;RIGHT(VolumebyClient[[#This Row],[Date]],4)</f>
        <v>Q1 2020</v>
      </c>
      <c r="I788" t="str">
        <f>RIGHT(VolumebyClient[[#This Row],[Date]],4)</f>
        <v>2020</v>
      </c>
    </row>
    <row r="789" spans="1:9">
      <c r="A789" s="9" t="s">
        <v>72</v>
      </c>
      <c r="B789" s="7" t="s">
        <v>28</v>
      </c>
      <c r="C789" s="6">
        <v>1483</v>
      </c>
      <c r="D789">
        <f>LEN(VolumebyClient[[#This Row],[CLID]])</f>
        <v>7</v>
      </c>
      <c r="E789" t="str">
        <f>_xlfn.XLOOKUP(VolumebyClient[[#This Row],[CLID]],geobyclient[MID],geobyclient[GEOID])</f>
        <v>GEO1004</v>
      </c>
      <c r="F789" t="str">
        <f>INDEX(geobyclient[GEOID],MATCH(VolumebyClient[[#This Row],[CLID]],geobyclient[RIGHT],0))</f>
        <v>GEO1004</v>
      </c>
      <c r="G789" t="str">
        <f>VLOOKUP(VolumebyClient[[#This Row],[INDEX ATCH REGION ID]],GEONAMES[[GEOID]:[GEO Name]],2,)</f>
        <v>LATAM</v>
      </c>
      <c r="H789" t="str">
        <f>"Q"&amp;ROUNDUP(LEFT(VolumebyClient[[#This Row],[Date]],2)/3,0)&amp;" "&amp;RIGHT(VolumebyClient[[#This Row],[Date]],4)</f>
        <v>Q1 2020</v>
      </c>
      <c r="I789" t="str">
        <f>RIGHT(VolumebyClient[[#This Row],[Date]],4)</f>
        <v>2020</v>
      </c>
    </row>
    <row r="790" spans="1:9">
      <c r="A790" s="9" t="s">
        <v>72</v>
      </c>
      <c r="B790" s="7" t="s">
        <v>10</v>
      </c>
      <c r="C790" s="6">
        <v>1484</v>
      </c>
      <c r="D790">
        <f>LEN(VolumebyClient[[#This Row],[CLID]])</f>
        <v>7</v>
      </c>
      <c r="E790" t="str">
        <f>_xlfn.XLOOKUP(VolumebyClient[[#This Row],[CLID]],geobyclient[MID],geobyclient[GEOID])</f>
        <v>GEO1004</v>
      </c>
      <c r="F790" t="str">
        <f>INDEX(geobyclient[GEOID],MATCH(VolumebyClient[[#This Row],[CLID]],geobyclient[RIGHT],0))</f>
        <v>GEO1004</v>
      </c>
      <c r="G790" t="str">
        <f>VLOOKUP(VolumebyClient[[#This Row],[INDEX ATCH REGION ID]],GEONAMES[[GEOID]:[GEO Name]],2,)</f>
        <v>LATAM</v>
      </c>
      <c r="H790" t="str">
        <f>"Q"&amp;ROUNDUP(LEFT(VolumebyClient[[#This Row],[Date]],2)/3,0)&amp;" "&amp;RIGHT(VolumebyClient[[#This Row],[Date]],4)</f>
        <v>Q1 2020</v>
      </c>
      <c r="I790" t="str">
        <f>RIGHT(VolumebyClient[[#This Row],[Date]],4)</f>
        <v>2020</v>
      </c>
    </row>
    <row r="791" spans="1:9">
      <c r="A791" s="9" t="s">
        <v>72</v>
      </c>
      <c r="B791" s="7" t="s">
        <v>11</v>
      </c>
      <c r="C791" s="6">
        <v>1949</v>
      </c>
      <c r="D791">
        <f>LEN(VolumebyClient[[#This Row],[CLID]])</f>
        <v>7</v>
      </c>
      <c r="E791" t="str">
        <f>_xlfn.XLOOKUP(VolumebyClient[[#This Row],[CLID]],geobyclient[MID],geobyclient[GEOID])</f>
        <v>GEO1004</v>
      </c>
      <c r="F791" t="str">
        <f>INDEX(geobyclient[GEOID],MATCH(VolumebyClient[[#This Row],[CLID]],geobyclient[RIGHT],0))</f>
        <v>GEO1004</v>
      </c>
      <c r="G791" t="str">
        <f>VLOOKUP(VolumebyClient[[#This Row],[INDEX ATCH REGION ID]],GEONAMES[[GEOID]:[GEO Name]],2,)</f>
        <v>LATAM</v>
      </c>
      <c r="H791" t="str">
        <f>"Q"&amp;ROUNDUP(LEFT(VolumebyClient[[#This Row],[Date]],2)/3,0)&amp;" "&amp;RIGHT(VolumebyClient[[#This Row],[Date]],4)</f>
        <v>Q2 2020</v>
      </c>
      <c r="I791" t="str">
        <f>RIGHT(VolumebyClient[[#This Row],[Date]],4)</f>
        <v>2020</v>
      </c>
    </row>
    <row r="792" spans="1:9">
      <c r="A792" s="9" t="s">
        <v>72</v>
      </c>
      <c r="B792" s="7" t="s">
        <v>12</v>
      </c>
      <c r="C792" s="6">
        <v>1635</v>
      </c>
      <c r="D792">
        <f>LEN(VolumebyClient[[#This Row],[CLID]])</f>
        <v>7</v>
      </c>
      <c r="E792" t="str">
        <f>_xlfn.XLOOKUP(VolumebyClient[[#This Row],[CLID]],geobyclient[MID],geobyclient[GEOID])</f>
        <v>GEO1004</v>
      </c>
      <c r="F792" t="str">
        <f>INDEX(geobyclient[GEOID],MATCH(VolumebyClient[[#This Row],[CLID]],geobyclient[RIGHT],0))</f>
        <v>GEO1004</v>
      </c>
      <c r="G792" t="str">
        <f>VLOOKUP(VolumebyClient[[#This Row],[INDEX ATCH REGION ID]],GEONAMES[[GEOID]:[GEO Name]],2,)</f>
        <v>LATAM</v>
      </c>
      <c r="H792" t="str">
        <f>"Q"&amp;ROUNDUP(LEFT(VolumebyClient[[#This Row],[Date]],2)/3,0)&amp;" "&amp;RIGHT(VolumebyClient[[#This Row],[Date]],4)</f>
        <v>Q2 2020</v>
      </c>
      <c r="I792" t="str">
        <f>RIGHT(VolumebyClient[[#This Row],[Date]],4)</f>
        <v>2020</v>
      </c>
    </row>
    <row r="793" spans="1:9">
      <c r="A793" s="9" t="s">
        <v>72</v>
      </c>
      <c r="B793" s="7" t="s">
        <v>13</v>
      </c>
      <c r="C793" s="6">
        <v>1326</v>
      </c>
      <c r="D793">
        <f>LEN(VolumebyClient[[#This Row],[CLID]])</f>
        <v>7</v>
      </c>
      <c r="E793" t="str">
        <f>_xlfn.XLOOKUP(VolumebyClient[[#This Row],[CLID]],geobyclient[MID],geobyclient[GEOID])</f>
        <v>GEO1004</v>
      </c>
      <c r="F793" t="str">
        <f>INDEX(geobyclient[GEOID],MATCH(VolumebyClient[[#This Row],[CLID]],geobyclient[RIGHT],0))</f>
        <v>GEO1004</v>
      </c>
      <c r="G793" t="str">
        <f>VLOOKUP(VolumebyClient[[#This Row],[INDEX ATCH REGION ID]],GEONAMES[[GEOID]:[GEO Name]],2,)</f>
        <v>LATAM</v>
      </c>
      <c r="H793" t="str">
        <f>"Q"&amp;ROUNDUP(LEFT(VolumebyClient[[#This Row],[Date]],2)/3,0)&amp;" "&amp;RIGHT(VolumebyClient[[#This Row],[Date]],4)</f>
        <v>Q2 2020</v>
      </c>
      <c r="I793" t="str">
        <f>RIGHT(VolumebyClient[[#This Row],[Date]],4)</f>
        <v>2020</v>
      </c>
    </row>
    <row r="794" spans="1:9">
      <c r="A794" s="9" t="s">
        <v>72</v>
      </c>
      <c r="B794" s="7" t="s">
        <v>14</v>
      </c>
      <c r="C794" s="6">
        <v>1012</v>
      </c>
      <c r="D794">
        <f>LEN(VolumebyClient[[#This Row],[CLID]])</f>
        <v>7</v>
      </c>
      <c r="E794" t="str">
        <f>_xlfn.XLOOKUP(VolumebyClient[[#This Row],[CLID]],geobyclient[MID],geobyclient[GEOID])</f>
        <v>GEO1004</v>
      </c>
      <c r="F794" t="str">
        <f>INDEX(geobyclient[GEOID],MATCH(VolumebyClient[[#This Row],[CLID]],geobyclient[RIGHT],0))</f>
        <v>GEO1004</v>
      </c>
      <c r="G794" t="str">
        <f>VLOOKUP(VolumebyClient[[#This Row],[INDEX ATCH REGION ID]],GEONAMES[[GEOID]:[GEO Name]],2,)</f>
        <v>LATAM</v>
      </c>
      <c r="H794" t="str">
        <f>"Q"&amp;ROUNDUP(LEFT(VolumebyClient[[#This Row],[Date]],2)/3,0)&amp;" "&amp;RIGHT(VolumebyClient[[#This Row],[Date]],4)</f>
        <v>Q3 2020</v>
      </c>
      <c r="I794" t="str">
        <f>RIGHT(VolumebyClient[[#This Row],[Date]],4)</f>
        <v>2020</v>
      </c>
    </row>
    <row r="795" spans="1:9">
      <c r="A795" s="9" t="s">
        <v>72</v>
      </c>
      <c r="B795" s="7" t="s">
        <v>15</v>
      </c>
      <c r="C795" s="6">
        <v>1018</v>
      </c>
      <c r="D795">
        <f>LEN(VolumebyClient[[#This Row],[CLID]])</f>
        <v>7</v>
      </c>
      <c r="E795" t="str">
        <f>_xlfn.XLOOKUP(VolumebyClient[[#This Row],[CLID]],geobyclient[MID],geobyclient[GEOID])</f>
        <v>GEO1004</v>
      </c>
      <c r="F795" t="str">
        <f>INDEX(geobyclient[GEOID],MATCH(VolumebyClient[[#This Row],[CLID]],geobyclient[RIGHT],0))</f>
        <v>GEO1004</v>
      </c>
      <c r="G795" t="str">
        <f>VLOOKUP(VolumebyClient[[#This Row],[INDEX ATCH REGION ID]],GEONAMES[[GEOID]:[GEO Name]],2,)</f>
        <v>LATAM</v>
      </c>
      <c r="H795" t="str">
        <f>"Q"&amp;ROUNDUP(LEFT(VolumebyClient[[#This Row],[Date]],2)/3,0)&amp;" "&amp;RIGHT(VolumebyClient[[#This Row],[Date]],4)</f>
        <v>Q3 2020</v>
      </c>
      <c r="I795" t="str">
        <f>RIGHT(VolumebyClient[[#This Row],[Date]],4)</f>
        <v>2020</v>
      </c>
    </row>
    <row r="796" spans="1:9">
      <c r="A796" s="9" t="s">
        <v>72</v>
      </c>
      <c r="B796" s="7" t="s">
        <v>16</v>
      </c>
      <c r="C796" s="6">
        <v>861</v>
      </c>
      <c r="D796">
        <f>LEN(VolumebyClient[[#This Row],[CLID]])</f>
        <v>7</v>
      </c>
      <c r="E796" t="str">
        <f>_xlfn.XLOOKUP(VolumebyClient[[#This Row],[CLID]],geobyclient[MID],geobyclient[GEOID])</f>
        <v>GEO1004</v>
      </c>
      <c r="F796" t="str">
        <f>INDEX(geobyclient[GEOID],MATCH(VolumebyClient[[#This Row],[CLID]],geobyclient[RIGHT],0))</f>
        <v>GEO1004</v>
      </c>
      <c r="G796" t="str">
        <f>VLOOKUP(VolumebyClient[[#This Row],[INDEX ATCH REGION ID]],GEONAMES[[GEOID]:[GEO Name]],2,)</f>
        <v>LATAM</v>
      </c>
      <c r="H796" t="str">
        <f>"Q"&amp;ROUNDUP(LEFT(VolumebyClient[[#This Row],[Date]],2)/3,0)&amp;" "&amp;RIGHT(VolumebyClient[[#This Row],[Date]],4)</f>
        <v>Q3 2020</v>
      </c>
      <c r="I796" t="str">
        <f>RIGHT(VolumebyClient[[#This Row],[Date]],4)</f>
        <v>2020</v>
      </c>
    </row>
    <row r="797" spans="1:9">
      <c r="A797" s="9" t="s">
        <v>72</v>
      </c>
      <c r="B797" s="7" t="s">
        <v>17</v>
      </c>
      <c r="C797" s="6">
        <v>1173</v>
      </c>
      <c r="D797">
        <f>LEN(VolumebyClient[[#This Row],[CLID]])</f>
        <v>7</v>
      </c>
      <c r="E797" t="str">
        <f>_xlfn.XLOOKUP(VolumebyClient[[#This Row],[CLID]],geobyclient[MID],geobyclient[GEOID])</f>
        <v>GEO1004</v>
      </c>
      <c r="F797" t="str">
        <f>INDEX(geobyclient[GEOID],MATCH(VolumebyClient[[#This Row],[CLID]],geobyclient[RIGHT],0))</f>
        <v>GEO1004</v>
      </c>
      <c r="G797" t="str">
        <f>VLOOKUP(VolumebyClient[[#This Row],[INDEX ATCH REGION ID]],GEONAMES[[GEOID]:[GEO Name]],2,)</f>
        <v>LATAM</v>
      </c>
      <c r="H797" t="str">
        <f>"Q"&amp;ROUNDUP(LEFT(VolumebyClient[[#This Row],[Date]],2)/3,0)&amp;" "&amp;RIGHT(VolumebyClient[[#This Row],[Date]],4)</f>
        <v>Q4 2020</v>
      </c>
      <c r="I797" t="str">
        <f>RIGHT(VolumebyClient[[#This Row],[Date]],4)</f>
        <v>2020</v>
      </c>
    </row>
    <row r="798" spans="1:9">
      <c r="A798" s="9" t="s">
        <v>72</v>
      </c>
      <c r="B798" s="7" t="s">
        <v>18</v>
      </c>
      <c r="C798" s="6">
        <v>1169</v>
      </c>
      <c r="D798">
        <f>LEN(VolumebyClient[[#This Row],[CLID]])</f>
        <v>7</v>
      </c>
      <c r="E798" t="str">
        <f>_xlfn.XLOOKUP(VolumebyClient[[#This Row],[CLID]],geobyclient[MID],geobyclient[GEOID])</f>
        <v>GEO1004</v>
      </c>
      <c r="F798" t="str">
        <f>INDEX(geobyclient[GEOID],MATCH(VolumebyClient[[#This Row],[CLID]],geobyclient[RIGHT],0))</f>
        <v>GEO1004</v>
      </c>
      <c r="G798" t="str">
        <f>VLOOKUP(VolumebyClient[[#This Row],[INDEX ATCH REGION ID]],GEONAMES[[GEOID]:[GEO Name]],2,)</f>
        <v>LATAM</v>
      </c>
      <c r="H798" t="str">
        <f>"Q"&amp;ROUNDUP(LEFT(VolumebyClient[[#This Row],[Date]],2)/3,0)&amp;" "&amp;RIGHT(VolumebyClient[[#This Row],[Date]],4)</f>
        <v>Q4 2020</v>
      </c>
      <c r="I798" t="str">
        <f>RIGHT(VolumebyClient[[#This Row],[Date]],4)</f>
        <v>2020</v>
      </c>
    </row>
    <row r="799" spans="1:9">
      <c r="A799" s="9" t="s">
        <v>72</v>
      </c>
      <c r="B799" s="7" t="s">
        <v>19</v>
      </c>
      <c r="C799" s="6">
        <v>1323</v>
      </c>
      <c r="D799">
        <f>LEN(VolumebyClient[[#This Row],[CLID]])</f>
        <v>7</v>
      </c>
      <c r="E799" t="str">
        <f>_xlfn.XLOOKUP(VolumebyClient[[#This Row],[CLID]],geobyclient[MID],geobyclient[GEOID])</f>
        <v>GEO1004</v>
      </c>
      <c r="F799" t="str">
        <f>INDEX(geobyclient[GEOID],MATCH(VolumebyClient[[#This Row],[CLID]],geobyclient[RIGHT],0))</f>
        <v>GEO1004</v>
      </c>
      <c r="G799" t="str">
        <f>VLOOKUP(VolumebyClient[[#This Row],[INDEX ATCH REGION ID]],GEONAMES[[GEOID]:[GEO Name]],2,)</f>
        <v>LATAM</v>
      </c>
      <c r="H799" t="str">
        <f>"Q"&amp;ROUNDUP(LEFT(VolumebyClient[[#This Row],[Date]],2)/3,0)&amp;" "&amp;RIGHT(VolumebyClient[[#This Row],[Date]],4)</f>
        <v>Q4 2020</v>
      </c>
      <c r="I799" t="str">
        <f>RIGHT(VolumebyClient[[#This Row],[Date]],4)</f>
        <v>2020</v>
      </c>
    </row>
    <row r="800" spans="1:9">
      <c r="A800" s="9" t="s">
        <v>72</v>
      </c>
      <c r="B800" s="7" t="s">
        <v>20</v>
      </c>
      <c r="C800" s="6">
        <v>1318</v>
      </c>
      <c r="D800">
        <f>LEN(VolumebyClient[[#This Row],[CLID]])</f>
        <v>7</v>
      </c>
      <c r="E800" t="str">
        <f>_xlfn.XLOOKUP(VolumebyClient[[#This Row],[CLID]],geobyclient[MID],geobyclient[GEOID])</f>
        <v>GEO1004</v>
      </c>
      <c r="F800" t="str">
        <f>INDEX(geobyclient[GEOID],MATCH(VolumebyClient[[#This Row],[CLID]],geobyclient[RIGHT],0))</f>
        <v>GEO1004</v>
      </c>
      <c r="G800" t="str">
        <f>VLOOKUP(VolumebyClient[[#This Row],[INDEX ATCH REGION ID]],GEONAMES[[GEOID]:[GEO Name]],2,)</f>
        <v>LATAM</v>
      </c>
      <c r="H800" t="str">
        <f>"Q"&amp;ROUNDUP(LEFT(VolumebyClient[[#This Row],[Date]],2)/3,0)&amp;" "&amp;RIGHT(VolumebyClient[[#This Row],[Date]],4)</f>
        <v>Q2 2021</v>
      </c>
      <c r="I800" t="str">
        <f>RIGHT(VolumebyClient[[#This Row],[Date]],4)</f>
        <v>2021</v>
      </c>
    </row>
    <row r="801" spans="1:9">
      <c r="A801" s="9" t="s">
        <v>72</v>
      </c>
      <c r="B801" s="7" t="s">
        <v>21</v>
      </c>
      <c r="C801" s="6">
        <v>1656</v>
      </c>
      <c r="D801">
        <f>LEN(VolumebyClient[[#This Row],[CLID]])</f>
        <v>7</v>
      </c>
      <c r="E801" t="str">
        <f>_xlfn.XLOOKUP(VolumebyClient[[#This Row],[CLID]],geobyclient[MID],geobyclient[GEOID])</f>
        <v>GEO1004</v>
      </c>
      <c r="F801" t="str">
        <f>INDEX(geobyclient[GEOID],MATCH(VolumebyClient[[#This Row],[CLID]],geobyclient[RIGHT],0))</f>
        <v>GEO1004</v>
      </c>
      <c r="G801" t="str">
        <f>VLOOKUP(VolumebyClient[[#This Row],[INDEX ATCH REGION ID]],GEONAMES[[GEOID]:[GEO Name]],2,)</f>
        <v>LATAM</v>
      </c>
      <c r="H801" t="str">
        <f>"Q"&amp;ROUNDUP(LEFT(VolumebyClient[[#This Row],[Date]],2)/3,0)&amp;" "&amp;RIGHT(VolumebyClient[[#This Row],[Date]],4)</f>
        <v>Q2 2021</v>
      </c>
      <c r="I801" t="str">
        <f>RIGHT(VolumebyClient[[#This Row],[Date]],4)</f>
        <v>2021</v>
      </c>
    </row>
    <row r="802" spans="1:9">
      <c r="A802" s="9" t="s">
        <v>72</v>
      </c>
      <c r="B802" s="7" t="s">
        <v>22</v>
      </c>
      <c r="C802" s="6">
        <v>1987</v>
      </c>
      <c r="D802">
        <f>LEN(VolumebyClient[[#This Row],[CLID]])</f>
        <v>7</v>
      </c>
      <c r="E802" t="str">
        <f>_xlfn.XLOOKUP(VolumebyClient[[#This Row],[CLID]],geobyclient[MID],geobyclient[GEOID])</f>
        <v>GEO1004</v>
      </c>
      <c r="F802" t="str">
        <f>INDEX(geobyclient[GEOID],MATCH(VolumebyClient[[#This Row],[CLID]],geobyclient[RIGHT],0))</f>
        <v>GEO1004</v>
      </c>
      <c r="G802" t="str">
        <f>VLOOKUP(VolumebyClient[[#This Row],[INDEX ATCH REGION ID]],GEONAMES[[GEOID]:[GEO Name]],2,)</f>
        <v>LATAM</v>
      </c>
      <c r="H802" t="str">
        <f>"Q"&amp;ROUNDUP(LEFT(VolumebyClient[[#This Row],[Date]],2)/3,0)&amp;" "&amp;RIGHT(VolumebyClient[[#This Row],[Date]],4)</f>
        <v>Q2 2021</v>
      </c>
      <c r="I802" t="str">
        <f>RIGHT(VolumebyClient[[#This Row],[Date]],4)</f>
        <v>2021</v>
      </c>
    </row>
    <row r="803" spans="1:9">
      <c r="A803" s="9" t="s">
        <v>72</v>
      </c>
      <c r="B803" s="7" t="s">
        <v>23</v>
      </c>
      <c r="C803" s="6">
        <v>1528</v>
      </c>
      <c r="D803">
        <f>LEN(VolumebyClient[[#This Row],[CLID]])</f>
        <v>7</v>
      </c>
      <c r="E803" t="str">
        <f>_xlfn.XLOOKUP(VolumebyClient[[#This Row],[CLID]],geobyclient[MID],geobyclient[GEOID])</f>
        <v>GEO1004</v>
      </c>
      <c r="F803" t="str">
        <f>INDEX(geobyclient[GEOID],MATCH(VolumebyClient[[#This Row],[CLID]],geobyclient[RIGHT],0))</f>
        <v>GEO1004</v>
      </c>
      <c r="G803" t="str">
        <f>VLOOKUP(VolumebyClient[[#This Row],[INDEX ATCH REGION ID]],GEONAMES[[GEOID]:[GEO Name]],2,)</f>
        <v>LATAM</v>
      </c>
      <c r="H803" t="str">
        <f>"Q"&amp;ROUNDUP(LEFT(VolumebyClient[[#This Row],[Date]],2)/3,0)&amp;" "&amp;RIGHT(VolumebyClient[[#This Row],[Date]],4)</f>
        <v>Q1 2021</v>
      </c>
      <c r="I803" t="str">
        <f>RIGHT(VolumebyClient[[#This Row],[Date]],4)</f>
        <v>2021</v>
      </c>
    </row>
    <row r="804" spans="1:9">
      <c r="A804" s="9" t="s">
        <v>72</v>
      </c>
      <c r="B804" s="7" t="s">
        <v>24</v>
      </c>
      <c r="C804" s="6">
        <v>1557</v>
      </c>
      <c r="D804">
        <f>LEN(VolumebyClient[[#This Row],[CLID]])</f>
        <v>7</v>
      </c>
      <c r="E804" t="str">
        <f>_xlfn.XLOOKUP(VolumebyClient[[#This Row],[CLID]],geobyclient[MID],geobyclient[GEOID])</f>
        <v>GEO1004</v>
      </c>
      <c r="F804" t="str">
        <f>INDEX(geobyclient[GEOID],MATCH(VolumebyClient[[#This Row],[CLID]],geobyclient[RIGHT],0))</f>
        <v>GEO1004</v>
      </c>
      <c r="G804" t="str">
        <f>VLOOKUP(VolumebyClient[[#This Row],[INDEX ATCH REGION ID]],GEONAMES[[GEOID]:[GEO Name]],2,)</f>
        <v>LATAM</v>
      </c>
      <c r="H804" t="str">
        <f>"Q"&amp;ROUNDUP(LEFT(VolumebyClient[[#This Row],[Date]],2)/3,0)&amp;" "&amp;RIGHT(VolumebyClient[[#This Row],[Date]],4)</f>
        <v>Q1 2021</v>
      </c>
      <c r="I804" t="str">
        <f>RIGHT(VolumebyClient[[#This Row],[Date]],4)</f>
        <v>2021</v>
      </c>
    </row>
    <row r="805" spans="1:9">
      <c r="A805" s="9" t="s">
        <v>72</v>
      </c>
      <c r="B805" s="7" t="s">
        <v>25</v>
      </c>
      <c r="C805" s="6">
        <v>1183</v>
      </c>
      <c r="D805">
        <f>LEN(VolumebyClient[[#This Row],[CLID]])</f>
        <v>7</v>
      </c>
      <c r="E805" t="str">
        <f>_xlfn.XLOOKUP(VolumebyClient[[#This Row],[CLID]],geobyclient[MID],geobyclient[GEOID])</f>
        <v>GEO1004</v>
      </c>
      <c r="F805" t="str">
        <f>INDEX(geobyclient[GEOID],MATCH(VolumebyClient[[#This Row],[CLID]],geobyclient[RIGHT],0))</f>
        <v>GEO1004</v>
      </c>
      <c r="G805" t="str">
        <f>VLOOKUP(VolumebyClient[[#This Row],[INDEX ATCH REGION ID]],GEONAMES[[GEOID]:[GEO Name]],2,)</f>
        <v>LATAM</v>
      </c>
      <c r="H805" t="str">
        <f>"Q"&amp;ROUNDUP(LEFT(VolumebyClient[[#This Row],[Date]],2)/3,0)&amp;" "&amp;RIGHT(VolumebyClient[[#This Row],[Date]],4)</f>
        <v>Q1 2021</v>
      </c>
      <c r="I805" t="str">
        <f>RIGHT(VolumebyClient[[#This Row],[Date]],4)</f>
        <v>2021</v>
      </c>
    </row>
    <row r="806" spans="1:9">
      <c r="A806" s="9" t="s">
        <v>73</v>
      </c>
      <c r="B806" s="7" t="s">
        <v>27</v>
      </c>
      <c r="C806" s="6">
        <v>358</v>
      </c>
      <c r="D806">
        <f>LEN(VolumebyClient[[#This Row],[CLID]])</f>
        <v>7</v>
      </c>
      <c r="E806" t="str">
        <f>_xlfn.XLOOKUP(VolumebyClient[[#This Row],[CLID]],geobyclient[MID],geobyclient[GEOID])</f>
        <v>GEO1004</v>
      </c>
      <c r="F806" t="str">
        <f>INDEX(geobyclient[GEOID],MATCH(VolumebyClient[[#This Row],[CLID]],geobyclient[RIGHT],0))</f>
        <v>GEO1004</v>
      </c>
      <c r="G806" t="str">
        <f>VLOOKUP(VolumebyClient[[#This Row],[INDEX ATCH REGION ID]],GEONAMES[[GEOID]:[GEO Name]],2,)</f>
        <v>LATAM</v>
      </c>
      <c r="H806" t="str">
        <f>"Q"&amp;ROUNDUP(LEFT(VolumebyClient[[#This Row],[Date]],2)/3,0)&amp;" "&amp;RIGHT(VolumebyClient[[#This Row],[Date]],4)</f>
        <v>Q1 2020</v>
      </c>
      <c r="I806" t="str">
        <f>RIGHT(VolumebyClient[[#This Row],[Date]],4)</f>
        <v>2020</v>
      </c>
    </row>
    <row r="807" spans="1:9">
      <c r="A807" s="9" t="s">
        <v>73</v>
      </c>
      <c r="B807" s="7" t="s">
        <v>28</v>
      </c>
      <c r="C807" s="6">
        <v>508</v>
      </c>
      <c r="D807">
        <f>LEN(VolumebyClient[[#This Row],[CLID]])</f>
        <v>7</v>
      </c>
      <c r="E807" t="str">
        <f>_xlfn.XLOOKUP(VolumebyClient[[#This Row],[CLID]],geobyclient[MID],geobyclient[GEOID])</f>
        <v>GEO1004</v>
      </c>
      <c r="F807" t="str">
        <f>INDEX(geobyclient[GEOID],MATCH(VolumebyClient[[#This Row],[CLID]],geobyclient[RIGHT],0))</f>
        <v>GEO1004</v>
      </c>
      <c r="G807" t="str">
        <f>VLOOKUP(VolumebyClient[[#This Row],[INDEX ATCH REGION ID]],GEONAMES[[GEOID]:[GEO Name]],2,)</f>
        <v>LATAM</v>
      </c>
      <c r="H807" t="str">
        <f>"Q"&amp;ROUNDUP(LEFT(VolumebyClient[[#This Row],[Date]],2)/3,0)&amp;" "&amp;RIGHT(VolumebyClient[[#This Row],[Date]],4)</f>
        <v>Q1 2020</v>
      </c>
      <c r="I807" t="str">
        <f>RIGHT(VolumebyClient[[#This Row],[Date]],4)</f>
        <v>2020</v>
      </c>
    </row>
    <row r="808" spans="1:9">
      <c r="A808" s="9" t="s">
        <v>73</v>
      </c>
      <c r="B808" s="7" t="s">
        <v>10</v>
      </c>
      <c r="C808" s="6">
        <v>458</v>
      </c>
      <c r="D808">
        <f>LEN(VolumebyClient[[#This Row],[CLID]])</f>
        <v>7</v>
      </c>
      <c r="E808" t="str">
        <f>_xlfn.XLOOKUP(VolumebyClient[[#This Row],[CLID]],geobyclient[MID],geobyclient[GEOID])</f>
        <v>GEO1004</v>
      </c>
      <c r="F808" t="str">
        <f>INDEX(geobyclient[GEOID],MATCH(VolumebyClient[[#This Row],[CLID]],geobyclient[RIGHT],0))</f>
        <v>GEO1004</v>
      </c>
      <c r="G808" t="str">
        <f>VLOOKUP(VolumebyClient[[#This Row],[INDEX ATCH REGION ID]],GEONAMES[[GEOID]:[GEO Name]],2,)</f>
        <v>LATAM</v>
      </c>
      <c r="H808" t="str">
        <f>"Q"&amp;ROUNDUP(LEFT(VolumebyClient[[#This Row],[Date]],2)/3,0)&amp;" "&amp;RIGHT(VolumebyClient[[#This Row],[Date]],4)</f>
        <v>Q1 2020</v>
      </c>
      <c r="I808" t="str">
        <f>RIGHT(VolumebyClient[[#This Row],[Date]],4)</f>
        <v>2020</v>
      </c>
    </row>
    <row r="809" spans="1:9">
      <c r="A809" s="9" t="s">
        <v>73</v>
      </c>
      <c r="B809" s="7" t="s">
        <v>11</v>
      </c>
      <c r="C809" s="6">
        <v>655</v>
      </c>
      <c r="D809">
        <f>LEN(VolumebyClient[[#This Row],[CLID]])</f>
        <v>7</v>
      </c>
      <c r="E809" t="str">
        <f>_xlfn.XLOOKUP(VolumebyClient[[#This Row],[CLID]],geobyclient[MID],geobyclient[GEOID])</f>
        <v>GEO1004</v>
      </c>
      <c r="F809" t="str">
        <f>INDEX(geobyclient[GEOID],MATCH(VolumebyClient[[#This Row],[CLID]],geobyclient[RIGHT],0))</f>
        <v>GEO1004</v>
      </c>
      <c r="G809" t="str">
        <f>VLOOKUP(VolumebyClient[[#This Row],[INDEX ATCH REGION ID]],GEONAMES[[GEOID]:[GEO Name]],2,)</f>
        <v>LATAM</v>
      </c>
      <c r="H809" t="str">
        <f>"Q"&amp;ROUNDUP(LEFT(VolumebyClient[[#This Row],[Date]],2)/3,0)&amp;" "&amp;RIGHT(VolumebyClient[[#This Row],[Date]],4)</f>
        <v>Q2 2020</v>
      </c>
      <c r="I809" t="str">
        <f>RIGHT(VolumebyClient[[#This Row],[Date]],4)</f>
        <v>2020</v>
      </c>
    </row>
    <row r="810" spans="1:9">
      <c r="A810" s="9" t="s">
        <v>73</v>
      </c>
      <c r="B810" s="7" t="s">
        <v>12</v>
      </c>
      <c r="C810" s="6">
        <v>506</v>
      </c>
      <c r="D810">
        <f>LEN(VolumebyClient[[#This Row],[CLID]])</f>
        <v>7</v>
      </c>
      <c r="E810" t="str">
        <f>_xlfn.XLOOKUP(VolumebyClient[[#This Row],[CLID]],geobyclient[MID],geobyclient[GEOID])</f>
        <v>GEO1004</v>
      </c>
      <c r="F810" t="str">
        <f>INDEX(geobyclient[GEOID],MATCH(VolumebyClient[[#This Row],[CLID]],geobyclient[RIGHT],0))</f>
        <v>GEO1004</v>
      </c>
      <c r="G810" t="str">
        <f>VLOOKUP(VolumebyClient[[#This Row],[INDEX ATCH REGION ID]],GEONAMES[[GEOID]:[GEO Name]],2,)</f>
        <v>LATAM</v>
      </c>
      <c r="H810" t="str">
        <f>"Q"&amp;ROUNDUP(LEFT(VolumebyClient[[#This Row],[Date]],2)/3,0)&amp;" "&amp;RIGHT(VolumebyClient[[#This Row],[Date]],4)</f>
        <v>Q2 2020</v>
      </c>
      <c r="I810" t="str">
        <f>RIGHT(VolumebyClient[[#This Row],[Date]],4)</f>
        <v>2020</v>
      </c>
    </row>
    <row r="811" spans="1:9">
      <c r="A811" s="9" t="s">
        <v>73</v>
      </c>
      <c r="B811" s="7" t="s">
        <v>13</v>
      </c>
      <c r="C811" s="6">
        <v>458</v>
      </c>
      <c r="D811">
        <f>LEN(VolumebyClient[[#This Row],[CLID]])</f>
        <v>7</v>
      </c>
      <c r="E811" t="str">
        <f>_xlfn.XLOOKUP(VolumebyClient[[#This Row],[CLID]],geobyclient[MID],geobyclient[GEOID])</f>
        <v>GEO1004</v>
      </c>
      <c r="F811" t="str">
        <f>INDEX(geobyclient[GEOID],MATCH(VolumebyClient[[#This Row],[CLID]],geobyclient[RIGHT],0))</f>
        <v>GEO1004</v>
      </c>
      <c r="G811" t="str">
        <f>VLOOKUP(VolumebyClient[[#This Row],[INDEX ATCH REGION ID]],GEONAMES[[GEOID]:[GEO Name]],2,)</f>
        <v>LATAM</v>
      </c>
      <c r="H811" t="str">
        <f>"Q"&amp;ROUNDUP(LEFT(VolumebyClient[[#This Row],[Date]],2)/3,0)&amp;" "&amp;RIGHT(VolumebyClient[[#This Row],[Date]],4)</f>
        <v>Q2 2020</v>
      </c>
      <c r="I811" t="str">
        <f>RIGHT(VolumebyClient[[#This Row],[Date]],4)</f>
        <v>2020</v>
      </c>
    </row>
    <row r="812" spans="1:9">
      <c r="A812" s="9" t="s">
        <v>73</v>
      </c>
      <c r="B812" s="7" t="s">
        <v>14</v>
      </c>
      <c r="C812" s="6">
        <v>308</v>
      </c>
      <c r="D812">
        <f>LEN(VolumebyClient[[#This Row],[CLID]])</f>
        <v>7</v>
      </c>
      <c r="E812" t="str">
        <f>_xlfn.XLOOKUP(VolumebyClient[[#This Row],[CLID]],geobyclient[MID],geobyclient[GEOID])</f>
        <v>GEO1004</v>
      </c>
      <c r="F812" t="str">
        <f>INDEX(geobyclient[GEOID],MATCH(VolumebyClient[[#This Row],[CLID]],geobyclient[RIGHT],0))</f>
        <v>GEO1004</v>
      </c>
      <c r="G812" t="str">
        <f>VLOOKUP(VolumebyClient[[#This Row],[INDEX ATCH REGION ID]],GEONAMES[[GEOID]:[GEO Name]],2,)</f>
        <v>LATAM</v>
      </c>
      <c r="H812" t="str">
        <f>"Q"&amp;ROUNDUP(LEFT(VolumebyClient[[#This Row],[Date]],2)/3,0)&amp;" "&amp;RIGHT(VolumebyClient[[#This Row],[Date]],4)</f>
        <v>Q3 2020</v>
      </c>
      <c r="I812" t="str">
        <f>RIGHT(VolumebyClient[[#This Row],[Date]],4)</f>
        <v>2020</v>
      </c>
    </row>
    <row r="813" spans="1:9">
      <c r="A813" s="9" t="s">
        <v>73</v>
      </c>
      <c r="B813" s="7" t="s">
        <v>15</v>
      </c>
      <c r="C813" s="6">
        <v>353</v>
      </c>
      <c r="D813">
        <f>LEN(VolumebyClient[[#This Row],[CLID]])</f>
        <v>7</v>
      </c>
      <c r="E813" t="str">
        <f>_xlfn.XLOOKUP(VolumebyClient[[#This Row],[CLID]],geobyclient[MID],geobyclient[GEOID])</f>
        <v>GEO1004</v>
      </c>
      <c r="F813" t="str">
        <f>INDEX(geobyclient[GEOID],MATCH(VolumebyClient[[#This Row],[CLID]],geobyclient[RIGHT],0))</f>
        <v>GEO1004</v>
      </c>
      <c r="G813" t="str">
        <f>VLOOKUP(VolumebyClient[[#This Row],[INDEX ATCH REGION ID]],GEONAMES[[GEOID]:[GEO Name]],2,)</f>
        <v>LATAM</v>
      </c>
      <c r="H813" t="str">
        <f>"Q"&amp;ROUNDUP(LEFT(VolumebyClient[[#This Row],[Date]],2)/3,0)&amp;" "&amp;RIGHT(VolumebyClient[[#This Row],[Date]],4)</f>
        <v>Q3 2020</v>
      </c>
      <c r="I813" t="str">
        <f>RIGHT(VolumebyClient[[#This Row],[Date]],4)</f>
        <v>2020</v>
      </c>
    </row>
    <row r="814" spans="1:9">
      <c r="A814" s="9" t="s">
        <v>73</v>
      </c>
      <c r="B814" s="7" t="s">
        <v>16</v>
      </c>
      <c r="C814" s="6">
        <v>252</v>
      </c>
      <c r="D814">
        <f>LEN(VolumebyClient[[#This Row],[CLID]])</f>
        <v>7</v>
      </c>
      <c r="E814" t="str">
        <f>_xlfn.XLOOKUP(VolumebyClient[[#This Row],[CLID]],geobyclient[MID],geobyclient[GEOID])</f>
        <v>GEO1004</v>
      </c>
      <c r="F814" t="str">
        <f>INDEX(geobyclient[GEOID],MATCH(VolumebyClient[[#This Row],[CLID]],geobyclient[RIGHT],0))</f>
        <v>GEO1004</v>
      </c>
      <c r="G814" t="str">
        <f>VLOOKUP(VolumebyClient[[#This Row],[INDEX ATCH REGION ID]],GEONAMES[[GEOID]:[GEO Name]],2,)</f>
        <v>LATAM</v>
      </c>
      <c r="H814" t="str">
        <f>"Q"&amp;ROUNDUP(LEFT(VolumebyClient[[#This Row],[Date]],2)/3,0)&amp;" "&amp;RIGHT(VolumebyClient[[#This Row],[Date]],4)</f>
        <v>Q3 2020</v>
      </c>
      <c r="I814" t="str">
        <f>RIGHT(VolumebyClient[[#This Row],[Date]],4)</f>
        <v>2020</v>
      </c>
    </row>
    <row r="815" spans="1:9">
      <c r="A815" s="9" t="s">
        <v>73</v>
      </c>
      <c r="B815" s="7" t="s">
        <v>17</v>
      </c>
      <c r="C815" s="6">
        <v>402</v>
      </c>
      <c r="D815">
        <f>LEN(VolumebyClient[[#This Row],[CLID]])</f>
        <v>7</v>
      </c>
      <c r="E815" t="str">
        <f>_xlfn.XLOOKUP(VolumebyClient[[#This Row],[CLID]],geobyclient[MID],geobyclient[GEOID])</f>
        <v>GEO1004</v>
      </c>
      <c r="F815" t="str">
        <f>INDEX(geobyclient[GEOID],MATCH(VolumebyClient[[#This Row],[CLID]],geobyclient[RIGHT],0))</f>
        <v>GEO1004</v>
      </c>
      <c r="G815" t="str">
        <f>VLOOKUP(VolumebyClient[[#This Row],[INDEX ATCH REGION ID]],GEONAMES[[GEOID]:[GEO Name]],2,)</f>
        <v>LATAM</v>
      </c>
      <c r="H815" t="str">
        <f>"Q"&amp;ROUNDUP(LEFT(VolumebyClient[[#This Row],[Date]],2)/3,0)&amp;" "&amp;RIGHT(VolumebyClient[[#This Row],[Date]],4)</f>
        <v>Q4 2020</v>
      </c>
      <c r="I815" t="str">
        <f>RIGHT(VolumebyClient[[#This Row],[Date]],4)</f>
        <v>2020</v>
      </c>
    </row>
    <row r="816" spans="1:9">
      <c r="A816" s="9" t="s">
        <v>73</v>
      </c>
      <c r="B816" s="7" t="s">
        <v>18</v>
      </c>
      <c r="C816" s="6">
        <v>352</v>
      </c>
      <c r="D816">
        <f>LEN(VolumebyClient[[#This Row],[CLID]])</f>
        <v>7</v>
      </c>
      <c r="E816" t="str">
        <f>_xlfn.XLOOKUP(VolumebyClient[[#This Row],[CLID]],geobyclient[MID],geobyclient[GEOID])</f>
        <v>GEO1004</v>
      </c>
      <c r="F816" t="str">
        <f>INDEX(geobyclient[GEOID],MATCH(VolumebyClient[[#This Row],[CLID]],geobyclient[RIGHT],0))</f>
        <v>GEO1004</v>
      </c>
      <c r="G816" t="str">
        <f>VLOOKUP(VolumebyClient[[#This Row],[INDEX ATCH REGION ID]],GEONAMES[[GEOID]:[GEO Name]],2,)</f>
        <v>LATAM</v>
      </c>
      <c r="H816" t="str">
        <f>"Q"&amp;ROUNDUP(LEFT(VolumebyClient[[#This Row],[Date]],2)/3,0)&amp;" "&amp;RIGHT(VolumebyClient[[#This Row],[Date]],4)</f>
        <v>Q4 2020</v>
      </c>
      <c r="I816" t="str">
        <f>RIGHT(VolumebyClient[[#This Row],[Date]],4)</f>
        <v>2020</v>
      </c>
    </row>
    <row r="817" spans="1:9">
      <c r="A817" s="9" t="s">
        <v>73</v>
      </c>
      <c r="B817" s="7" t="s">
        <v>19</v>
      </c>
      <c r="C817" s="6">
        <v>457</v>
      </c>
      <c r="D817">
        <f>LEN(VolumebyClient[[#This Row],[CLID]])</f>
        <v>7</v>
      </c>
      <c r="E817" t="str">
        <f>_xlfn.XLOOKUP(VolumebyClient[[#This Row],[CLID]],geobyclient[MID],geobyclient[GEOID])</f>
        <v>GEO1004</v>
      </c>
      <c r="F817" t="str">
        <f>INDEX(geobyclient[GEOID],MATCH(VolumebyClient[[#This Row],[CLID]],geobyclient[RIGHT],0))</f>
        <v>GEO1004</v>
      </c>
      <c r="G817" t="str">
        <f>VLOOKUP(VolumebyClient[[#This Row],[INDEX ATCH REGION ID]],GEONAMES[[GEOID]:[GEO Name]],2,)</f>
        <v>LATAM</v>
      </c>
      <c r="H817" t="str">
        <f>"Q"&amp;ROUNDUP(LEFT(VolumebyClient[[#This Row],[Date]],2)/3,0)&amp;" "&amp;RIGHT(VolumebyClient[[#This Row],[Date]],4)</f>
        <v>Q4 2020</v>
      </c>
      <c r="I817" t="str">
        <f>RIGHT(VolumebyClient[[#This Row],[Date]],4)</f>
        <v>2020</v>
      </c>
    </row>
    <row r="818" spans="1:9">
      <c r="A818" s="9" t="s">
        <v>73</v>
      </c>
      <c r="B818" s="7" t="s">
        <v>20</v>
      </c>
      <c r="C818" s="6">
        <v>472</v>
      </c>
      <c r="D818">
        <f>LEN(VolumebyClient[[#This Row],[CLID]])</f>
        <v>7</v>
      </c>
      <c r="E818" t="str">
        <f>_xlfn.XLOOKUP(VolumebyClient[[#This Row],[CLID]],geobyclient[MID],geobyclient[GEOID])</f>
        <v>GEO1004</v>
      </c>
      <c r="F818" t="str">
        <f>INDEX(geobyclient[GEOID],MATCH(VolumebyClient[[#This Row],[CLID]],geobyclient[RIGHT],0))</f>
        <v>GEO1004</v>
      </c>
      <c r="G818" t="str">
        <f>VLOOKUP(VolumebyClient[[#This Row],[INDEX ATCH REGION ID]],GEONAMES[[GEOID]:[GEO Name]],2,)</f>
        <v>LATAM</v>
      </c>
      <c r="H818" t="str">
        <f>"Q"&amp;ROUNDUP(LEFT(VolumebyClient[[#This Row],[Date]],2)/3,0)&amp;" "&amp;RIGHT(VolumebyClient[[#This Row],[Date]],4)</f>
        <v>Q2 2021</v>
      </c>
      <c r="I818" t="str">
        <f>RIGHT(VolumebyClient[[#This Row],[Date]],4)</f>
        <v>2021</v>
      </c>
    </row>
    <row r="819" spans="1:9">
      <c r="A819" s="9" t="s">
        <v>73</v>
      </c>
      <c r="B819" s="7" t="s">
        <v>21</v>
      </c>
      <c r="C819" s="6">
        <v>499</v>
      </c>
      <c r="D819">
        <f>LEN(VolumebyClient[[#This Row],[CLID]])</f>
        <v>7</v>
      </c>
      <c r="E819" t="str">
        <f>_xlfn.XLOOKUP(VolumebyClient[[#This Row],[CLID]],geobyclient[MID],geobyclient[GEOID])</f>
        <v>GEO1004</v>
      </c>
      <c r="F819" t="str">
        <f>INDEX(geobyclient[GEOID],MATCH(VolumebyClient[[#This Row],[CLID]],geobyclient[RIGHT],0))</f>
        <v>GEO1004</v>
      </c>
      <c r="G819" t="str">
        <f>VLOOKUP(VolumebyClient[[#This Row],[INDEX ATCH REGION ID]],GEONAMES[[GEOID]:[GEO Name]],2,)</f>
        <v>LATAM</v>
      </c>
      <c r="H819" t="str">
        <f>"Q"&amp;ROUNDUP(LEFT(VolumebyClient[[#This Row],[Date]],2)/3,0)&amp;" "&amp;RIGHT(VolumebyClient[[#This Row],[Date]],4)</f>
        <v>Q2 2021</v>
      </c>
      <c r="I819" t="str">
        <f>RIGHT(VolumebyClient[[#This Row],[Date]],4)</f>
        <v>2021</v>
      </c>
    </row>
    <row r="820" spans="1:9">
      <c r="A820" s="9" t="s">
        <v>73</v>
      </c>
      <c r="B820" s="7" t="s">
        <v>22</v>
      </c>
      <c r="C820" s="6">
        <v>665</v>
      </c>
      <c r="D820">
        <f>LEN(VolumebyClient[[#This Row],[CLID]])</f>
        <v>7</v>
      </c>
      <c r="E820" t="str">
        <f>_xlfn.XLOOKUP(VolumebyClient[[#This Row],[CLID]],geobyclient[MID],geobyclient[GEOID])</f>
        <v>GEO1004</v>
      </c>
      <c r="F820" t="str">
        <f>INDEX(geobyclient[GEOID],MATCH(VolumebyClient[[#This Row],[CLID]],geobyclient[RIGHT],0))</f>
        <v>GEO1004</v>
      </c>
      <c r="G820" t="str">
        <f>VLOOKUP(VolumebyClient[[#This Row],[INDEX ATCH REGION ID]],GEONAMES[[GEOID]:[GEO Name]],2,)</f>
        <v>LATAM</v>
      </c>
      <c r="H820" t="str">
        <f>"Q"&amp;ROUNDUP(LEFT(VolumebyClient[[#This Row],[Date]],2)/3,0)&amp;" "&amp;RIGHT(VolumebyClient[[#This Row],[Date]],4)</f>
        <v>Q2 2021</v>
      </c>
      <c r="I820" t="str">
        <f>RIGHT(VolumebyClient[[#This Row],[Date]],4)</f>
        <v>2021</v>
      </c>
    </row>
    <row r="821" spans="1:9">
      <c r="A821" s="9" t="s">
        <v>73</v>
      </c>
      <c r="B821" s="7" t="s">
        <v>23</v>
      </c>
      <c r="C821" s="6">
        <v>459</v>
      </c>
      <c r="D821">
        <f>LEN(VolumebyClient[[#This Row],[CLID]])</f>
        <v>7</v>
      </c>
      <c r="E821" t="str">
        <f>_xlfn.XLOOKUP(VolumebyClient[[#This Row],[CLID]],geobyclient[MID],geobyclient[GEOID])</f>
        <v>GEO1004</v>
      </c>
      <c r="F821" t="str">
        <f>INDEX(geobyclient[GEOID],MATCH(VolumebyClient[[#This Row],[CLID]],geobyclient[RIGHT],0))</f>
        <v>GEO1004</v>
      </c>
      <c r="G821" t="str">
        <f>VLOOKUP(VolumebyClient[[#This Row],[INDEX ATCH REGION ID]],GEONAMES[[GEOID]:[GEO Name]],2,)</f>
        <v>LATAM</v>
      </c>
      <c r="H821" t="str">
        <f>"Q"&amp;ROUNDUP(LEFT(VolumebyClient[[#This Row],[Date]],2)/3,0)&amp;" "&amp;RIGHT(VolumebyClient[[#This Row],[Date]],4)</f>
        <v>Q1 2021</v>
      </c>
      <c r="I821" t="str">
        <f>RIGHT(VolumebyClient[[#This Row],[Date]],4)</f>
        <v>2021</v>
      </c>
    </row>
    <row r="822" spans="1:9">
      <c r="A822" s="9" t="s">
        <v>73</v>
      </c>
      <c r="B822" s="7" t="s">
        <v>24</v>
      </c>
      <c r="C822" s="6">
        <v>519</v>
      </c>
      <c r="D822">
        <f>LEN(VolumebyClient[[#This Row],[CLID]])</f>
        <v>7</v>
      </c>
      <c r="E822" t="str">
        <f>_xlfn.XLOOKUP(VolumebyClient[[#This Row],[CLID]],geobyclient[MID],geobyclient[GEOID])</f>
        <v>GEO1004</v>
      </c>
      <c r="F822" t="str">
        <f>INDEX(geobyclient[GEOID],MATCH(VolumebyClient[[#This Row],[CLID]],geobyclient[RIGHT],0))</f>
        <v>GEO1004</v>
      </c>
      <c r="G822" t="str">
        <f>VLOOKUP(VolumebyClient[[#This Row],[INDEX ATCH REGION ID]],GEONAMES[[GEOID]:[GEO Name]],2,)</f>
        <v>LATAM</v>
      </c>
      <c r="H822" t="str">
        <f>"Q"&amp;ROUNDUP(LEFT(VolumebyClient[[#This Row],[Date]],2)/3,0)&amp;" "&amp;RIGHT(VolumebyClient[[#This Row],[Date]],4)</f>
        <v>Q1 2021</v>
      </c>
      <c r="I822" t="str">
        <f>RIGHT(VolumebyClient[[#This Row],[Date]],4)</f>
        <v>2021</v>
      </c>
    </row>
    <row r="823" spans="1:9">
      <c r="A823" s="9" t="s">
        <v>73</v>
      </c>
      <c r="B823" s="7" t="s">
        <v>25</v>
      </c>
      <c r="C823" s="6">
        <v>358</v>
      </c>
      <c r="D823">
        <f>LEN(VolumebyClient[[#This Row],[CLID]])</f>
        <v>7</v>
      </c>
      <c r="E823" t="str">
        <f>_xlfn.XLOOKUP(VolumebyClient[[#This Row],[CLID]],geobyclient[MID],geobyclient[GEOID])</f>
        <v>GEO1004</v>
      </c>
      <c r="F823" t="str">
        <f>INDEX(geobyclient[GEOID],MATCH(VolumebyClient[[#This Row],[CLID]],geobyclient[RIGHT],0))</f>
        <v>GEO1004</v>
      </c>
      <c r="G823" t="str">
        <f>VLOOKUP(VolumebyClient[[#This Row],[INDEX ATCH REGION ID]],GEONAMES[[GEOID]:[GEO Name]],2,)</f>
        <v>LATAM</v>
      </c>
      <c r="H823" t="str">
        <f>"Q"&amp;ROUNDUP(LEFT(VolumebyClient[[#This Row],[Date]],2)/3,0)&amp;" "&amp;RIGHT(VolumebyClient[[#This Row],[Date]],4)</f>
        <v>Q1 2021</v>
      </c>
      <c r="I823" t="str">
        <f>RIGHT(VolumebyClient[[#This Row],[Date]],4)</f>
        <v>2021</v>
      </c>
    </row>
    <row r="824" spans="1:9">
      <c r="A824" s="9" t="s">
        <v>74</v>
      </c>
      <c r="B824" s="7" t="s">
        <v>27</v>
      </c>
      <c r="C824" s="6">
        <v>11682</v>
      </c>
      <c r="D824">
        <f>LEN(VolumebyClient[[#This Row],[CLID]])</f>
        <v>7</v>
      </c>
      <c r="E824" t="str">
        <f>_xlfn.XLOOKUP(VolumebyClient[[#This Row],[CLID]],geobyclient[MID],geobyclient[GEOID])</f>
        <v>GEO1004</v>
      </c>
      <c r="F824" t="str">
        <f>INDEX(geobyclient[GEOID],MATCH(VolumebyClient[[#This Row],[CLID]],geobyclient[RIGHT],0))</f>
        <v>GEO1004</v>
      </c>
      <c r="G824" t="str">
        <f>VLOOKUP(VolumebyClient[[#This Row],[INDEX ATCH REGION ID]],GEONAMES[[GEOID]:[GEO Name]],2,)</f>
        <v>LATAM</v>
      </c>
      <c r="H824" t="str">
        <f>"Q"&amp;ROUNDUP(LEFT(VolumebyClient[[#This Row],[Date]],2)/3,0)&amp;" "&amp;RIGHT(VolumebyClient[[#This Row],[Date]],4)</f>
        <v>Q1 2020</v>
      </c>
      <c r="I824" t="str">
        <f>RIGHT(VolumebyClient[[#This Row],[Date]],4)</f>
        <v>2020</v>
      </c>
    </row>
    <row r="825" spans="1:9">
      <c r="A825" s="9" t="s">
        <v>74</v>
      </c>
      <c r="B825" s="7" t="s">
        <v>28</v>
      </c>
      <c r="C825" s="6">
        <v>14802</v>
      </c>
      <c r="D825">
        <f>LEN(VolumebyClient[[#This Row],[CLID]])</f>
        <v>7</v>
      </c>
      <c r="E825" t="str">
        <f>_xlfn.XLOOKUP(VolumebyClient[[#This Row],[CLID]],geobyclient[MID],geobyclient[GEOID])</f>
        <v>GEO1004</v>
      </c>
      <c r="F825" t="str">
        <f>INDEX(geobyclient[GEOID],MATCH(VolumebyClient[[#This Row],[CLID]],geobyclient[RIGHT],0))</f>
        <v>GEO1004</v>
      </c>
      <c r="G825" t="str">
        <f>VLOOKUP(VolumebyClient[[#This Row],[INDEX ATCH REGION ID]],GEONAMES[[GEOID]:[GEO Name]],2,)</f>
        <v>LATAM</v>
      </c>
      <c r="H825" t="str">
        <f>"Q"&amp;ROUNDUP(LEFT(VolumebyClient[[#This Row],[Date]],2)/3,0)&amp;" "&amp;RIGHT(VolumebyClient[[#This Row],[Date]],4)</f>
        <v>Q1 2020</v>
      </c>
      <c r="I825" t="str">
        <f>RIGHT(VolumebyClient[[#This Row],[Date]],4)</f>
        <v>2020</v>
      </c>
    </row>
    <row r="826" spans="1:9">
      <c r="A826" s="9" t="s">
        <v>74</v>
      </c>
      <c r="B826" s="7" t="s">
        <v>10</v>
      </c>
      <c r="C826" s="6">
        <v>14798</v>
      </c>
      <c r="D826">
        <f>LEN(VolumebyClient[[#This Row],[CLID]])</f>
        <v>7</v>
      </c>
      <c r="E826" t="str">
        <f>_xlfn.XLOOKUP(VolumebyClient[[#This Row],[CLID]],geobyclient[MID],geobyclient[GEOID])</f>
        <v>GEO1004</v>
      </c>
      <c r="F826" t="str">
        <f>INDEX(geobyclient[GEOID],MATCH(VolumebyClient[[#This Row],[CLID]],geobyclient[RIGHT],0))</f>
        <v>GEO1004</v>
      </c>
      <c r="G826" t="str">
        <f>VLOOKUP(VolumebyClient[[#This Row],[INDEX ATCH REGION ID]],GEONAMES[[GEOID]:[GEO Name]],2,)</f>
        <v>LATAM</v>
      </c>
      <c r="H826" t="str">
        <f>"Q"&amp;ROUNDUP(LEFT(VolumebyClient[[#This Row],[Date]],2)/3,0)&amp;" "&amp;RIGHT(VolumebyClient[[#This Row],[Date]],4)</f>
        <v>Q1 2020</v>
      </c>
      <c r="I826" t="str">
        <f>RIGHT(VolumebyClient[[#This Row],[Date]],4)</f>
        <v>2020</v>
      </c>
    </row>
    <row r="827" spans="1:9">
      <c r="A827" s="9" t="s">
        <v>74</v>
      </c>
      <c r="B827" s="7" t="s">
        <v>11</v>
      </c>
      <c r="C827" s="6">
        <v>19470</v>
      </c>
      <c r="D827">
        <f>LEN(VolumebyClient[[#This Row],[CLID]])</f>
        <v>7</v>
      </c>
      <c r="E827" t="str">
        <f>_xlfn.XLOOKUP(VolumebyClient[[#This Row],[CLID]],geobyclient[MID],geobyclient[GEOID])</f>
        <v>GEO1004</v>
      </c>
      <c r="F827" t="str">
        <f>INDEX(geobyclient[GEOID],MATCH(VolumebyClient[[#This Row],[CLID]],geobyclient[RIGHT],0))</f>
        <v>GEO1004</v>
      </c>
      <c r="G827" t="str">
        <f>VLOOKUP(VolumebyClient[[#This Row],[INDEX ATCH REGION ID]],GEONAMES[[GEOID]:[GEO Name]],2,)</f>
        <v>LATAM</v>
      </c>
      <c r="H827" t="str">
        <f>"Q"&amp;ROUNDUP(LEFT(VolumebyClient[[#This Row],[Date]],2)/3,0)&amp;" "&amp;RIGHT(VolumebyClient[[#This Row],[Date]],4)</f>
        <v>Q2 2020</v>
      </c>
      <c r="I827" t="str">
        <f>RIGHT(VolumebyClient[[#This Row],[Date]],4)</f>
        <v>2020</v>
      </c>
    </row>
    <row r="828" spans="1:9">
      <c r="A828" s="9" t="s">
        <v>74</v>
      </c>
      <c r="B828" s="7" t="s">
        <v>12</v>
      </c>
      <c r="C828" s="6">
        <v>16356</v>
      </c>
      <c r="D828">
        <f>LEN(VolumebyClient[[#This Row],[CLID]])</f>
        <v>7</v>
      </c>
      <c r="E828" t="str">
        <f>_xlfn.XLOOKUP(VolumebyClient[[#This Row],[CLID]],geobyclient[MID],geobyclient[GEOID])</f>
        <v>GEO1004</v>
      </c>
      <c r="F828" t="str">
        <f>INDEX(geobyclient[GEOID],MATCH(VolumebyClient[[#This Row],[CLID]],geobyclient[RIGHT],0))</f>
        <v>GEO1004</v>
      </c>
      <c r="G828" t="str">
        <f>VLOOKUP(VolumebyClient[[#This Row],[INDEX ATCH REGION ID]],GEONAMES[[GEOID]:[GEO Name]],2,)</f>
        <v>LATAM</v>
      </c>
      <c r="H828" t="str">
        <f>"Q"&amp;ROUNDUP(LEFT(VolumebyClient[[#This Row],[Date]],2)/3,0)&amp;" "&amp;RIGHT(VolumebyClient[[#This Row],[Date]],4)</f>
        <v>Q2 2020</v>
      </c>
      <c r="I828" t="str">
        <f>RIGHT(VolumebyClient[[#This Row],[Date]],4)</f>
        <v>2020</v>
      </c>
    </row>
    <row r="829" spans="1:9">
      <c r="A829" s="9" t="s">
        <v>74</v>
      </c>
      <c r="B829" s="7" t="s">
        <v>13</v>
      </c>
      <c r="C829" s="6">
        <v>13245</v>
      </c>
      <c r="D829">
        <f>LEN(VolumebyClient[[#This Row],[CLID]])</f>
        <v>7</v>
      </c>
      <c r="E829" t="str">
        <f>_xlfn.XLOOKUP(VolumebyClient[[#This Row],[CLID]],geobyclient[MID],geobyclient[GEOID])</f>
        <v>GEO1004</v>
      </c>
      <c r="F829" t="str">
        <f>INDEX(geobyclient[GEOID],MATCH(VolumebyClient[[#This Row],[CLID]],geobyclient[RIGHT],0))</f>
        <v>GEO1004</v>
      </c>
      <c r="G829" t="str">
        <f>VLOOKUP(VolumebyClient[[#This Row],[INDEX ATCH REGION ID]],GEONAMES[[GEOID]:[GEO Name]],2,)</f>
        <v>LATAM</v>
      </c>
      <c r="H829" t="str">
        <f>"Q"&amp;ROUNDUP(LEFT(VolumebyClient[[#This Row],[Date]],2)/3,0)&amp;" "&amp;RIGHT(VolumebyClient[[#This Row],[Date]],4)</f>
        <v>Q2 2020</v>
      </c>
      <c r="I829" t="str">
        <f>RIGHT(VolumebyClient[[#This Row],[Date]],4)</f>
        <v>2020</v>
      </c>
    </row>
    <row r="830" spans="1:9">
      <c r="A830" s="9" t="s">
        <v>74</v>
      </c>
      <c r="B830" s="7" t="s">
        <v>14</v>
      </c>
      <c r="C830" s="6">
        <v>10130</v>
      </c>
      <c r="D830">
        <f>LEN(VolumebyClient[[#This Row],[CLID]])</f>
        <v>7</v>
      </c>
      <c r="E830" t="str">
        <f>_xlfn.XLOOKUP(VolumebyClient[[#This Row],[CLID]],geobyclient[MID],geobyclient[GEOID])</f>
        <v>GEO1004</v>
      </c>
      <c r="F830" t="str">
        <f>INDEX(geobyclient[GEOID],MATCH(VolumebyClient[[#This Row],[CLID]],geobyclient[RIGHT],0))</f>
        <v>GEO1004</v>
      </c>
      <c r="G830" t="str">
        <f>VLOOKUP(VolumebyClient[[#This Row],[INDEX ATCH REGION ID]],GEONAMES[[GEOID]:[GEO Name]],2,)</f>
        <v>LATAM</v>
      </c>
      <c r="H830" t="str">
        <f>"Q"&amp;ROUNDUP(LEFT(VolumebyClient[[#This Row],[Date]],2)/3,0)&amp;" "&amp;RIGHT(VolumebyClient[[#This Row],[Date]],4)</f>
        <v>Q3 2020</v>
      </c>
      <c r="I830" t="str">
        <f>RIGHT(VolumebyClient[[#This Row],[Date]],4)</f>
        <v>2020</v>
      </c>
    </row>
    <row r="831" spans="1:9">
      <c r="A831" s="9" t="s">
        <v>74</v>
      </c>
      <c r="B831" s="7" t="s">
        <v>15</v>
      </c>
      <c r="C831" s="6">
        <v>10124</v>
      </c>
      <c r="D831">
        <f>LEN(VolumebyClient[[#This Row],[CLID]])</f>
        <v>7</v>
      </c>
      <c r="E831" t="str">
        <f>_xlfn.XLOOKUP(VolumebyClient[[#This Row],[CLID]],geobyclient[MID],geobyclient[GEOID])</f>
        <v>GEO1004</v>
      </c>
      <c r="F831" t="str">
        <f>INDEX(geobyclient[GEOID],MATCH(VolumebyClient[[#This Row],[CLID]],geobyclient[RIGHT],0))</f>
        <v>GEO1004</v>
      </c>
      <c r="G831" t="str">
        <f>VLOOKUP(VolumebyClient[[#This Row],[INDEX ATCH REGION ID]],GEONAMES[[GEOID]:[GEO Name]],2,)</f>
        <v>LATAM</v>
      </c>
      <c r="H831" t="str">
        <f>"Q"&amp;ROUNDUP(LEFT(VolumebyClient[[#This Row],[Date]],2)/3,0)&amp;" "&amp;RIGHT(VolumebyClient[[#This Row],[Date]],4)</f>
        <v>Q3 2020</v>
      </c>
      <c r="I831" t="str">
        <f>RIGHT(VolumebyClient[[#This Row],[Date]],4)</f>
        <v>2020</v>
      </c>
    </row>
    <row r="832" spans="1:9">
      <c r="A832" s="9" t="s">
        <v>74</v>
      </c>
      <c r="B832" s="7" t="s">
        <v>16</v>
      </c>
      <c r="C832" s="6">
        <v>8573</v>
      </c>
      <c r="D832">
        <f>LEN(VolumebyClient[[#This Row],[CLID]])</f>
        <v>7</v>
      </c>
      <c r="E832" t="str">
        <f>_xlfn.XLOOKUP(VolumebyClient[[#This Row],[CLID]],geobyclient[MID],geobyclient[GEOID])</f>
        <v>GEO1004</v>
      </c>
      <c r="F832" t="str">
        <f>INDEX(geobyclient[GEOID],MATCH(VolumebyClient[[#This Row],[CLID]],geobyclient[RIGHT],0))</f>
        <v>GEO1004</v>
      </c>
      <c r="G832" t="str">
        <f>VLOOKUP(VolumebyClient[[#This Row],[INDEX ATCH REGION ID]],GEONAMES[[GEOID]:[GEO Name]],2,)</f>
        <v>LATAM</v>
      </c>
      <c r="H832" t="str">
        <f>"Q"&amp;ROUNDUP(LEFT(VolumebyClient[[#This Row],[Date]],2)/3,0)&amp;" "&amp;RIGHT(VolumebyClient[[#This Row],[Date]],4)</f>
        <v>Q3 2020</v>
      </c>
      <c r="I832" t="str">
        <f>RIGHT(VolumebyClient[[#This Row],[Date]],4)</f>
        <v>2020</v>
      </c>
    </row>
    <row r="833" spans="1:9">
      <c r="A833" s="9" t="s">
        <v>74</v>
      </c>
      <c r="B833" s="7" t="s">
        <v>17</v>
      </c>
      <c r="C833" s="6">
        <v>11682</v>
      </c>
      <c r="D833">
        <f>LEN(VolumebyClient[[#This Row],[CLID]])</f>
        <v>7</v>
      </c>
      <c r="E833" t="str">
        <f>_xlfn.XLOOKUP(VolumebyClient[[#This Row],[CLID]],geobyclient[MID],geobyclient[GEOID])</f>
        <v>GEO1004</v>
      </c>
      <c r="F833" t="str">
        <f>INDEX(geobyclient[GEOID],MATCH(VolumebyClient[[#This Row],[CLID]],geobyclient[RIGHT],0))</f>
        <v>GEO1004</v>
      </c>
      <c r="G833" t="str">
        <f>VLOOKUP(VolumebyClient[[#This Row],[INDEX ATCH REGION ID]],GEONAMES[[GEOID]:[GEO Name]],2,)</f>
        <v>LATAM</v>
      </c>
      <c r="H833" t="str">
        <f>"Q"&amp;ROUNDUP(LEFT(VolumebyClient[[#This Row],[Date]],2)/3,0)&amp;" "&amp;RIGHT(VolumebyClient[[#This Row],[Date]],4)</f>
        <v>Q4 2020</v>
      </c>
      <c r="I833" t="str">
        <f>RIGHT(VolumebyClient[[#This Row],[Date]],4)</f>
        <v>2020</v>
      </c>
    </row>
    <row r="834" spans="1:9">
      <c r="A834" s="9" t="s">
        <v>74</v>
      </c>
      <c r="B834" s="7" t="s">
        <v>18</v>
      </c>
      <c r="C834" s="6">
        <v>11686</v>
      </c>
      <c r="D834">
        <f>LEN(VolumebyClient[[#This Row],[CLID]])</f>
        <v>7</v>
      </c>
      <c r="E834" t="str">
        <f>_xlfn.XLOOKUP(VolumebyClient[[#This Row],[CLID]],geobyclient[MID],geobyclient[GEOID])</f>
        <v>GEO1004</v>
      </c>
      <c r="F834" t="str">
        <f>INDEX(geobyclient[GEOID],MATCH(VolumebyClient[[#This Row],[CLID]],geobyclient[RIGHT],0))</f>
        <v>GEO1004</v>
      </c>
      <c r="G834" t="str">
        <f>VLOOKUP(VolumebyClient[[#This Row],[INDEX ATCH REGION ID]],GEONAMES[[GEOID]:[GEO Name]],2,)</f>
        <v>LATAM</v>
      </c>
      <c r="H834" t="str">
        <f>"Q"&amp;ROUNDUP(LEFT(VolumebyClient[[#This Row],[Date]],2)/3,0)&amp;" "&amp;RIGHT(VolumebyClient[[#This Row],[Date]],4)</f>
        <v>Q4 2020</v>
      </c>
      <c r="I834" t="str">
        <f>RIGHT(VolumebyClient[[#This Row],[Date]],4)</f>
        <v>2020</v>
      </c>
    </row>
    <row r="835" spans="1:9">
      <c r="A835" s="9" t="s">
        <v>74</v>
      </c>
      <c r="B835" s="7" t="s">
        <v>19</v>
      </c>
      <c r="C835" s="6">
        <v>13239</v>
      </c>
      <c r="D835">
        <f>LEN(VolumebyClient[[#This Row],[CLID]])</f>
        <v>7</v>
      </c>
      <c r="E835" t="str">
        <f>_xlfn.XLOOKUP(VolumebyClient[[#This Row],[CLID]],geobyclient[MID],geobyclient[GEOID])</f>
        <v>GEO1004</v>
      </c>
      <c r="F835" t="str">
        <f>INDEX(geobyclient[GEOID],MATCH(VolumebyClient[[#This Row],[CLID]],geobyclient[RIGHT],0))</f>
        <v>GEO1004</v>
      </c>
      <c r="G835" t="str">
        <f>VLOOKUP(VolumebyClient[[#This Row],[INDEX ATCH REGION ID]],GEONAMES[[GEOID]:[GEO Name]],2,)</f>
        <v>LATAM</v>
      </c>
      <c r="H835" t="str">
        <f>"Q"&amp;ROUNDUP(LEFT(VolumebyClient[[#This Row],[Date]],2)/3,0)&amp;" "&amp;RIGHT(VolumebyClient[[#This Row],[Date]],4)</f>
        <v>Q4 2020</v>
      </c>
      <c r="I835" t="str">
        <f>RIGHT(VolumebyClient[[#This Row],[Date]],4)</f>
        <v>2020</v>
      </c>
    </row>
    <row r="836" spans="1:9">
      <c r="A836" s="9" t="s">
        <v>74</v>
      </c>
      <c r="B836" s="7" t="s">
        <v>20</v>
      </c>
      <c r="C836" s="6">
        <v>13905</v>
      </c>
      <c r="D836">
        <f>LEN(VolumebyClient[[#This Row],[CLID]])</f>
        <v>7</v>
      </c>
      <c r="E836" t="str">
        <f>_xlfn.XLOOKUP(VolumebyClient[[#This Row],[CLID]],geobyclient[MID],geobyclient[GEOID])</f>
        <v>GEO1004</v>
      </c>
      <c r="F836" t="str">
        <f>INDEX(geobyclient[GEOID],MATCH(VolumebyClient[[#This Row],[CLID]],geobyclient[RIGHT],0))</f>
        <v>GEO1004</v>
      </c>
      <c r="G836" t="str">
        <f>VLOOKUP(VolumebyClient[[#This Row],[INDEX ATCH REGION ID]],GEONAMES[[GEOID]:[GEO Name]],2,)</f>
        <v>LATAM</v>
      </c>
      <c r="H836" t="str">
        <f>"Q"&amp;ROUNDUP(LEFT(VolumebyClient[[#This Row],[Date]],2)/3,0)&amp;" "&amp;RIGHT(VolumebyClient[[#This Row],[Date]],4)</f>
        <v>Q2 2021</v>
      </c>
      <c r="I836" t="str">
        <f>RIGHT(VolumebyClient[[#This Row],[Date]],4)</f>
        <v>2021</v>
      </c>
    </row>
    <row r="837" spans="1:9">
      <c r="A837" s="9" t="s">
        <v>74</v>
      </c>
      <c r="B837" s="7" t="s">
        <v>21</v>
      </c>
      <c r="C837" s="6">
        <v>16273</v>
      </c>
      <c r="D837">
        <f>LEN(VolumebyClient[[#This Row],[CLID]])</f>
        <v>7</v>
      </c>
      <c r="E837" t="str">
        <f>_xlfn.XLOOKUP(VolumebyClient[[#This Row],[CLID]],geobyclient[MID],geobyclient[GEOID])</f>
        <v>GEO1004</v>
      </c>
      <c r="F837" t="str">
        <f>INDEX(geobyclient[GEOID],MATCH(VolumebyClient[[#This Row],[CLID]],geobyclient[RIGHT],0))</f>
        <v>GEO1004</v>
      </c>
      <c r="G837" t="str">
        <f>VLOOKUP(VolumebyClient[[#This Row],[INDEX ATCH REGION ID]],GEONAMES[[GEOID]:[GEO Name]],2,)</f>
        <v>LATAM</v>
      </c>
      <c r="H837" t="str">
        <f>"Q"&amp;ROUNDUP(LEFT(VolumebyClient[[#This Row],[Date]],2)/3,0)&amp;" "&amp;RIGHT(VolumebyClient[[#This Row],[Date]],4)</f>
        <v>Q2 2021</v>
      </c>
      <c r="I837" t="str">
        <f>RIGHT(VolumebyClient[[#This Row],[Date]],4)</f>
        <v>2021</v>
      </c>
    </row>
    <row r="838" spans="1:9">
      <c r="A838" s="9" t="s">
        <v>74</v>
      </c>
      <c r="B838" s="7" t="s">
        <v>22</v>
      </c>
      <c r="C838" s="6">
        <v>20251</v>
      </c>
      <c r="D838">
        <f>LEN(VolumebyClient[[#This Row],[CLID]])</f>
        <v>7</v>
      </c>
      <c r="E838" t="str">
        <f>_xlfn.XLOOKUP(VolumebyClient[[#This Row],[CLID]],geobyclient[MID],geobyclient[GEOID])</f>
        <v>GEO1004</v>
      </c>
      <c r="F838" t="str">
        <f>INDEX(geobyclient[GEOID],MATCH(VolumebyClient[[#This Row],[CLID]],geobyclient[RIGHT],0))</f>
        <v>GEO1004</v>
      </c>
      <c r="G838" t="str">
        <f>VLOOKUP(VolumebyClient[[#This Row],[INDEX ATCH REGION ID]],GEONAMES[[GEOID]:[GEO Name]],2,)</f>
        <v>LATAM</v>
      </c>
      <c r="H838" t="str">
        <f>"Q"&amp;ROUNDUP(LEFT(VolumebyClient[[#This Row],[Date]],2)/3,0)&amp;" "&amp;RIGHT(VolumebyClient[[#This Row],[Date]],4)</f>
        <v>Q2 2021</v>
      </c>
      <c r="I838" t="str">
        <f>RIGHT(VolumebyClient[[#This Row],[Date]],4)</f>
        <v>2021</v>
      </c>
    </row>
    <row r="839" spans="1:9">
      <c r="A839" s="9" t="s">
        <v>74</v>
      </c>
      <c r="B839" s="7" t="s">
        <v>23</v>
      </c>
      <c r="C839" s="6">
        <v>15092</v>
      </c>
      <c r="D839">
        <f>LEN(VolumebyClient[[#This Row],[CLID]])</f>
        <v>7</v>
      </c>
      <c r="E839" t="str">
        <f>_xlfn.XLOOKUP(VolumebyClient[[#This Row],[CLID]],geobyclient[MID],geobyclient[GEOID])</f>
        <v>GEO1004</v>
      </c>
      <c r="F839" t="str">
        <f>INDEX(geobyclient[GEOID],MATCH(VolumebyClient[[#This Row],[CLID]],geobyclient[RIGHT],0))</f>
        <v>GEO1004</v>
      </c>
      <c r="G839" t="str">
        <f>VLOOKUP(VolumebyClient[[#This Row],[INDEX ATCH REGION ID]],GEONAMES[[GEOID]:[GEO Name]],2,)</f>
        <v>LATAM</v>
      </c>
      <c r="H839" t="str">
        <f>"Q"&amp;ROUNDUP(LEFT(VolumebyClient[[#This Row],[Date]],2)/3,0)&amp;" "&amp;RIGHT(VolumebyClient[[#This Row],[Date]],4)</f>
        <v>Q1 2021</v>
      </c>
      <c r="I839" t="str">
        <f>RIGHT(VolumebyClient[[#This Row],[Date]],4)</f>
        <v>2021</v>
      </c>
    </row>
    <row r="840" spans="1:9">
      <c r="A840" s="9" t="s">
        <v>74</v>
      </c>
      <c r="B840" s="7" t="s">
        <v>24</v>
      </c>
      <c r="C840" s="6">
        <v>15094</v>
      </c>
      <c r="D840">
        <f>LEN(VolumebyClient[[#This Row],[CLID]])</f>
        <v>7</v>
      </c>
      <c r="E840" t="str">
        <f>_xlfn.XLOOKUP(VolumebyClient[[#This Row],[CLID]],geobyclient[MID],geobyclient[GEOID])</f>
        <v>GEO1004</v>
      </c>
      <c r="F840" t="str">
        <f>INDEX(geobyclient[GEOID],MATCH(VolumebyClient[[#This Row],[CLID]],geobyclient[RIGHT],0))</f>
        <v>GEO1004</v>
      </c>
      <c r="G840" t="str">
        <f>VLOOKUP(VolumebyClient[[#This Row],[INDEX ATCH REGION ID]],GEONAMES[[GEOID]:[GEO Name]],2,)</f>
        <v>LATAM</v>
      </c>
      <c r="H840" t="str">
        <f>"Q"&amp;ROUNDUP(LEFT(VolumebyClient[[#This Row],[Date]],2)/3,0)&amp;" "&amp;RIGHT(VolumebyClient[[#This Row],[Date]],4)</f>
        <v>Q1 2021</v>
      </c>
      <c r="I840" t="str">
        <f>RIGHT(VolumebyClient[[#This Row],[Date]],4)</f>
        <v>2021</v>
      </c>
    </row>
    <row r="841" spans="1:9">
      <c r="A841" s="9" t="s">
        <v>74</v>
      </c>
      <c r="B841" s="7" t="s">
        <v>25</v>
      </c>
      <c r="C841" s="6">
        <v>11799</v>
      </c>
      <c r="D841">
        <f>LEN(VolumebyClient[[#This Row],[CLID]])</f>
        <v>7</v>
      </c>
      <c r="E841" t="str">
        <f>_xlfn.XLOOKUP(VolumebyClient[[#This Row],[CLID]],geobyclient[MID],geobyclient[GEOID])</f>
        <v>GEO1004</v>
      </c>
      <c r="F841" t="str">
        <f>INDEX(geobyclient[GEOID],MATCH(VolumebyClient[[#This Row],[CLID]],geobyclient[RIGHT],0))</f>
        <v>GEO1004</v>
      </c>
      <c r="G841" t="str">
        <f>VLOOKUP(VolumebyClient[[#This Row],[INDEX ATCH REGION ID]],GEONAMES[[GEOID]:[GEO Name]],2,)</f>
        <v>LATAM</v>
      </c>
      <c r="H841" t="str">
        <f>"Q"&amp;ROUNDUP(LEFT(VolumebyClient[[#This Row],[Date]],2)/3,0)&amp;" "&amp;RIGHT(VolumebyClient[[#This Row],[Date]],4)</f>
        <v>Q1 2021</v>
      </c>
      <c r="I841" t="str">
        <f>RIGHT(VolumebyClient[[#This Row],[Date]],4)</f>
        <v>2021</v>
      </c>
    </row>
    <row r="842" spans="1:9">
      <c r="A842" s="9" t="s">
        <v>75</v>
      </c>
      <c r="B842" s="7" t="s">
        <v>27</v>
      </c>
      <c r="C842" s="6">
        <v>484</v>
      </c>
      <c r="D842">
        <f>LEN(VolumebyClient[[#This Row],[CLID]])</f>
        <v>7</v>
      </c>
      <c r="E842" t="str">
        <f>_xlfn.XLOOKUP(VolumebyClient[[#This Row],[CLID]],geobyclient[MID],geobyclient[GEOID])</f>
        <v>GEO1004</v>
      </c>
      <c r="F842" t="str">
        <f>INDEX(geobyclient[GEOID],MATCH(VolumebyClient[[#This Row],[CLID]],geobyclient[RIGHT],0))</f>
        <v>GEO1004</v>
      </c>
      <c r="G842" t="str">
        <f>VLOOKUP(VolumebyClient[[#This Row],[INDEX ATCH REGION ID]],GEONAMES[[GEOID]:[GEO Name]],2,)</f>
        <v>LATAM</v>
      </c>
      <c r="H842" t="str">
        <f>"Q"&amp;ROUNDUP(LEFT(VolumebyClient[[#This Row],[Date]],2)/3,0)&amp;" "&amp;RIGHT(VolumebyClient[[#This Row],[Date]],4)</f>
        <v>Q1 2020</v>
      </c>
      <c r="I842" t="str">
        <f>RIGHT(VolumebyClient[[#This Row],[Date]],4)</f>
        <v>2020</v>
      </c>
    </row>
    <row r="843" spans="1:9">
      <c r="A843" s="9" t="s">
        <v>75</v>
      </c>
      <c r="B843" s="7" t="s">
        <v>28</v>
      </c>
      <c r="C843" s="6">
        <v>546</v>
      </c>
      <c r="D843">
        <f>LEN(VolumebyClient[[#This Row],[CLID]])</f>
        <v>7</v>
      </c>
      <c r="E843" t="str">
        <f>_xlfn.XLOOKUP(VolumebyClient[[#This Row],[CLID]],geobyclient[MID],geobyclient[GEOID])</f>
        <v>GEO1004</v>
      </c>
      <c r="F843" t="str">
        <f>INDEX(geobyclient[GEOID],MATCH(VolumebyClient[[#This Row],[CLID]],geobyclient[RIGHT],0))</f>
        <v>GEO1004</v>
      </c>
      <c r="G843" t="str">
        <f>VLOOKUP(VolumebyClient[[#This Row],[INDEX ATCH REGION ID]],GEONAMES[[GEOID]:[GEO Name]],2,)</f>
        <v>LATAM</v>
      </c>
      <c r="H843" t="str">
        <f>"Q"&amp;ROUNDUP(LEFT(VolumebyClient[[#This Row],[Date]],2)/3,0)&amp;" "&amp;RIGHT(VolumebyClient[[#This Row],[Date]],4)</f>
        <v>Q1 2020</v>
      </c>
      <c r="I843" t="str">
        <f>RIGHT(VolumebyClient[[#This Row],[Date]],4)</f>
        <v>2020</v>
      </c>
    </row>
    <row r="844" spans="1:9">
      <c r="A844" s="9" t="s">
        <v>75</v>
      </c>
      <c r="B844" s="7" t="s">
        <v>10</v>
      </c>
      <c r="C844" s="6">
        <v>609</v>
      </c>
      <c r="D844">
        <f>LEN(VolumebyClient[[#This Row],[CLID]])</f>
        <v>7</v>
      </c>
      <c r="E844" t="str">
        <f>_xlfn.XLOOKUP(VolumebyClient[[#This Row],[CLID]],geobyclient[MID],geobyclient[GEOID])</f>
        <v>GEO1004</v>
      </c>
      <c r="F844" t="str">
        <f>INDEX(geobyclient[GEOID],MATCH(VolumebyClient[[#This Row],[CLID]],geobyclient[RIGHT],0))</f>
        <v>GEO1004</v>
      </c>
      <c r="G844" t="str">
        <f>VLOOKUP(VolumebyClient[[#This Row],[INDEX ATCH REGION ID]],GEONAMES[[GEOID]:[GEO Name]],2,)</f>
        <v>LATAM</v>
      </c>
      <c r="H844" t="str">
        <f>"Q"&amp;ROUNDUP(LEFT(VolumebyClient[[#This Row],[Date]],2)/3,0)&amp;" "&amp;RIGHT(VolumebyClient[[#This Row],[Date]],4)</f>
        <v>Q1 2020</v>
      </c>
      <c r="I844" t="str">
        <f>RIGHT(VolumebyClient[[#This Row],[Date]],4)</f>
        <v>2020</v>
      </c>
    </row>
    <row r="845" spans="1:9">
      <c r="A845" s="9" t="s">
        <v>75</v>
      </c>
      <c r="B845" s="7" t="s">
        <v>11</v>
      </c>
      <c r="C845" s="6">
        <v>727</v>
      </c>
      <c r="D845">
        <f>LEN(VolumebyClient[[#This Row],[CLID]])</f>
        <v>7</v>
      </c>
      <c r="E845" t="str">
        <f>_xlfn.XLOOKUP(VolumebyClient[[#This Row],[CLID]],geobyclient[MID],geobyclient[GEOID])</f>
        <v>GEO1004</v>
      </c>
      <c r="F845" t="str">
        <f>INDEX(geobyclient[GEOID],MATCH(VolumebyClient[[#This Row],[CLID]],geobyclient[RIGHT],0))</f>
        <v>GEO1004</v>
      </c>
      <c r="G845" t="str">
        <f>VLOOKUP(VolumebyClient[[#This Row],[INDEX ATCH REGION ID]],GEONAMES[[GEOID]:[GEO Name]],2,)</f>
        <v>LATAM</v>
      </c>
      <c r="H845" t="str">
        <f>"Q"&amp;ROUNDUP(LEFT(VolumebyClient[[#This Row],[Date]],2)/3,0)&amp;" "&amp;RIGHT(VolumebyClient[[#This Row],[Date]],4)</f>
        <v>Q2 2020</v>
      </c>
      <c r="I845" t="str">
        <f>RIGHT(VolumebyClient[[#This Row],[Date]],4)</f>
        <v>2020</v>
      </c>
    </row>
    <row r="846" spans="1:9">
      <c r="A846" s="9" t="s">
        <v>75</v>
      </c>
      <c r="B846" s="7" t="s">
        <v>12</v>
      </c>
      <c r="C846" s="6">
        <v>663</v>
      </c>
      <c r="D846">
        <f>LEN(VolumebyClient[[#This Row],[CLID]])</f>
        <v>7</v>
      </c>
      <c r="E846" t="str">
        <f>_xlfn.XLOOKUP(VolumebyClient[[#This Row],[CLID]],geobyclient[MID],geobyclient[GEOID])</f>
        <v>GEO1004</v>
      </c>
      <c r="F846" t="str">
        <f>INDEX(geobyclient[GEOID],MATCH(VolumebyClient[[#This Row],[CLID]],geobyclient[RIGHT],0))</f>
        <v>GEO1004</v>
      </c>
      <c r="G846" t="str">
        <f>VLOOKUP(VolumebyClient[[#This Row],[INDEX ATCH REGION ID]],GEONAMES[[GEOID]:[GEO Name]],2,)</f>
        <v>LATAM</v>
      </c>
      <c r="H846" t="str">
        <f>"Q"&amp;ROUNDUP(LEFT(VolumebyClient[[#This Row],[Date]],2)/3,0)&amp;" "&amp;RIGHT(VolumebyClient[[#This Row],[Date]],4)</f>
        <v>Q2 2020</v>
      </c>
      <c r="I846" t="str">
        <f>RIGHT(VolumebyClient[[#This Row],[Date]],4)</f>
        <v>2020</v>
      </c>
    </row>
    <row r="847" spans="1:9">
      <c r="A847" s="9" t="s">
        <v>75</v>
      </c>
      <c r="B847" s="7" t="s">
        <v>13</v>
      </c>
      <c r="C847" s="6">
        <v>489</v>
      </c>
      <c r="D847">
        <f>LEN(VolumebyClient[[#This Row],[CLID]])</f>
        <v>7</v>
      </c>
      <c r="E847" t="str">
        <f>_xlfn.XLOOKUP(VolumebyClient[[#This Row],[CLID]],geobyclient[MID],geobyclient[GEOID])</f>
        <v>GEO1004</v>
      </c>
      <c r="F847" t="str">
        <f>INDEX(geobyclient[GEOID],MATCH(VolumebyClient[[#This Row],[CLID]],geobyclient[RIGHT],0))</f>
        <v>GEO1004</v>
      </c>
      <c r="G847" t="str">
        <f>VLOOKUP(VolumebyClient[[#This Row],[INDEX ATCH REGION ID]],GEONAMES[[GEOID]:[GEO Name]],2,)</f>
        <v>LATAM</v>
      </c>
      <c r="H847" t="str">
        <f>"Q"&amp;ROUNDUP(LEFT(VolumebyClient[[#This Row],[Date]],2)/3,0)&amp;" "&amp;RIGHT(VolumebyClient[[#This Row],[Date]],4)</f>
        <v>Q2 2020</v>
      </c>
      <c r="I847" t="str">
        <f>RIGHT(VolumebyClient[[#This Row],[Date]],4)</f>
        <v>2020</v>
      </c>
    </row>
    <row r="848" spans="1:9">
      <c r="A848" s="9" t="s">
        <v>75</v>
      </c>
      <c r="B848" s="7" t="s">
        <v>14</v>
      </c>
      <c r="C848" s="6">
        <v>422</v>
      </c>
      <c r="D848">
        <f>LEN(VolumebyClient[[#This Row],[CLID]])</f>
        <v>7</v>
      </c>
      <c r="E848" t="str">
        <f>_xlfn.XLOOKUP(VolumebyClient[[#This Row],[CLID]],geobyclient[MID],geobyclient[GEOID])</f>
        <v>GEO1004</v>
      </c>
      <c r="F848" t="str">
        <f>INDEX(geobyclient[GEOID],MATCH(VolumebyClient[[#This Row],[CLID]],geobyclient[RIGHT],0))</f>
        <v>GEO1004</v>
      </c>
      <c r="G848" t="str">
        <f>VLOOKUP(VolumebyClient[[#This Row],[INDEX ATCH REGION ID]],GEONAMES[[GEOID]:[GEO Name]],2,)</f>
        <v>LATAM</v>
      </c>
      <c r="H848" t="str">
        <f>"Q"&amp;ROUNDUP(LEFT(VolumebyClient[[#This Row],[Date]],2)/3,0)&amp;" "&amp;RIGHT(VolumebyClient[[#This Row],[Date]],4)</f>
        <v>Q3 2020</v>
      </c>
      <c r="I848" t="str">
        <f>RIGHT(VolumebyClient[[#This Row],[Date]],4)</f>
        <v>2020</v>
      </c>
    </row>
    <row r="849" spans="1:9">
      <c r="A849" s="9" t="s">
        <v>75</v>
      </c>
      <c r="B849" s="7" t="s">
        <v>15</v>
      </c>
      <c r="C849" s="6">
        <v>366</v>
      </c>
      <c r="D849">
        <f>LEN(VolumebyClient[[#This Row],[CLID]])</f>
        <v>7</v>
      </c>
      <c r="E849" t="str">
        <f>_xlfn.XLOOKUP(VolumebyClient[[#This Row],[CLID]],geobyclient[MID],geobyclient[GEOID])</f>
        <v>GEO1004</v>
      </c>
      <c r="F849" t="str">
        <f>INDEX(geobyclient[GEOID],MATCH(VolumebyClient[[#This Row],[CLID]],geobyclient[RIGHT],0))</f>
        <v>GEO1004</v>
      </c>
      <c r="G849" t="str">
        <f>VLOOKUP(VolumebyClient[[#This Row],[INDEX ATCH REGION ID]],GEONAMES[[GEOID]:[GEO Name]],2,)</f>
        <v>LATAM</v>
      </c>
      <c r="H849" t="str">
        <f>"Q"&amp;ROUNDUP(LEFT(VolumebyClient[[#This Row],[Date]],2)/3,0)&amp;" "&amp;RIGHT(VolumebyClient[[#This Row],[Date]],4)</f>
        <v>Q3 2020</v>
      </c>
      <c r="I849" t="str">
        <f>RIGHT(VolumebyClient[[#This Row],[Date]],4)</f>
        <v>2020</v>
      </c>
    </row>
    <row r="850" spans="1:9">
      <c r="A850" s="9" t="s">
        <v>75</v>
      </c>
      <c r="B850" s="7" t="s">
        <v>16</v>
      </c>
      <c r="C850" s="6">
        <v>365</v>
      </c>
      <c r="D850">
        <f>LEN(VolumebyClient[[#This Row],[CLID]])</f>
        <v>7</v>
      </c>
      <c r="E850" t="str">
        <f>_xlfn.XLOOKUP(VolumebyClient[[#This Row],[CLID]],geobyclient[MID],geobyclient[GEOID])</f>
        <v>GEO1004</v>
      </c>
      <c r="F850" t="str">
        <f>INDEX(geobyclient[GEOID],MATCH(VolumebyClient[[#This Row],[CLID]],geobyclient[RIGHT],0))</f>
        <v>GEO1004</v>
      </c>
      <c r="G850" t="str">
        <f>VLOOKUP(VolumebyClient[[#This Row],[INDEX ATCH REGION ID]],GEONAMES[[GEOID]:[GEO Name]],2,)</f>
        <v>LATAM</v>
      </c>
      <c r="H850" t="str">
        <f>"Q"&amp;ROUNDUP(LEFT(VolumebyClient[[#This Row],[Date]],2)/3,0)&amp;" "&amp;RIGHT(VolumebyClient[[#This Row],[Date]],4)</f>
        <v>Q3 2020</v>
      </c>
      <c r="I850" t="str">
        <f>RIGHT(VolumebyClient[[#This Row],[Date]],4)</f>
        <v>2020</v>
      </c>
    </row>
    <row r="851" spans="1:9">
      <c r="A851" s="9" t="s">
        <v>75</v>
      </c>
      <c r="B851" s="7" t="s">
        <v>17</v>
      </c>
      <c r="C851" s="6">
        <v>428</v>
      </c>
      <c r="D851">
        <f>LEN(VolumebyClient[[#This Row],[CLID]])</f>
        <v>7</v>
      </c>
      <c r="E851" t="str">
        <f>_xlfn.XLOOKUP(VolumebyClient[[#This Row],[CLID]],geobyclient[MID],geobyclient[GEOID])</f>
        <v>GEO1004</v>
      </c>
      <c r="F851" t="str">
        <f>INDEX(geobyclient[GEOID],MATCH(VolumebyClient[[#This Row],[CLID]],geobyclient[RIGHT],0))</f>
        <v>GEO1004</v>
      </c>
      <c r="G851" t="str">
        <f>VLOOKUP(VolumebyClient[[#This Row],[INDEX ATCH REGION ID]],GEONAMES[[GEOID]:[GEO Name]],2,)</f>
        <v>LATAM</v>
      </c>
      <c r="H851" t="str">
        <f>"Q"&amp;ROUNDUP(LEFT(VolumebyClient[[#This Row],[Date]],2)/3,0)&amp;" "&amp;RIGHT(VolumebyClient[[#This Row],[Date]],4)</f>
        <v>Q4 2020</v>
      </c>
      <c r="I851" t="str">
        <f>RIGHT(VolumebyClient[[#This Row],[Date]],4)</f>
        <v>2020</v>
      </c>
    </row>
    <row r="852" spans="1:9">
      <c r="A852" s="9" t="s">
        <v>75</v>
      </c>
      <c r="B852" s="7" t="s">
        <v>18</v>
      </c>
      <c r="C852" s="6">
        <v>486</v>
      </c>
      <c r="D852">
        <f>LEN(VolumebyClient[[#This Row],[CLID]])</f>
        <v>7</v>
      </c>
      <c r="E852" t="str">
        <f>_xlfn.XLOOKUP(VolumebyClient[[#This Row],[CLID]],geobyclient[MID],geobyclient[GEOID])</f>
        <v>GEO1004</v>
      </c>
      <c r="F852" t="str">
        <f>INDEX(geobyclient[GEOID],MATCH(VolumebyClient[[#This Row],[CLID]],geobyclient[RIGHT],0))</f>
        <v>GEO1004</v>
      </c>
      <c r="G852" t="str">
        <f>VLOOKUP(VolumebyClient[[#This Row],[INDEX ATCH REGION ID]],GEONAMES[[GEOID]:[GEO Name]],2,)</f>
        <v>LATAM</v>
      </c>
      <c r="H852" t="str">
        <f>"Q"&amp;ROUNDUP(LEFT(VolumebyClient[[#This Row],[Date]],2)/3,0)&amp;" "&amp;RIGHT(VolumebyClient[[#This Row],[Date]],4)</f>
        <v>Q4 2020</v>
      </c>
      <c r="I852" t="str">
        <f>RIGHT(VolumebyClient[[#This Row],[Date]],4)</f>
        <v>2020</v>
      </c>
    </row>
    <row r="853" spans="1:9">
      <c r="A853" s="9" t="s">
        <v>75</v>
      </c>
      <c r="B853" s="7" t="s">
        <v>19</v>
      </c>
      <c r="C853" s="6">
        <v>488</v>
      </c>
      <c r="D853">
        <f>LEN(VolumebyClient[[#This Row],[CLID]])</f>
        <v>7</v>
      </c>
      <c r="E853" t="str">
        <f>_xlfn.XLOOKUP(VolumebyClient[[#This Row],[CLID]],geobyclient[MID],geobyclient[GEOID])</f>
        <v>GEO1004</v>
      </c>
      <c r="F853" t="str">
        <f>INDEX(geobyclient[GEOID],MATCH(VolumebyClient[[#This Row],[CLID]],geobyclient[RIGHT],0))</f>
        <v>GEO1004</v>
      </c>
      <c r="G853" t="str">
        <f>VLOOKUP(VolumebyClient[[#This Row],[INDEX ATCH REGION ID]],GEONAMES[[GEOID]:[GEO Name]],2,)</f>
        <v>LATAM</v>
      </c>
      <c r="H853" t="str">
        <f>"Q"&amp;ROUNDUP(LEFT(VolumebyClient[[#This Row],[Date]],2)/3,0)&amp;" "&amp;RIGHT(VolumebyClient[[#This Row],[Date]],4)</f>
        <v>Q4 2020</v>
      </c>
      <c r="I853" t="str">
        <f>RIGHT(VolumebyClient[[#This Row],[Date]],4)</f>
        <v>2020</v>
      </c>
    </row>
    <row r="854" spans="1:9">
      <c r="A854" s="9" t="s">
        <v>75</v>
      </c>
      <c r="B854" s="7" t="s">
        <v>25</v>
      </c>
      <c r="C854" s="6">
        <v>483</v>
      </c>
      <c r="D854">
        <f>LEN(VolumebyClient[[#This Row],[CLID]])</f>
        <v>7</v>
      </c>
      <c r="E854" t="str">
        <f>_xlfn.XLOOKUP(VolumebyClient[[#This Row],[CLID]],geobyclient[MID],geobyclient[GEOID])</f>
        <v>GEO1004</v>
      </c>
      <c r="F854" t="str">
        <f>INDEX(geobyclient[GEOID],MATCH(VolumebyClient[[#This Row],[CLID]],geobyclient[RIGHT],0))</f>
        <v>GEO1004</v>
      </c>
      <c r="G854" t="str">
        <f>VLOOKUP(VolumebyClient[[#This Row],[INDEX ATCH REGION ID]],GEONAMES[[GEOID]:[GEO Name]],2,)</f>
        <v>LATAM</v>
      </c>
      <c r="H854" t="str">
        <f>"Q"&amp;ROUNDUP(LEFT(VolumebyClient[[#This Row],[Date]],2)/3,0)&amp;" "&amp;RIGHT(VolumebyClient[[#This Row],[Date]],4)</f>
        <v>Q1 2021</v>
      </c>
      <c r="I854" t="str">
        <f>RIGHT(VolumebyClient[[#This Row],[Date]],4)</f>
        <v>2021</v>
      </c>
    </row>
    <row r="855" spans="1:9">
      <c r="A855" s="9" t="s">
        <v>76</v>
      </c>
      <c r="B855" s="7" t="s">
        <v>27</v>
      </c>
      <c r="C855" s="6">
        <v>303</v>
      </c>
      <c r="D855">
        <f>LEN(VolumebyClient[[#This Row],[CLID]])</f>
        <v>7</v>
      </c>
      <c r="E855" t="str">
        <f>_xlfn.XLOOKUP(VolumebyClient[[#This Row],[CLID]],geobyclient[MID],geobyclient[GEOID])</f>
        <v>GEO1004</v>
      </c>
      <c r="F855" t="str">
        <f>INDEX(geobyclient[GEOID],MATCH(VolumebyClient[[#This Row],[CLID]],geobyclient[RIGHT],0))</f>
        <v>GEO1004</v>
      </c>
      <c r="G855" t="str">
        <f>VLOOKUP(VolumebyClient[[#This Row],[INDEX ATCH REGION ID]],GEONAMES[[GEOID]:[GEO Name]],2,)</f>
        <v>LATAM</v>
      </c>
      <c r="H855" t="str">
        <f>"Q"&amp;ROUNDUP(LEFT(VolumebyClient[[#This Row],[Date]],2)/3,0)&amp;" "&amp;RIGHT(VolumebyClient[[#This Row],[Date]],4)</f>
        <v>Q1 2020</v>
      </c>
      <c r="I855" t="str">
        <f>RIGHT(VolumebyClient[[#This Row],[Date]],4)</f>
        <v>2020</v>
      </c>
    </row>
    <row r="856" spans="1:9">
      <c r="A856" s="9" t="s">
        <v>76</v>
      </c>
      <c r="B856" s="7" t="s">
        <v>28</v>
      </c>
      <c r="C856" s="6">
        <v>304</v>
      </c>
      <c r="D856">
        <f>LEN(VolumebyClient[[#This Row],[CLID]])</f>
        <v>7</v>
      </c>
      <c r="E856" t="str">
        <f>_xlfn.XLOOKUP(VolumebyClient[[#This Row],[CLID]],geobyclient[MID],geobyclient[GEOID])</f>
        <v>GEO1004</v>
      </c>
      <c r="F856" t="str">
        <f>INDEX(geobyclient[GEOID],MATCH(VolumebyClient[[#This Row],[CLID]],geobyclient[RIGHT],0))</f>
        <v>GEO1004</v>
      </c>
      <c r="G856" t="str">
        <f>VLOOKUP(VolumebyClient[[#This Row],[INDEX ATCH REGION ID]],GEONAMES[[GEOID]:[GEO Name]],2,)</f>
        <v>LATAM</v>
      </c>
      <c r="H856" t="str">
        <f>"Q"&amp;ROUNDUP(LEFT(VolumebyClient[[#This Row],[Date]],2)/3,0)&amp;" "&amp;RIGHT(VolumebyClient[[#This Row],[Date]],4)</f>
        <v>Q1 2020</v>
      </c>
      <c r="I856" t="str">
        <f>RIGHT(VolumebyClient[[#This Row],[Date]],4)</f>
        <v>2020</v>
      </c>
    </row>
    <row r="857" spans="1:9">
      <c r="A857" s="9" t="s">
        <v>76</v>
      </c>
      <c r="B857" s="7" t="s">
        <v>10</v>
      </c>
      <c r="C857" s="6">
        <v>375</v>
      </c>
      <c r="D857">
        <f>LEN(VolumebyClient[[#This Row],[CLID]])</f>
        <v>7</v>
      </c>
      <c r="E857" t="str">
        <f>_xlfn.XLOOKUP(VolumebyClient[[#This Row],[CLID]],geobyclient[MID],geobyclient[GEOID])</f>
        <v>GEO1004</v>
      </c>
      <c r="F857" t="str">
        <f>INDEX(geobyclient[GEOID],MATCH(VolumebyClient[[#This Row],[CLID]],geobyclient[RIGHT],0))</f>
        <v>GEO1004</v>
      </c>
      <c r="G857" t="str">
        <f>VLOOKUP(VolumebyClient[[#This Row],[INDEX ATCH REGION ID]],GEONAMES[[GEOID]:[GEO Name]],2,)</f>
        <v>LATAM</v>
      </c>
      <c r="H857" t="str">
        <f>"Q"&amp;ROUNDUP(LEFT(VolumebyClient[[#This Row],[Date]],2)/3,0)&amp;" "&amp;RIGHT(VolumebyClient[[#This Row],[Date]],4)</f>
        <v>Q1 2020</v>
      </c>
      <c r="I857" t="str">
        <f>RIGHT(VolumebyClient[[#This Row],[Date]],4)</f>
        <v>2020</v>
      </c>
    </row>
    <row r="858" spans="1:9">
      <c r="A858" s="9" t="s">
        <v>76</v>
      </c>
      <c r="B858" s="7" t="s">
        <v>11</v>
      </c>
      <c r="C858" s="6">
        <v>407</v>
      </c>
      <c r="D858">
        <f>LEN(VolumebyClient[[#This Row],[CLID]])</f>
        <v>7</v>
      </c>
      <c r="E858" t="str">
        <f>_xlfn.XLOOKUP(VolumebyClient[[#This Row],[CLID]],geobyclient[MID],geobyclient[GEOID])</f>
        <v>GEO1004</v>
      </c>
      <c r="F858" t="str">
        <f>INDEX(geobyclient[GEOID],MATCH(VolumebyClient[[#This Row],[CLID]],geobyclient[RIGHT],0))</f>
        <v>GEO1004</v>
      </c>
      <c r="G858" t="str">
        <f>VLOOKUP(VolumebyClient[[#This Row],[INDEX ATCH REGION ID]],GEONAMES[[GEOID]:[GEO Name]],2,)</f>
        <v>LATAM</v>
      </c>
      <c r="H858" t="str">
        <f>"Q"&amp;ROUNDUP(LEFT(VolumebyClient[[#This Row],[Date]],2)/3,0)&amp;" "&amp;RIGHT(VolumebyClient[[#This Row],[Date]],4)</f>
        <v>Q2 2020</v>
      </c>
      <c r="I858" t="str">
        <f>RIGHT(VolumebyClient[[#This Row],[Date]],4)</f>
        <v>2020</v>
      </c>
    </row>
    <row r="859" spans="1:9">
      <c r="A859" s="9" t="s">
        <v>76</v>
      </c>
      <c r="B859" s="7" t="s">
        <v>12</v>
      </c>
      <c r="C859" s="6">
        <v>405</v>
      </c>
      <c r="D859">
        <f>LEN(VolumebyClient[[#This Row],[CLID]])</f>
        <v>7</v>
      </c>
      <c r="E859" t="str">
        <f>_xlfn.XLOOKUP(VolumebyClient[[#This Row],[CLID]],geobyclient[MID],geobyclient[GEOID])</f>
        <v>GEO1004</v>
      </c>
      <c r="F859" t="str">
        <f>INDEX(geobyclient[GEOID],MATCH(VolumebyClient[[#This Row],[CLID]],geobyclient[RIGHT],0))</f>
        <v>GEO1004</v>
      </c>
      <c r="G859" t="str">
        <f>VLOOKUP(VolumebyClient[[#This Row],[INDEX ATCH REGION ID]],GEONAMES[[GEOID]:[GEO Name]],2,)</f>
        <v>LATAM</v>
      </c>
      <c r="H859" t="str">
        <f>"Q"&amp;ROUNDUP(LEFT(VolumebyClient[[#This Row],[Date]],2)/3,0)&amp;" "&amp;RIGHT(VolumebyClient[[#This Row],[Date]],4)</f>
        <v>Q2 2020</v>
      </c>
      <c r="I859" t="str">
        <f>RIGHT(VolumebyClient[[#This Row],[Date]],4)</f>
        <v>2020</v>
      </c>
    </row>
    <row r="860" spans="1:9">
      <c r="A860" s="9" t="s">
        <v>76</v>
      </c>
      <c r="B860" s="7" t="s">
        <v>13</v>
      </c>
      <c r="C860" s="6">
        <v>267</v>
      </c>
      <c r="D860">
        <f>LEN(VolumebyClient[[#This Row],[CLID]])</f>
        <v>7</v>
      </c>
      <c r="E860" t="str">
        <f>_xlfn.XLOOKUP(VolumebyClient[[#This Row],[CLID]],geobyclient[MID],geobyclient[GEOID])</f>
        <v>GEO1004</v>
      </c>
      <c r="F860" t="str">
        <f>INDEX(geobyclient[GEOID],MATCH(VolumebyClient[[#This Row],[CLID]],geobyclient[RIGHT],0))</f>
        <v>GEO1004</v>
      </c>
      <c r="G860" t="str">
        <f>VLOOKUP(VolumebyClient[[#This Row],[INDEX ATCH REGION ID]],GEONAMES[[GEOID]:[GEO Name]],2,)</f>
        <v>LATAM</v>
      </c>
      <c r="H860" t="str">
        <f>"Q"&amp;ROUNDUP(LEFT(VolumebyClient[[#This Row],[Date]],2)/3,0)&amp;" "&amp;RIGHT(VolumebyClient[[#This Row],[Date]],4)</f>
        <v>Q2 2020</v>
      </c>
      <c r="I860" t="str">
        <f>RIGHT(VolumebyClient[[#This Row],[Date]],4)</f>
        <v>2020</v>
      </c>
    </row>
    <row r="861" spans="1:9">
      <c r="A861" s="9" t="s">
        <v>76</v>
      </c>
      <c r="B861" s="7" t="s">
        <v>14</v>
      </c>
      <c r="C861" s="6">
        <v>264</v>
      </c>
      <c r="D861">
        <f>LEN(VolumebyClient[[#This Row],[CLID]])</f>
        <v>7</v>
      </c>
      <c r="E861" t="str">
        <f>_xlfn.XLOOKUP(VolumebyClient[[#This Row],[CLID]],geobyclient[MID],geobyclient[GEOID])</f>
        <v>GEO1004</v>
      </c>
      <c r="F861" t="str">
        <f>INDEX(geobyclient[GEOID],MATCH(VolumebyClient[[#This Row],[CLID]],geobyclient[RIGHT],0))</f>
        <v>GEO1004</v>
      </c>
      <c r="G861" t="str">
        <f>VLOOKUP(VolumebyClient[[#This Row],[INDEX ATCH REGION ID]],GEONAMES[[GEOID]:[GEO Name]],2,)</f>
        <v>LATAM</v>
      </c>
      <c r="H861" t="str">
        <f>"Q"&amp;ROUNDUP(LEFT(VolumebyClient[[#This Row],[Date]],2)/3,0)&amp;" "&amp;RIGHT(VolumebyClient[[#This Row],[Date]],4)</f>
        <v>Q3 2020</v>
      </c>
      <c r="I861" t="str">
        <f>RIGHT(VolumebyClient[[#This Row],[Date]],4)</f>
        <v>2020</v>
      </c>
    </row>
    <row r="862" spans="1:9">
      <c r="A862" s="9" t="s">
        <v>76</v>
      </c>
      <c r="B862" s="7" t="s">
        <v>15</v>
      </c>
      <c r="C862" s="6">
        <v>195</v>
      </c>
      <c r="D862">
        <f>LEN(VolumebyClient[[#This Row],[CLID]])</f>
        <v>7</v>
      </c>
      <c r="E862" t="str">
        <f>_xlfn.XLOOKUP(VolumebyClient[[#This Row],[CLID]],geobyclient[MID],geobyclient[GEOID])</f>
        <v>GEO1004</v>
      </c>
      <c r="F862" t="str">
        <f>INDEX(geobyclient[GEOID],MATCH(VolumebyClient[[#This Row],[CLID]],geobyclient[RIGHT],0))</f>
        <v>GEO1004</v>
      </c>
      <c r="G862" t="str">
        <f>VLOOKUP(VolumebyClient[[#This Row],[INDEX ATCH REGION ID]],GEONAMES[[GEOID]:[GEO Name]],2,)</f>
        <v>LATAM</v>
      </c>
      <c r="H862" t="str">
        <f>"Q"&amp;ROUNDUP(LEFT(VolumebyClient[[#This Row],[Date]],2)/3,0)&amp;" "&amp;RIGHT(VolumebyClient[[#This Row],[Date]],4)</f>
        <v>Q3 2020</v>
      </c>
      <c r="I862" t="str">
        <f>RIGHT(VolumebyClient[[#This Row],[Date]],4)</f>
        <v>2020</v>
      </c>
    </row>
    <row r="863" spans="1:9">
      <c r="A863" s="9" t="s">
        <v>76</v>
      </c>
      <c r="B863" s="7" t="s">
        <v>16</v>
      </c>
      <c r="C863" s="6">
        <v>232</v>
      </c>
      <c r="D863">
        <f>LEN(VolumebyClient[[#This Row],[CLID]])</f>
        <v>7</v>
      </c>
      <c r="E863" t="str">
        <f>_xlfn.XLOOKUP(VolumebyClient[[#This Row],[CLID]],geobyclient[MID],geobyclient[GEOID])</f>
        <v>GEO1004</v>
      </c>
      <c r="F863" t="str">
        <f>INDEX(geobyclient[GEOID],MATCH(VolumebyClient[[#This Row],[CLID]],geobyclient[RIGHT],0))</f>
        <v>GEO1004</v>
      </c>
      <c r="G863" t="str">
        <f>VLOOKUP(VolumebyClient[[#This Row],[INDEX ATCH REGION ID]],GEONAMES[[GEOID]:[GEO Name]],2,)</f>
        <v>LATAM</v>
      </c>
      <c r="H863" t="str">
        <f>"Q"&amp;ROUNDUP(LEFT(VolumebyClient[[#This Row],[Date]],2)/3,0)&amp;" "&amp;RIGHT(VolumebyClient[[#This Row],[Date]],4)</f>
        <v>Q3 2020</v>
      </c>
      <c r="I863" t="str">
        <f>RIGHT(VolumebyClient[[#This Row],[Date]],4)</f>
        <v>2020</v>
      </c>
    </row>
    <row r="864" spans="1:9">
      <c r="A864" s="9" t="s">
        <v>76</v>
      </c>
      <c r="B864" s="7" t="s">
        <v>17</v>
      </c>
      <c r="C864" s="6">
        <v>233</v>
      </c>
      <c r="D864">
        <f>LEN(VolumebyClient[[#This Row],[CLID]])</f>
        <v>7</v>
      </c>
      <c r="E864" t="str">
        <f>_xlfn.XLOOKUP(VolumebyClient[[#This Row],[CLID]],geobyclient[MID],geobyclient[GEOID])</f>
        <v>GEO1004</v>
      </c>
      <c r="F864" t="str">
        <f>INDEX(geobyclient[GEOID],MATCH(VolumebyClient[[#This Row],[CLID]],geobyclient[RIGHT],0))</f>
        <v>GEO1004</v>
      </c>
      <c r="G864" t="str">
        <f>VLOOKUP(VolumebyClient[[#This Row],[INDEX ATCH REGION ID]],GEONAMES[[GEOID]:[GEO Name]],2,)</f>
        <v>LATAM</v>
      </c>
      <c r="H864" t="str">
        <f>"Q"&amp;ROUNDUP(LEFT(VolumebyClient[[#This Row],[Date]],2)/3,0)&amp;" "&amp;RIGHT(VolumebyClient[[#This Row],[Date]],4)</f>
        <v>Q4 2020</v>
      </c>
      <c r="I864" t="str">
        <f>RIGHT(VolumebyClient[[#This Row],[Date]],4)</f>
        <v>2020</v>
      </c>
    </row>
    <row r="865" spans="1:9">
      <c r="A865" s="9" t="s">
        <v>76</v>
      </c>
      <c r="B865" s="7" t="s">
        <v>18</v>
      </c>
      <c r="C865" s="6">
        <v>306</v>
      </c>
      <c r="D865">
        <f>LEN(VolumebyClient[[#This Row],[CLID]])</f>
        <v>7</v>
      </c>
      <c r="E865" t="str">
        <f>_xlfn.XLOOKUP(VolumebyClient[[#This Row],[CLID]],geobyclient[MID],geobyclient[GEOID])</f>
        <v>GEO1004</v>
      </c>
      <c r="F865" t="str">
        <f>INDEX(geobyclient[GEOID],MATCH(VolumebyClient[[#This Row],[CLID]],geobyclient[RIGHT],0))</f>
        <v>GEO1004</v>
      </c>
      <c r="G865" t="str">
        <f>VLOOKUP(VolumebyClient[[#This Row],[INDEX ATCH REGION ID]],GEONAMES[[GEOID]:[GEO Name]],2,)</f>
        <v>LATAM</v>
      </c>
      <c r="H865" t="str">
        <f>"Q"&amp;ROUNDUP(LEFT(VolumebyClient[[#This Row],[Date]],2)/3,0)&amp;" "&amp;RIGHT(VolumebyClient[[#This Row],[Date]],4)</f>
        <v>Q4 2020</v>
      </c>
      <c r="I865" t="str">
        <f>RIGHT(VolumebyClient[[#This Row],[Date]],4)</f>
        <v>2020</v>
      </c>
    </row>
    <row r="866" spans="1:9">
      <c r="A866" s="9" t="s">
        <v>76</v>
      </c>
      <c r="B866" s="7" t="s">
        <v>19</v>
      </c>
      <c r="C866" s="6">
        <v>267</v>
      </c>
      <c r="D866">
        <f>LEN(VolumebyClient[[#This Row],[CLID]])</f>
        <v>7</v>
      </c>
      <c r="E866" t="str">
        <f>_xlfn.XLOOKUP(VolumebyClient[[#This Row],[CLID]],geobyclient[MID],geobyclient[GEOID])</f>
        <v>GEO1004</v>
      </c>
      <c r="F866" t="str">
        <f>INDEX(geobyclient[GEOID],MATCH(VolumebyClient[[#This Row],[CLID]],geobyclient[RIGHT],0))</f>
        <v>GEO1004</v>
      </c>
      <c r="G866" t="str">
        <f>VLOOKUP(VolumebyClient[[#This Row],[INDEX ATCH REGION ID]],GEONAMES[[GEOID]:[GEO Name]],2,)</f>
        <v>LATAM</v>
      </c>
      <c r="H866" t="str">
        <f>"Q"&amp;ROUNDUP(LEFT(VolumebyClient[[#This Row],[Date]],2)/3,0)&amp;" "&amp;RIGHT(VolumebyClient[[#This Row],[Date]],4)</f>
        <v>Q4 2020</v>
      </c>
      <c r="I866" t="str">
        <f>RIGHT(VolumebyClient[[#This Row],[Date]],4)</f>
        <v>2020</v>
      </c>
    </row>
    <row r="867" spans="1:9">
      <c r="A867" s="9" t="s">
        <v>76</v>
      </c>
      <c r="B867" s="7" t="s">
        <v>20</v>
      </c>
      <c r="C867" s="6">
        <v>261</v>
      </c>
      <c r="D867">
        <f>LEN(VolumebyClient[[#This Row],[CLID]])</f>
        <v>7</v>
      </c>
      <c r="E867" t="str">
        <f>_xlfn.XLOOKUP(VolumebyClient[[#This Row],[CLID]],geobyclient[MID],geobyclient[GEOID])</f>
        <v>GEO1004</v>
      </c>
      <c r="F867" t="str">
        <f>INDEX(geobyclient[GEOID],MATCH(VolumebyClient[[#This Row],[CLID]],geobyclient[RIGHT],0))</f>
        <v>GEO1004</v>
      </c>
      <c r="G867" t="str">
        <f>VLOOKUP(VolumebyClient[[#This Row],[INDEX ATCH REGION ID]],GEONAMES[[GEOID]:[GEO Name]],2,)</f>
        <v>LATAM</v>
      </c>
      <c r="H867" t="str">
        <f>"Q"&amp;ROUNDUP(LEFT(VolumebyClient[[#This Row],[Date]],2)/3,0)&amp;" "&amp;RIGHT(VolumebyClient[[#This Row],[Date]],4)</f>
        <v>Q2 2021</v>
      </c>
      <c r="I867" t="str">
        <f>RIGHT(VolumebyClient[[#This Row],[Date]],4)</f>
        <v>2021</v>
      </c>
    </row>
    <row r="868" spans="1:9">
      <c r="A868" s="9" t="s">
        <v>76</v>
      </c>
      <c r="B868" s="7" t="s">
        <v>21</v>
      </c>
      <c r="C868" s="6">
        <v>405</v>
      </c>
      <c r="D868">
        <f>LEN(VolumebyClient[[#This Row],[CLID]])</f>
        <v>7</v>
      </c>
      <c r="E868" t="str">
        <f>_xlfn.XLOOKUP(VolumebyClient[[#This Row],[CLID]],geobyclient[MID],geobyclient[GEOID])</f>
        <v>GEO1004</v>
      </c>
      <c r="F868" t="str">
        <f>INDEX(geobyclient[GEOID],MATCH(VolumebyClient[[#This Row],[CLID]],geobyclient[RIGHT],0))</f>
        <v>GEO1004</v>
      </c>
      <c r="G868" t="str">
        <f>VLOOKUP(VolumebyClient[[#This Row],[INDEX ATCH REGION ID]],GEONAMES[[GEOID]:[GEO Name]],2,)</f>
        <v>LATAM</v>
      </c>
      <c r="H868" t="str">
        <f>"Q"&amp;ROUNDUP(LEFT(VolumebyClient[[#This Row],[Date]],2)/3,0)&amp;" "&amp;RIGHT(VolumebyClient[[#This Row],[Date]],4)</f>
        <v>Q2 2021</v>
      </c>
      <c r="I868" t="str">
        <f>RIGHT(VolumebyClient[[#This Row],[Date]],4)</f>
        <v>2021</v>
      </c>
    </row>
    <row r="869" spans="1:9">
      <c r="A869" s="9" t="s">
        <v>76</v>
      </c>
      <c r="B869" s="7" t="s">
        <v>22</v>
      </c>
      <c r="C869" s="6">
        <v>422</v>
      </c>
      <c r="D869">
        <f>LEN(VolumebyClient[[#This Row],[CLID]])</f>
        <v>7</v>
      </c>
      <c r="E869" t="str">
        <f>_xlfn.XLOOKUP(VolumebyClient[[#This Row],[CLID]],geobyclient[MID],geobyclient[GEOID])</f>
        <v>GEO1004</v>
      </c>
      <c r="F869" t="str">
        <f>INDEX(geobyclient[GEOID],MATCH(VolumebyClient[[#This Row],[CLID]],geobyclient[RIGHT],0))</f>
        <v>GEO1004</v>
      </c>
      <c r="G869" t="str">
        <f>VLOOKUP(VolumebyClient[[#This Row],[INDEX ATCH REGION ID]],GEONAMES[[GEOID]:[GEO Name]],2,)</f>
        <v>LATAM</v>
      </c>
      <c r="H869" t="str">
        <f>"Q"&amp;ROUNDUP(LEFT(VolumebyClient[[#This Row],[Date]],2)/3,0)&amp;" "&amp;RIGHT(VolumebyClient[[#This Row],[Date]],4)</f>
        <v>Q2 2021</v>
      </c>
      <c r="I869" t="str">
        <f>RIGHT(VolumebyClient[[#This Row],[Date]],4)</f>
        <v>2021</v>
      </c>
    </row>
    <row r="870" spans="1:9">
      <c r="A870" s="9" t="s">
        <v>76</v>
      </c>
      <c r="B870" s="7" t="s">
        <v>23</v>
      </c>
      <c r="C870" s="6">
        <v>390</v>
      </c>
      <c r="D870">
        <f>LEN(VolumebyClient[[#This Row],[CLID]])</f>
        <v>7</v>
      </c>
      <c r="E870" t="str">
        <f>_xlfn.XLOOKUP(VolumebyClient[[#This Row],[CLID]],geobyclient[MID],geobyclient[GEOID])</f>
        <v>GEO1004</v>
      </c>
      <c r="F870" t="str">
        <f>INDEX(geobyclient[GEOID],MATCH(VolumebyClient[[#This Row],[CLID]],geobyclient[RIGHT],0))</f>
        <v>GEO1004</v>
      </c>
      <c r="G870" t="str">
        <f>VLOOKUP(VolumebyClient[[#This Row],[INDEX ATCH REGION ID]],GEONAMES[[GEOID]:[GEO Name]],2,)</f>
        <v>LATAM</v>
      </c>
      <c r="H870" t="str">
        <f>"Q"&amp;ROUNDUP(LEFT(VolumebyClient[[#This Row],[Date]],2)/3,0)&amp;" "&amp;RIGHT(VolumebyClient[[#This Row],[Date]],4)</f>
        <v>Q1 2021</v>
      </c>
      <c r="I870" t="str">
        <f>RIGHT(VolumebyClient[[#This Row],[Date]],4)</f>
        <v>2021</v>
      </c>
    </row>
    <row r="871" spans="1:9">
      <c r="A871" s="9" t="s">
        <v>76</v>
      </c>
      <c r="B871" s="7" t="s">
        <v>24</v>
      </c>
      <c r="C871" s="6">
        <v>304</v>
      </c>
      <c r="D871">
        <f>LEN(VolumebyClient[[#This Row],[CLID]])</f>
        <v>7</v>
      </c>
      <c r="E871" t="str">
        <f>_xlfn.XLOOKUP(VolumebyClient[[#This Row],[CLID]],geobyclient[MID],geobyclient[GEOID])</f>
        <v>GEO1004</v>
      </c>
      <c r="F871" t="str">
        <f>INDEX(geobyclient[GEOID],MATCH(VolumebyClient[[#This Row],[CLID]],geobyclient[RIGHT],0))</f>
        <v>GEO1004</v>
      </c>
      <c r="G871" t="str">
        <f>VLOOKUP(VolumebyClient[[#This Row],[INDEX ATCH REGION ID]],GEONAMES[[GEOID]:[GEO Name]],2,)</f>
        <v>LATAM</v>
      </c>
      <c r="H871" t="str">
        <f>"Q"&amp;ROUNDUP(LEFT(VolumebyClient[[#This Row],[Date]],2)/3,0)&amp;" "&amp;RIGHT(VolumebyClient[[#This Row],[Date]],4)</f>
        <v>Q1 2021</v>
      </c>
      <c r="I871" t="str">
        <f>RIGHT(VolumebyClient[[#This Row],[Date]],4)</f>
        <v>2021</v>
      </c>
    </row>
    <row r="872" spans="1:9">
      <c r="A872" s="9" t="s">
        <v>76</v>
      </c>
      <c r="B872" s="7" t="s">
        <v>25</v>
      </c>
      <c r="C872" s="6">
        <v>302</v>
      </c>
      <c r="D872">
        <f>LEN(VolumebyClient[[#This Row],[CLID]])</f>
        <v>7</v>
      </c>
      <c r="E872" t="str">
        <f>_xlfn.XLOOKUP(VolumebyClient[[#This Row],[CLID]],geobyclient[MID],geobyclient[GEOID])</f>
        <v>GEO1004</v>
      </c>
      <c r="F872" t="str">
        <f>INDEX(geobyclient[GEOID],MATCH(VolumebyClient[[#This Row],[CLID]],geobyclient[RIGHT],0))</f>
        <v>GEO1004</v>
      </c>
      <c r="G872" t="str">
        <f>VLOOKUP(VolumebyClient[[#This Row],[INDEX ATCH REGION ID]],GEONAMES[[GEOID]:[GEO Name]],2,)</f>
        <v>LATAM</v>
      </c>
      <c r="H872" t="str">
        <f>"Q"&amp;ROUNDUP(LEFT(VolumebyClient[[#This Row],[Date]],2)/3,0)&amp;" "&amp;RIGHT(VolumebyClient[[#This Row],[Date]],4)</f>
        <v>Q1 2021</v>
      </c>
      <c r="I872" t="str">
        <f>RIGHT(VolumebyClient[[#This Row],[Date]],4)</f>
        <v>2021</v>
      </c>
    </row>
    <row r="873" spans="1:9">
      <c r="A873" s="9" t="s">
        <v>77</v>
      </c>
      <c r="B873" s="7" t="s">
        <v>27</v>
      </c>
      <c r="C873" s="6">
        <v>1211</v>
      </c>
      <c r="D873">
        <f>LEN(VolumebyClient[[#This Row],[CLID]])</f>
        <v>7</v>
      </c>
      <c r="E873" t="str">
        <f>_xlfn.XLOOKUP(VolumebyClient[[#This Row],[CLID]],geobyclient[MID],geobyclient[GEOID])</f>
        <v>GEO1004</v>
      </c>
      <c r="F873" t="str">
        <f>INDEX(geobyclient[GEOID],MATCH(VolumebyClient[[#This Row],[CLID]],geobyclient[RIGHT],0))</f>
        <v>GEO1004</v>
      </c>
      <c r="G873" t="str">
        <f>VLOOKUP(VolumebyClient[[#This Row],[INDEX ATCH REGION ID]],GEONAMES[[GEOID]:[GEO Name]],2,)</f>
        <v>LATAM</v>
      </c>
      <c r="H873" t="str">
        <f>"Q"&amp;ROUNDUP(LEFT(VolumebyClient[[#This Row],[Date]],2)/3,0)&amp;" "&amp;RIGHT(VolumebyClient[[#This Row],[Date]],4)</f>
        <v>Q1 2020</v>
      </c>
      <c r="I873" t="str">
        <f>RIGHT(VolumebyClient[[#This Row],[Date]],4)</f>
        <v>2020</v>
      </c>
    </row>
    <row r="874" spans="1:9">
      <c r="A874" s="9" t="s">
        <v>77</v>
      </c>
      <c r="B874" s="7" t="s">
        <v>28</v>
      </c>
      <c r="C874" s="6">
        <v>1358</v>
      </c>
      <c r="D874">
        <f>LEN(VolumebyClient[[#This Row],[CLID]])</f>
        <v>7</v>
      </c>
      <c r="E874" t="str">
        <f>_xlfn.XLOOKUP(VolumebyClient[[#This Row],[CLID]],geobyclient[MID],geobyclient[GEOID])</f>
        <v>GEO1004</v>
      </c>
      <c r="F874" t="str">
        <f>INDEX(geobyclient[GEOID],MATCH(VolumebyClient[[#This Row],[CLID]],geobyclient[RIGHT],0))</f>
        <v>GEO1004</v>
      </c>
      <c r="G874" t="str">
        <f>VLOOKUP(VolumebyClient[[#This Row],[INDEX ATCH REGION ID]],GEONAMES[[GEOID]:[GEO Name]],2,)</f>
        <v>LATAM</v>
      </c>
      <c r="H874" t="str">
        <f>"Q"&amp;ROUNDUP(LEFT(VolumebyClient[[#This Row],[Date]],2)/3,0)&amp;" "&amp;RIGHT(VolumebyClient[[#This Row],[Date]],4)</f>
        <v>Q1 2020</v>
      </c>
      <c r="I874" t="str">
        <f>RIGHT(VolumebyClient[[#This Row],[Date]],4)</f>
        <v>2020</v>
      </c>
    </row>
    <row r="875" spans="1:9">
      <c r="A875" s="9" t="s">
        <v>77</v>
      </c>
      <c r="B875" s="7" t="s">
        <v>10</v>
      </c>
      <c r="C875" s="6">
        <v>1507</v>
      </c>
      <c r="D875">
        <f>LEN(VolumebyClient[[#This Row],[CLID]])</f>
        <v>7</v>
      </c>
      <c r="E875" t="str">
        <f>_xlfn.XLOOKUP(VolumebyClient[[#This Row],[CLID]],geobyclient[MID],geobyclient[GEOID])</f>
        <v>GEO1004</v>
      </c>
      <c r="F875" t="str">
        <f>INDEX(geobyclient[GEOID],MATCH(VolumebyClient[[#This Row],[CLID]],geobyclient[RIGHT],0))</f>
        <v>GEO1004</v>
      </c>
      <c r="G875" t="str">
        <f>VLOOKUP(VolumebyClient[[#This Row],[INDEX ATCH REGION ID]],GEONAMES[[GEOID]:[GEO Name]],2,)</f>
        <v>LATAM</v>
      </c>
      <c r="H875" t="str">
        <f>"Q"&amp;ROUNDUP(LEFT(VolumebyClient[[#This Row],[Date]],2)/3,0)&amp;" "&amp;RIGHT(VolumebyClient[[#This Row],[Date]],4)</f>
        <v>Q1 2020</v>
      </c>
      <c r="I875" t="str">
        <f>RIGHT(VolumebyClient[[#This Row],[Date]],4)</f>
        <v>2020</v>
      </c>
    </row>
    <row r="876" spans="1:9">
      <c r="A876" s="9" t="s">
        <v>77</v>
      </c>
      <c r="B876" s="7" t="s">
        <v>11</v>
      </c>
      <c r="C876" s="6">
        <v>1812</v>
      </c>
      <c r="D876">
        <f>LEN(VolumebyClient[[#This Row],[CLID]])</f>
        <v>7</v>
      </c>
      <c r="E876" t="str">
        <f>_xlfn.XLOOKUP(VolumebyClient[[#This Row],[CLID]],geobyclient[MID],geobyclient[GEOID])</f>
        <v>GEO1004</v>
      </c>
      <c r="F876" t="str">
        <f>INDEX(geobyclient[GEOID],MATCH(VolumebyClient[[#This Row],[CLID]],geobyclient[RIGHT],0))</f>
        <v>GEO1004</v>
      </c>
      <c r="G876" t="str">
        <f>VLOOKUP(VolumebyClient[[#This Row],[INDEX ATCH REGION ID]],GEONAMES[[GEOID]:[GEO Name]],2,)</f>
        <v>LATAM</v>
      </c>
      <c r="H876" t="str">
        <f>"Q"&amp;ROUNDUP(LEFT(VolumebyClient[[#This Row],[Date]],2)/3,0)&amp;" "&amp;RIGHT(VolumebyClient[[#This Row],[Date]],4)</f>
        <v>Q2 2020</v>
      </c>
      <c r="I876" t="str">
        <f>RIGHT(VolumebyClient[[#This Row],[Date]],4)</f>
        <v>2020</v>
      </c>
    </row>
    <row r="877" spans="1:9">
      <c r="A877" s="9" t="s">
        <v>77</v>
      </c>
      <c r="B877" s="7" t="s">
        <v>12</v>
      </c>
      <c r="C877" s="6">
        <v>1663</v>
      </c>
      <c r="D877">
        <f>LEN(VolumebyClient[[#This Row],[CLID]])</f>
        <v>7</v>
      </c>
      <c r="E877" t="str">
        <f>_xlfn.XLOOKUP(VolumebyClient[[#This Row],[CLID]],geobyclient[MID],geobyclient[GEOID])</f>
        <v>GEO1004</v>
      </c>
      <c r="F877" t="str">
        <f>INDEX(geobyclient[GEOID],MATCH(VolumebyClient[[#This Row],[CLID]],geobyclient[RIGHT],0))</f>
        <v>GEO1004</v>
      </c>
      <c r="G877" t="str">
        <f>VLOOKUP(VolumebyClient[[#This Row],[INDEX ATCH REGION ID]],GEONAMES[[GEOID]:[GEO Name]],2,)</f>
        <v>LATAM</v>
      </c>
      <c r="H877" t="str">
        <f>"Q"&amp;ROUNDUP(LEFT(VolumebyClient[[#This Row],[Date]],2)/3,0)&amp;" "&amp;RIGHT(VolumebyClient[[#This Row],[Date]],4)</f>
        <v>Q2 2020</v>
      </c>
      <c r="I877" t="str">
        <f>RIGHT(VolumebyClient[[#This Row],[Date]],4)</f>
        <v>2020</v>
      </c>
    </row>
    <row r="878" spans="1:9">
      <c r="A878" s="9" t="s">
        <v>77</v>
      </c>
      <c r="B878" s="7" t="s">
        <v>13</v>
      </c>
      <c r="C878" s="6">
        <v>1205</v>
      </c>
      <c r="D878">
        <f>LEN(VolumebyClient[[#This Row],[CLID]])</f>
        <v>7</v>
      </c>
      <c r="E878" t="str">
        <f>_xlfn.XLOOKUP(VolumebyClient[[#This Row],[CLID]],geobyclient[MID],geobyclient[GEOID])</f>
        <v>GEO1004</v>
      </c>
      <c r="F878" t="str">
        <f>INDEX(geobyclient[GEOID],MATCH(VolumebyClient[[#This Row],[CLID]],geobyclient[RIGHT],0))</f>
        <v>GEO1004</v>
      </c>
      <c r="G878" t="str">
        <f>VLOOKUP(VolumebyClient[[#This Row],[INDEX ATCH REGION ID]],GEONAMES[[GEOID]:[GEO Name]],2,)</f>
        <v>LATAM</v>
      </c>
      <c r="H878" t="str">
        <f>"Q"&amp;ROUNDUP(LEFT(VolumebyClient[[#This Row],[Date]],2)/3,0)&amp;" "&amp;RIGHT(VolumebyClient[[#This Row],[Date]],4)</f>
        <v>Q2 2020</v>
      </c>
      <c r="I878" t="str">
        <f>RIGHT(VolumebyClient[[#This Row],[Date]],4)</f>
        <v>2020</v>
      </c>
    </row>
    <row r="879" spans="1:9">
      <c r="A879" s="9" t="s">
        <v>77</v>
      </c>
      <c r="B879" s="7" t="s">
        <v>14</v>
      </c>
      <c r="C879" s="6">
        <v>1059</v>
      </c>
      <c r="D879">
        <f>LEN(VolumebyClient[[#This Row],[CLID]])</f>
        <v>7</v>
      </c>
      <c r="E879" t="str">
        <f>_xlfn.XLOOKUP(VolumebyClient[[#This Row],[CLID]],geobyclient[MID],geobyclient[GEOID])</f>
        <v>GEO1004</v>
      </c>
      <c r="F879" t="str">
        <f>INDEX(geobyclient[GEOID],MATCH(VolumebyClient[[#This Row],[CLID]],geobyclient[RIGHT],0))</f>
        <v>GEO1004</v>
      </c>
      <c r="G879" t="str">
        <f>VLOOKUP(VolumebyClient[[#This Row],[INDEX ATCH REGION ID]],GEONAMES[[GEOID]:[GEO Name]],2,)</f>
        <v>LATAM</v>
      </c>
      <c r="H879" t="str">
        <f>"Q"&amp;ROUNDUP(LEFT(VolumebyClient[[#This Row],[Date]],2)/3,0)&amp;" "&amp;RIGHT(VolumebyClient[[#This Row],[Date]],4)</f>
        <v>Q3 2020</v>
      </c>
      <c r="I879" t="str">
        <f>RIGHT(VolumebyClient[[#This Row],[Date]],4)</f>
        <v>2020</v>
      </c>
    </row>
    <row r="880" spans="1:9">
      <c r="A880" s="9" t="s">
        <v>77</v>
      </c>
      <c r="B880" s="7" t="s">
        <v>15</v>
      </c>
      <c r="C880" s="6">
        <v>910</v>
      </c>
      <c r="D880">
        <f>LEN(VolumebyClient[[#This Row],[CLID]])</f>
        <v>7</v>
      </c>
      <c r="E880" t="str">
        <f>_xlfn.XLOOKUP(VolumebyClient[[#This Row],[CLID]],geobyclient[MID],geobyclient[GEOID])</f>
        <v>GEO1004</v>
      </c>
      <c r="F880" t="str">
        <f>INDEX(geobyclient[GEOID],MATCH(VolumebyClient[[#This Row],[CLID]],geobyclient[RIGHT],0))</f>
        <v>GEO1004</v>
      </c>
      <c r="G880" t="str">
        <f>VLOOKUP(VolumebyClient[[#This Row],[INDEX ATCH REGION ID]],GEONAMES[[GEOID]:[GEO Name]],2,)</f>
        <v>LATAM</v>
      </c>
      <c r="H880" t="str">
        <f>"Q"&amp;ROUNDUP(LEFT(VolumebyClient[[#This Row],[Date]],2)/3,0)&amp;" "&amp;RIGHT(VolumebyClient[[#This Row],[Date]],4)</f>
        <v>Q3 2020</v>
      </c>
      <c r="I880" t="str">
        <f>RIGHT(VolumebyClient[[#This Row],[Date]],4)</f>
        <v>2020</v>
      </c>
    </row>
    <row r="881" spans="1:9">
      <c r="A881" s="9" t="s">
        <v>77</v>
      </c>
      <c r="B881" s="7" t="s">
        <v>16</v>
      </c>
      <c r="C881" s="6">
        <v>910</v>
      </c>
      <c r="D881">
        <f>LEN(VolumebyClient[[#This Row],[CLID]])</f>
        <v>7</v>
      </c>
      <c r="E881" t="str">
        <f>_xlfn.XLOOKUP(VolumebyClient[[#This Row],[CLID]],geobyclient[MID],geobyclient[GEOID])</f>
        <v>GEO1004</v>
      </c>
      <c r="F881" t="str">
        <f>INDEX(geobyclient[GEOID],MATCH(VolumebyClient[[#This Row],[CLID]],geobyclient[RIGHT],0))</f>
        <v>GEO1004</v>
      </c>
      <c r="G881" t="str">
        <f>VLOOKUP(VolumebyClient[[#This Row],[INDEX ATCH REGION ID]],GEONAMES[[GEOID]:[GEO Name]],2,)</f>
        <v>LATAM</v>
      </c>
      <c r="H881" t="str">
        <f>"Q"&amp;ROUNDUP(LEFT(VolumebyClient[[#This Row],[Date]],2)/3,0)&amp;" "&amp;RIGHT(VolumebyClient[[#This Row],[Date]],4)</f>
        <v>Q3 2020</v>
      </c>
      <c r="I881" t="str">
        <f>RIGHT(VolumebyClient[[#This Row],[Date]],4)</f>
        <v>2020</v>
      </c>
    </row>
    <row r="882" spans="1:9">
      <c r="A882" s="9" t="s">
        <v>77</v>
      </c>
      <c r="B882" s="7" t="s">
        <v>17</v>
      </c>
      <c r="C882" s="6">
        <v>1060</v>
      </c>
      <c r="D882">
        <f>LEN(VolumebyClient[[#This Row],[CLID]])</f>
        <v>7</v>
      </c>
      <c r="E882" t="str">
        <f>_xlfn.XLOOKUP(VolumebyClient[[#This Row],[CLID]],geobyclient[MID],geobyclient[GEOID])</f>
        <v>GEO1004</v>
      </c>
      <c r="F882" t="str">
        <f>INDEX(geobyclient[GEOID],MATCH(VolumebyClient[[#This Row],[CLID]],geobyclient[RIGHT],0))</f>
        <v>GEO1004</v>
      </c>
      <c r="G882" t="str">
        <f>VLOOKUP(VolumebyClient[[#This Row],[INDEX ATCH REGION ID]],GEONAMES[[GEOID]:[GEO Name]],2,)</f>
        <v>LATAM</v>
      </c>
      <c r="H882" t="str">
        <f>"Q"&amp;ROUNDUP(LEFT(VolumebyClient[[#This Row],[Date]],2)/3,0)&amp;" "&amp;RIGHT(VolumebyClient[[#This Row],[Date]],4)</f>
        <v>Q4 2020</v>
      </c>
      <c r="I882" t="str">
        <f>RIGHT(VolumebyClient[[#This Row],[Date]],4)</f>
        <v>2020</v>
      </c>
    </row>
    <row r="883" spans="1:9">
      <c r="A883" s="9" t="s">
        <v>77</v>
      </c>
      <c r="B883" s="7" t="s">
        <v>18</v>
      </c>
      <c r="C883" s="6">
        <v>1205</v>
      </c>
      <c r="D883">
        <f>LEN(VolumebyClient[[#This Row],[CLID]])</f>
        <v>7</v>
      </c>
      <c r="E883" t="str">
        <f>_xlfn.XLOOKUP(VolumebyClient[[#This Row],[CLID]],geobyclient[MID],geobyclient[GEOID])</f>
        <v>GEO1004</v>
      </c>
      <c r="F883" t="str">
        <f>INDEX(geobyclient[GEOID],MATCH(VolumebyClient[[#This Row],[CLID]],geobyclient[RIGHT],0))</f>
        <v>GEO1004</v>
      </c>
      <c r="G883" t="str">
        <f>VLOOKUP(VolumebyClient[[#This Row],[INDEX ATCH REGION ID]],GEONAMES[[GEOID]:[GEO Name]],2,)</f>
        <v>LATAM</v>
      </c>
      <c r="H883" t="str">
        <f>"Q"&amp;ROUNDUP(LEFT(VolumebyClient[[#This Row],[Date]],2)/3,0)&amp;" "&amp;RIGHT(VolumebyClient[[#This Row],[Date]],4)</f>
        <v>Q4 2020</v>
      </c>
      <c r="I883" t="str">
        <f>RIGHT(VolumebyClient[[#This Row],[Date]],4)</f>
        <v>2020</v>
      </c>
    </row>
    <row r="884" spans="1:9">
      <c r="A884" s="9" t="s">
        <v>77</v>
      </c>
      <c r="B884" s="7" t="s">
        <v>19</v>
      </c>
      <c r="C884" s="6">
        <v>1211</v>
      </c>
      <c r="D884">
        <f>LEN(VolumebyClient[[#This Row],[CLID]])</f>
        <v>7</v>
      </c>
      <c r="E884" t="str">
        <f>_xlfn.XLOOKUP(VolumebyClient[[#This Row],[CLID]],geobyclient[MID],geobyclient[GEOID])</f>
        <v>GEO1004</v>
      </c>
      <c r="F884" t="str">
        <f>INDEX(geobyclient[GEOID],MATCH(VolumebyClient[[#This Row],[CLID]],geobyclient[RIGHT],0))</f>
        <v>GEO1004</v>
      </c>
      <c r="G884" t="str">
        <f>VLOOKUP(VolumebyClient[[#This Row],[INDEX ATCH REGION ID]],GEONAMES[[GEOID]:[GEO Name]],2,)</f>
        <v>LATAM</v>
      </c>
      <c r="H884" t="str">
        <f>"Q"&amp;ROUNDUP(LEFT(VolumebyClient[[#This Row],[Date]],2)/3,0)&amp;" "&amp;RIGHT(VolumebyClient[[#This Row],[Date]],4)</f>
        <v>Q4 2020</v>
      </c>
      <c r="I884" t="str">
        <f>RIGHT(VolumebyClient[[#This Row],[Date]],4)</f>
        <v>2020</v>
      </c>
    </row>
    <row r="885" spans="1:9">
      <c r="A885" s="9" t="s">
        <v>77</v>
      </c>
      <c r="B885" s="7" t="s">
        <v>20</v>
      </c>
      <c r="C885" s="6">
        <v>1193</v>
      </c>
      <c r="D885">
        <f>LEN(VolumebyClient[[#This Row],[CLID]])</f>
        <v>7</v>
      </c>
      <c r="E885" t="str">
        <f>_xlfn.XLOOKUP(VolumebyClient[[#This Row],[CLID]],geobyclient[MID],geobyclient[GEOID])</f>
        <v>GEO1004</v>
      </c>
      <c r="F885" t="str">
        <f>INDEX(geobyclient[GEOID],MATCH(VolumebyClient[[#This Row],[CLID]],geobyclient[RIGHT],0))</f>
        <v>GEO1004</v>
      </c>
      <c r="G885" t="str">
        <f>VLOOKUP(VolumebyClient[[#This Row],[INDEX ATCH REGION ID]],GEONAMES[[GEOID]:[GEO Name]],2,)</f>
        <v>LATAM</v>
      </c>
      <c r="H885" t="str">
        <f>"Q"&amp;ROUNDUP(LEFT(VolumebyClient[[#This Row],[Date]],2)/3,0)&amp;" "&amp;RIGHT(VolumebyClient[[#This Row],[Date]],4)</f>
        <v>Q2 2021</v>
      </c>
      <c r="I885" t="str">
        <f>RIGHT(VolumebyClient[[#This Row],[Date]],4)</f>
        <v>2021</v>
      </c>
    </row>
    <row r="886" spans="1:9">
      <c r="A886" s="9" t="s">
        <v>77</v>
      </c>
      <c r="B886" s="7" t="s">
        <v>21</v>
      </c>
      <c r="C886" s="6">
        <v>1694</v>
      </c>
      <c r="D886">
        <f>LEN(VolumebyClient[[#This Row],[CLID]])</f>
        <v>7</v>
      </c>
      <c r="E886" t="str">
        <f>_xlfn.XLOOKUP(VolumebyClient[[#This Row],[CLID]],geobyclient[MID],geobyclient[GEOID])</f>
        <v>GEO1004</v>
      </c>
      <c r="F886" t="str">
        <f>INDEX(geobyclient[GEOID],MATCH(VolumebyClient[[#This Row],[CLID]],geobyclient[RIGHT],0))</f>
        <v>GEO1004</v>
      </c>
      <c r="G886" t="str">
        <f>VLOOKUP(VolumebyClient[[#This Row],[INDEX ATCH REGION ID]],GEONAMES[[GEOID]:[GEO Name]],2,)</f>
        <v>LATAM</v>
      </c>
      <c r="H886" t="str">
        <f>"Q"&amp;ROUNDUP(LEFT(VolumebyClient[[#This Row],[Date]],2)/3,0)&amp;" "&amp;RIGHT(VolumebyClient[[#This Row],[Date]],4)</f>
        <v>Q2 2021</v>
      </c>
      <c r="I886" t="str">
        <f>RIGHT(VolumebyClient[[#This Row],[Date]],4)</f>
        <v>2021</v>
      </c>
    </row>
    <row r="887" spans="1:9">
      <c r="A887" s="9" t="s">
        <v>77</v>
      </c>
      <c r="B887" s="7" t="s">
        <v>22</v>
      </c>
      <c r="C887" s="6">
        <v>1791</v>
      </c>
      <c r="D887">
        <f>LEN(VolumebyClient[[#This Row],[CLID]])</f>
        <v>7</v>
      </c>
      <c r="E887" t="str">
        <f>_xlfn.XLOOKUP(VolumebyClient[[#This Row],[CLID]],geobyclient[MID],geobyclient[GEOID])</f>
        <v>GEO1004</v>
      </c>
      <c r="F887" t="str">
        <f>INDEX(geobyclient[GEOID],MATCH(VolumebyClient[[#This Row],[CLID]],geobyclient[RIGHT],0))</f>
        <v>GEO1004</v>
      </c>
      <c r="G887" t="str">
        <f>VLOOKUP(VolumebyClient[[#This Row],[INDEX ATCH REGION ID]],GEONAMES[[GEOID]:[GEO Name]],2,)</f>
        <v>LATAM</v>
      </c>
      <c r="H887" t="str">
        <f>"Q"&amp;ROUNDUP(LEFT(VolumebyClient[[#This Row],[Date]],2)/3,0)&amp;" "&amp;RIGHT(VolumebyClient[[#This Row],[Date]],4)</f>
        <v>Q2 2021</v>
      </c>
      <c r="I887" t="str">
        <f>RIGHT(VolumebyClient[[#This Row],[Date]],4)</f>
        <v>2021</v>
      </c>
    </row>
    <row r="888" spans="1:9">
      <c r="A888" s="9" t="s">
        <v>77</v>
      </c>
      <c r="B888" s="7" t="s">
        <v>23</v>
      </c>
      <c r="C888" s="6">
        <v>1568</v>
      </c>
      <c r="D888">
        <f>LEN(VolumebyClient[[#This Row],[CLID]])</f>
        <v>7</v>
      </c>
      <c r="E888" t="str">
        <f>_xlfn.XLOOKUP(VolumebyClient[[#This Row],[CLID]],geobyclient[MID],geobyclient[GEOID])</f>
        <v>GEO1004</v>
      </c>
      <c r="F888" t="str">
        <f>INDEX(geobyclient[GEOID],MATCH(VolumebyClient[[#This Row],[CLID]],geobyclient[RIGHT],0))</f>
        <v>GEO1004</v>
      </c>
      <c r="G888" t="str">
        <f>VLOOKUP(VolumebyClient[[#This Row],[INDEX ATCH REGION ID]],GEONAMES[[GEOID]:[GEO Name]],2,)</f>
        <v>LATAM</v>
      </c>
      <c r="H888" t="str">
        <f>"Q"&amp;ROUNDUP(LEFT(VolumebyClient[[#This Row],[Date]],2)/3,0)&amp;" "&amp;RIGHT(VolumebyClient[[#This Row],[Date]],4)</f>
        <v>Q1 2021</v>
      </c>
      <c r="I888" t="str">
        <f>RIGHT(VolumebyClient[[#This Row],[Date]],4)</f>
        <v>2021</v>
      </c>
    </row>
    <row r="889" spans="1:9">
      <c r="A889" s="9" t="s">
        <v>77</v>
      </c>
      <c r="B889" s="7" t="s">
        <v>24</v>
      </c>
      <c r="C889" s="6">
        <v>1399</v>
      </c>
      <c r="D889">
        <f>LEN(VolumebyClient[[#This Row],[CLID]])</f>
        <v>7</v>
      </c>
      <c r="E889" t="str">
        <f>_xlfn.XLOOKUP(VolumebyClient[[#This Row],[CLID]],geobyclient[MID],geobyclient[GEOID])</f>
        <v>GEO1004</v>
      </c>
      <c r="F889" t="str">
        <f>INDEX(geobyclient[GEOID],MATCH(VolumebyClient[[#This Row],[CLID]],geobyclient[RIGHT],0))</f>
        <v>GEO1004</v>
      </c>
      <c r="G889" t="str">
        <f>VLOOKUP(VolumebyClient[[#This Row],[INDEX ATCH REGION ID]],GEONAMES[[GEOID]:[GEO Name]],2,)</f>
        <v>LATAM</v>
      </c>
      <c r="H889" t="str">
        <f>"Q"&amp;ROUNDUP(LEFT(VolumebyClient[[#This Row],[Date]],2)/3,0)&amp;" "&amp;RIGHT(VolumebyClient[[#This Row],[Date]],4)</f>
        <v>Q1 2021</v>
      </c>
      <c r="I889" t="str">
        <f>RIGHT(VolumebyClient[[#This Row],[Date]],4)</f>
        <v>2021</v>
      </c>
    </row>
    <row r="890" spans="1:9">
      <c r="A890" s="9" t="s">
        <v>77</v>
      </c>
      <c r="B890" s="7" t="s">
        <v>25</v>
      </c>
      <c r="C890" s="6">
        <v>1255</v>
      </c>
      <c r="D890">
        <f>LEN(VolumebyClient[[#This Row],[CLID]])</f>
        <v>7</v>
      </c>
      <c r="E890" t="str">
        <f>_xlfn.XLOOKUP(VolumebyClient[[#This Row],[CLID]],geobyclient[MID],geobyclient[GEOID])</f>
        <v>GEO1004</v>
      </c>
      <c r="F890" t="str">
        <f>INDEX(geobyclient[GEOID],MATCH(VolumebyClient[[#This Row],[CLID]],geobyclient[RIGHT],0))</f>
        <v>GEO1004</v>
      </c>
      <c r="G890" t="str">
        <f>VLOOKUP(VolumebyClient[[#This Row],[INDEX ATCH REGION ID]],GEONAMES[[GEOID]:[GEO Name]],2,)</f>
        <v>LATAM</v>
      </c>
      <c r="H890" t="str">
        <f>"Q"&amp;ROUNDUP(LEFT(VolumebyClient[[#This Row],[Date]],2)/3,0)&amp;" "&amp;RIGHT(VolumebyClient[[#This Row],[Date]],4)</f>
        <v>Q1 2021</v>
      </c>
      <c r="I890" t="str">
        <f>RIGHT(VolumebyClient[[#This Row],[Date]],4)</f>
        <v>2021</v>
      </c>
    </row>
    <row r="891" spans="1:9">
      <c r="A891" s="9" t="s">
        <v>78</v>
      </c>
      <c r="B891" s="7" t="s">
        <v>27</v>
      </c>
      <c r="C891" s="6">
        <v>3405</v>
      </c>
      <c r="D891">
        <f>LEN(VolumebyClient[[#This Row],[CLID]])</f>
        <v>7</v>
      </c>
      <c r="E891" t="str">
        <f>_xlfn.XLOOKUP(VolumebyClient[[#This Row],[CLID]],geobyclient[MID],geobyclient[GEOID])</f>
        <v>GEO1004</v>
      </c>
      <c r="F891" t="str">
        <f>INDEX(geobyclient[GEOID],MATCH(VolumebyClient[[#This Row],[CLID]],geobyclient[RIGHT],0))</f>
        <v>GEO1004</v>
      </c>
      <c r="G891" t="str">
        <f>VLOOKUP(VolumebyClient[[#This Row],[INDEX ATCH REGION ID]],GEONAMES[[GEOID]:[GEO Name]],2,)</f>
        <v>LATAM</v>
      </c>
      <c r="H891" t="str">
        <f>"Q"&amp;ROUNDUP(LEFT(VolumebyClient[[#This Row],[Date]],2)/3,0)&amp;" "&amp;RIGHT(VolumebyClient[[#This Row],[Date]],4)</f>
        <v>Q1 2020</v>
      </c>
      <c r="I891" t="str">
        <f>RIGHT(VolumebyClient[[#This Row],[Date]],4)</f>
        <v>2020</v>
      </c>
    </row>
    <row r="892" spans="1:9">
      <c r="A892" s="9" t="s">
        <v>78</v>
      </c>
      <c r="B892" s="7" t="s">
        <v>28</v>
      </c>
      <c r="C892" s="6">
        <v>3827</v>
      </c>
      <c r="D892">
        <f>LEN(VolumebyClient[[#This Row],[CLID]])</f>
        <v>7</v>
      </c>
      <c r="E892" t="str">
        <f>_xlfn.XLOOKUP(VolumebyClient[[#This Row],[CLID]],geobyclient[MID],geobyclient[GEOID])</f>
        <v>GEO1004</v>
      </c>
      <c r="F892" t="str">
        <f>INDEX(geobyclient[GEOID],MATCH(VolumebyClient[[#This Row],[CLID]],geobyclient[RIGHT],0))</f>
        <v>GEO1004</v>
      </c>
      <c r="G892" t="str">
        <f>VLOOKUP(VolumebyClient[[#This Row],[INDEX ATCH REGION ID]],GEONAMES[[GEOID]:[GEO Name]],2,)</f>
        <v>LATAM</v>
      </c>
      <c r="H892" t="str">
        <f>"Q"&amp;ROUNDUP(LEFT(VolumebyClient[[#This Row],[Date]],2)/3,0)&amp;" "&amp;RIGHT(VolumebyClient[[#This Row],[Date]],4)</f>
        <v>Q1 2020</v>
      </c>
      <c r="I892" t="str">
        <f>RIGHT(VolumebyClient[[#This Row],[Date]],4)</f>
        <v>2020</v>
      </c>
    </row>
    <row r="893" spans="1:9">
      <c r="A893" s="9" t="s">
        <v>78</v>
      </c>
      <c r="B893" s="7" t="s">
        <v>10</v>
      </c>
      <c r="C893" s="6">
        <v>4248</v>
      </c>
      <c r="D893">
        <f>LEN(VolumebyClient[[#This Row],[CLID]])</f>
        <v>7</v>
      </c>
      <c r="E893" t="str">
        <f>_xlfn.XLOOKUP(VolumebyClient[[#This Row],[CLID]],geobyclient[MID],geobyclient[GEOID])</f>
        <v>GEO1004</v>
      </c>
      <c r="F893" t="str">
        <f>INDEX(geobyclient[GEOID],MATCH(VolumebyClient[[#This Row],[CLID]],geobyclient[RIGHT],0))</f>
        <v>GEO1004</v>
      </c>
      <c r="G893" t="str">
        <f>VLOOKUP(VolumebyClient[[#This Row],[INDEX ATCH REGION ID]],GEONAMES[[GEOID]:[GEO Name]],2,)</f>
        <v>LATAM</v>
      </c>
      <c r="H893" t="str">
        <f>"Q"&amp;ROUNDUP(LEFT(VolumebyClient[[#This Row],[Date]],2)/3,0)&amp;" "&amp;RIGHT(VolumebyClient[[#This Row],[Date]],4)</f>
        <v>Q1 2020</v>
      </c>
      <c r="I893" t="str">
        <f>RIGHT(VolumebyClient[[#This Row],[Date]],4)</f>
        <v>2020</v>
      </c>
    </row>
    <row r="894" spans="1:9">
      <c r="A894" s="9" t="s">
        <v>78</v>
      </c>
      <c r="B894" s="7" t="s">
        <v>11</v>
      </c>
      <c r="C894" s="6">
        <v>5101</v>
      </c>
      <c r="D894">
        <f>LEN(VolumebyClient[[#This Row],[CLID]])</f>
        <v>7</v>
      </c>
      <c r="E894" t="str">
        <f>_xlfn.XLOOKUP(VolumebyClient[[#This Row],[CLID]],geobyclient[MID],geobyclient[GEOID])</f>
        <v>GEO1004</v>
      </c>
      <c r="F894" t="str">
        <f>INDEX(geobyclient[GEOID],MATCH(VolumebyClient[[#This Row],[CLID]],geobyclient[RIGHT],0))</f>
        <v>GEO1004</v>
      </c>
      <c r="G894" t="str">
        <f>VLOOKUP(VolumebyClient[[#This Row],[INDEX ATCH REGION ID]],GEONAMES[[GEOID]:[GEO Name]],2,)</f>
        <v>LATAM</v>
      </c>
      <c r="H894" t="str">
        <f>"Q"&amp;ROUNDUP(LEFT(VolumebyClient[[#This Row],[Date]],2)/3,0)&amp;" "&amp;RIGHT(VolumebyClient[[#This Row],[Date]],4)</f>
        <v>Q2 2020</v>
      </c>
      <c r="I894" t="str">
        <f>RIGHT(VolumebyClient[[#This Row],[Date]],4)</f>
        <v>2020</v>
      </c>
    </row>
    <row r="895" spans="1:9">
      <c r="A895" s="9" t="s">
        <v>78</v>
      </c>
      <c r="B895" s="7" t="s">
        <v>12</v>
      </c>
      <c r="C895" s="6">
        <v>4675</v>
      </c>
      <c r="D895">
        <f>LEN(VolumebyClient[[#This Row],[CLID]])</f>
        <v>7</v>
      </c>
      <c r="E895" t="str">
        <f>_xlfn.XLOOKUP(VolumebyClient[[#This Row],[CLID]],geobyclient[MID],geobyclient[GEOID])</f>
        <v>GEO1004</v>
      </c>
      <c r="F895" t="str">
        <f>INDEX(geobyclient[GEOID],MATCH(VolumebyClient[[#This Row],[CLID]],geobyclient[RIGHT],0))</f>
        <v>GEO1004</v>
      </c>
      <c r="G895" t="str">
        <f>VLOOKUP(VolumebyClient[[#This Row],[INDEX ATCH REGION ID]],GEONAMES[[GEOID]:[GEO Name]],2,)</f>
        <v>LATAM</v>
      </c>
      <c r="H895" t="str">
        <f>"Q"&amp;ROUNDUP(LEFT(VolumebyClient[[#This Row],[Date]],2)/3,0)&amp;" "&amp;RIGHT(VolumebyClient[[#This Row],[Date]],4)</f>
        <v>Q2 2020</v>
      </c>
      <c r="I895" t="str">
        <f>RIGHT(VolumebyClient[[#This Row],[Date]],4)</f>
        <v>2020</v>
      </c>
    </row>
    <row r="896" spans="1:9">
      <c r="A896" s="9" t="s">
        <v>78</v>
      </c>
      <c r="B896" s="7" t="s">
        <v>13</v>
      </c>
      <c r="C896" s="6">
        <v>3400</v>
      </c>
      <c r="D896">
        <f>LEN(VolumebyClient[[#This Row],[CLID]])</f>
        <v>7</v>
      </c>
      <c r="E896" t="str">
        <f>_xlfn.XLOOKUP(VolumebyClient[[#This Row],[CLID]],geobyclient[MID],geobyclient[GEOID])</f>
        <v>GEO1004</v>
      </c>
      <c r="F896" t="str">
        <f>INDEX(geobyclient[GEOID],MATCH(VolumebyClient[[#This Row],[CLID]],geobyclient[RIGHT],0))</f>
        <v>GEO1004</v>
      </c>
      <c r="G896" t="str">
        <f>VLOOKUP(VolumebyClient[[#This Row],[INDEX ATCH REGION ID]],GEONAMES[[GEOID]:[GEO Name]],2,)</f>
        <v>LATAM</v>
      </c>
      <c r="H896" t="str">
        <f>"Q"&amp;ROUNDUP(LEFT(VolumebyClient[[#This Row],[Date]],2)/3,0)&amp;" "&amp;RIGHT(VolumebyClient[[#This Row],[Date]],4)</f>
        <v>Q2 2020</v>
      </c>
      <c r="I896" t="str">
        <f>RIGHT(VolumebyClient[[#This Row],[Date]],4)</f>
        <v>2020</v>
      </c>
    </row>
    <row r="897" spans="1:9">
      <c r="A897" s="9" t="s">
        <v>78</v>
      </c>
      <c r="B897" s="7" t="s">
        <v>14</v>
      </c>
      <c r="C897" s="6">
        <v>2976</v>
      </c>
      <c r="D897">
        <f>LEN(VolumebyClient[[#This Row],[CLID]])</f>
        <v>7</v>
      </c>
      <c r="E897" t="str">
        <f>_xlfn.XLOOKUP(VolumebyClient[[#This Row],[CLID]],geobyclient[MID],geobyclient[GEOID])</f>
        <v>GEO1004</v>
      </c>
      <c r="F897" t="str">
        <f>INDEX(geobyclient[GEOID],MATCH(VolumebyClient[[#This Row],[CLID]],geobyclient[RIGHT],0))</f>
        <v>GEO1004</v>
      </c>
      <c r="G897" t="str">
        <f>VLOOKUP(VolumebyClient[[#This Row],[INDEX ATCH REGION ID]],GEONAMES[[GEOID]:[GEO Name]],2,)</f>
        <v>LATAM</v>
      </c>
      <c r="H897" t="str">
        <f>"Q"&amp;ROUNDUP(LEFT(VolumebyClient[[#This Row],[Date]],2)/3,0)&amp;" "&amp;RIGHT(VolumebyClient[[#This Row],[Date]],4)</f>
        <v>Q3 2020</v>
      </c>
      <c r="I897" t="str">
        <f>RIGHT(VolumebyClient[[#This Row],[Date]],4)</f>
        <v>2020</v>
      </c>
    </row>
    <row r="898" spans="1:9">
      <c r="A898" s="9" t="s">
        <v>78</v>
      </c>
      <c r="B898" s="7" t="s">
        <v>15</v>
      </c>
      <c r="C898" s="6">
        <v>2552</v>
      </c>
      <c r="D898">
        <f>LEN(VolumebyClient[[#This Row],[CLID]])</f>
        <v>7</v>
      </c>
      <c r="E898" t="str">
        <f>_xlfn.XLOOKUP(VolumebyClient[[#This Row],[CLID]],geobyclient[MID],geobyclient[GEOID])</f>
        <v>GEO1004</v>
      </c>
      <c r="F898" t="str">
        <f>INDEX(geobyclient[GEOID],MATCH(VolumebyClient[[#This Row],[CLID]],geobyclient[RIGHT],0))</f>
        <v>GEO1004</v>
      </c>
      <c r="G898" t="str">
        <f>VLOOKUP(VolumebyClient[[#This Row],[INDEX ATCH REGION ID]],GEONAMES[[GEOID]:[GEO Name]],2,)</f>
        <v>LATAM</v>
      </c>
      <c r="H898" t="str">
        <f>"Q"&amp;ROUNDUP(LEFT(VolumebyClient[[#This Row],[Date]],2)/3,0)&amp;" "&amp;RIGHT(VolumebyClient[[#This Row],[Date]],4)</f>
        <v>Q3 2020</v>
      </c>
      <c r="I898" t="str">
        <f>RIGHT(VolumebyClient[[#This Row],[Date]],4)</f>
        <v>2020</v>
      </c>
    </row>
    <row r="899" spans="1:9">
      <c r="A899" s="9" t="s">
        <v>78</v>
      </c>
      <c r="B899" s="7" t="s">
        <v>16</v>
      </c>
      <c r="C899" s="6">
        <v>2550</v>
      </c>
      <c r="D899">
        <f>LEN(VolumebyClient[[#This Row],[CLID]])</f>
        <v>7</v>
      </c>
      <c r="E899" t="str">
        <f>_xlfn.XLOOKUP(VolumebyClient[[#This Row],[CLID]],geobyclient[MID],geobyclient[GEOID])</f>
        <v>GEO1004</v>
      </c>
      <c r="F899" t="str">
        <f>INDEX(geobyclient[GEOID],MATCH(VolumebyClient[[#This Row],[CLID]],geobyclient[RIGHT],0))</f>
        <v>GEO1004</v>
      </c>
      <c r="G899" t="str">
        <f>VLOOKUP(VolumebyClient[[#This Row],[INDEX ATCH REGION ID]],GEONAMES[[GEOID]:[GEO Name]],2,)</f>
        <v>LATAM</v>
      </c>
      <c r="H899" t="str">
        <f>"Q"&amp;ROUNDUP(LEFT(VolumebyClient[[#This Row],[Date]],2)/3,0)&amp;" "&amp;RIGHT(VolumebyClient[[#This Row],[Date]],4)</f>
        <v>Q3 2020</v>
      </c>
      <c r="I899" t="str">
        <f>RIGHT(VolumebyClient[[#This Row],[Date]],4)</f>
        <v>2020</v>
      </c>
    </row>
    <row r="900" spans="1:9">
      <c r="A900" s="9" t="s">
        <v>78</v>
      </c>
      <c r="B900" s="7" t="s">
        <v>17</v>
      </c>
      <c r="C900" s="6">
        <v>2975</v>
      </c>
      <c r="D900">
        <f>LEN(VolumebyClient[[#This Row],[CLID]])</f>
        <v>7</v>
      </c>
      <c r="E900" t="str">
        <f>_xlfn.XLOOKUP(VolumebyClient[[#This Row],[CLID]],geobyclient[MID],geobyclient[GEOID])</f>
        <v>GEO1004</v>
      </c>
      <c r="F900" t="str">
        <f>INDEX(geobyclient[GEOID],MATCH(VolumebyClient[[#This Row],[CLID]],geobyclient[RIGHT],0))</f>
        <v>GEO1004</v>
      </c>
      <c r="G900" t="str">
        <f>VLOOKUP(VolumebyClient[[#This Row],[INDEX ATCH REGION ID]],GEONAMES[[GEOID]:[GEO Name]],2,)</f>
        <v>LATAM</v>
      </c>
      <c r="H900" t="str">
        <f>"Q"&amp;ROUNDUP(LEFT(VolumebyClient[[#This Row],[Date]],2)/3,0)&amp;" "&amp;RIGHT(VolumebyClient[[#This Row],[Date]],4)</f>
        <v>Q4 2020</v>
      </c>
      <c r="I900" t="str">
        <f>RIGHT(VolumebyClient[[#This Row],[Date]],4)</f>
        <v>2020</v>
      </c>
    </row>
    <row r="901" spans="1:9">
      <c r="A901" s="9" t="s">
        <v>78</v>
      </c>
      <c r="B901" s="7" t="s">
        <v>18</v>
      </c>
      <c r="C901" s="6">
        <v>3399</v>
      </c>
      <c r="D901">
        <f>LEN(VolumebyClient[[#This Row],[CLID]])</f>
        <v>7</v>
      </c>
      <c r="E901" t="str">
        <f>_xlfn.XLOOKUP(VolumebyClient[[#This Row],[CLID]],geobyclient[MID],geobyclient[GEOID])</f>
        <v>GEO1004</v>
      </c>
      <c r="F901" t="str">
        <f>INDEX(geobyclient[GEOID],MATCH(VolumebyClient[[#This Row],[CLID]],geobyclient[RIGHT],0))</f>
        <v>GEO1004</v>
      </c>
      <c r="G901" t="str">
        <f>VLOOKUP(VolumebyClient[[#This Row],[INDEX ATCH REGION ID]],GEONAMES[[GEOID]:[GEO Name]],2,)</f>
        <v>LATAM</v>
      </c>
      <c r="H901" t="str">
        <f>"Q"&amp;ROUNDUP(LEFT(VolumebyClient[[#This Row],[Date]],2)/3,0)&amp;" "&amp;RIGHT(VolumebyClient[[#This Row],[Date]],4)</f>
        <v>Q4 2020</v>
      </c>
      <c r="I901" t="str">
        <f>RIGHT(VolumebyClient[[#This Row],[Date]],4)</f>
        <v>2020</v>
      </c>
    </row>
    <row r="902" spans="1:9">
      <c r="A902" s="9" t="s">
        <v>78</v>
      </c>
      <c r="B902" s="7" t="s">
        <v>19</v>
      </c>
      <c r="C902" s="6">
        <v>3404</v>
      </c>
      <c r="D902">
        <f>LEN(VolumebyClient[[#This Row],[CLID]])</f>
        <v>7</v>
      </c>
      <c r="E902" t="str">
        <f>_xlfn.XLOOKUP(VolumebyClient[[#This Row],[CLID]],geobyclient[MID],geobyclient[GEOID])</f>
        <v>GEO1004</v>
      </c>
      <c r="F902" t="str">
        <f>INDEX(geobyclient[GEOID],MATCH(VolumebyClient[[#This Row],[CLID]],geobyclient[RIGHT],0))</f>
        <v>GEO1004</v>
      </c>
      <c r="G902" t="str">
        <f>VLOOKUP(VolumebyClient[[#This Row],[INDEX ATCH REGION ID]],GEONAMES[[GEOID]:[GEO Name]],2,)</f>
        <v>LATAM</v>
      </c>
      <c r="H902" t="str">
        <f>"Q"&amp;ROUNDUP(LEFT(VolumebyClient[[#This Row],[Date]],2)/3,0)&amp;" "&amp;RIGHT(VolumebyClient[[#This Row],[Date]],4)</f>
        <v>Q4 2020</v>
      </c>
      <c r="I902" t="str">
        <f>RIGHT(VolumebyClient[[#This Row],[Date]],4)</f>
        <v>2020</v>
      </c>
    </row>
    <row r="903" spans="1:9">
      <c r="A903" s="9" t="s">
        <v>78</v>
      </c>
      <c r="B903" s="7" t="s">
        <v>20</v>
      </c>
      <c r="C903" s="6">
        <v>3501</v>
      </c>
      <c r="D903">
        <f>LEN(VolumebyClient[[#This Row],[CLID]])</f>
        <v>7</v>
      </c>
      <c r="E903" t="str">
        <f>_xlfn.XLOOKUP(VolumebyClient[[#This Row],[CLID]],geobyclient[MID],geobyclient[GEOID])</f>
        <v>GEO1004</v>
      </c>
      <c r="F903" t="str">
        <f>INDEX(geobyclient[GEOID],MATCH(VolumebyClient[[#This Row],[CLID]],geobyclient[RIGHT],0))</f>
        <v>GEO1004</v>
      </c>
      <c r="G903" t="str">
        <f>VLOOKUP(VolumebyClient[[#This Row],[INDEX ATCH REGION ID]],GEONAMES[[GEOID]:[GEO Name]],2,)</f>
        <v>LATAM</v>
      </c>
      <c r="H903" t="str">
        <f>"Q"&amp;ROUNDUP(LEFT(VolumebyClient[[#This Row],[Date]],2)/3,0)&amp;" "&amp;RIGHT(VolumebyClient[[#This Row],[Date]],4)</f>
        <v>Q2 2021</v>
      </c>
      <c r="I903" t="str">
        <f>RIGHT(VolumebyClient[[#This Row],[Date]],4)</f>
        <v>2021</v>
      </c>
    </row>
    <row r="904" spans="1:9">
      <c r="A904" s="9" t="s">
        <v>78</v>
      </c>
      <c r="B904" s="7" t="s">
        <v>21</v>
      </c>
      <c r="C904" s="6">
        <v>4768</v>
      </c>
      <c r="D904">
        <f>LEN(VolumebyClient[[#This Row],[CLID]])</f>
        <v>7</v>
      </c>
      <c r="E904" t="str">
        <f>_xlfn.XLOOKUP(VolumebyClient[[#This Row],[CLID]],geobyclient[MID],geobyclient[GEOID])</f>
        <v>GEO1004</v>
      </c>
      <c r="F904" t="str">
        <f>INDEX(geobyclient[GEOID],MATCH(VolumebyClient[[#This Row],[CLID]],geobyclient[RIGHT],0))</f>
        <v>GEO1004</v>
      </c>
      <c r="G904" t="str">
        <f>VLOOKUP(VolumebyClient[[#This Row],[INDEX ATCH REGION ID]],GEONAMES[[GEOID]:[GEO Name]],2,)</f>
        <v>LATAM</v>
      </c>
      <c r="H904" t="str">
        <f>"Q"&amp;ROUNDUP(LEFT(VolumebyClient[[#This Row],[Date]],2)/3,0)&amp;" "&amp;RIGHT(VolumebyClient[[#This Row],[Date]],4)</f>
        <v>Q2 2021</v>
      </c>
      <c r="I904" t="str">
        <f>RIGHT(VolumebyClient[[#This Row],[Date]],4)</f>
        <v>2021</v>
      </c>
    </row>
    <row r="905" spans="1:9">
      <c r="A905" s="9" t="s">
        <v>78</v>
      </c>
      <c r="B905" s="7" t="s">
        <v>22</v>
      </c>
      <c r="C905" s="6">
        <v>5254</v>
      </c>
      <c r="D905">
        <f>LEN(VolumebyClient[[#This Row],[CLID]])</f>
        <v>7</v>
      </c>
      <c r="E905" t="str">
        <f>_xlfn.XLOOKUP(VolumebyClient[[#This Row],[CLID]],geobyclient[MID],geobyclient[GEOID])</f>
        <v>GEO1004</v>
      </c>
      <c r="F905" t="str">
        <f>INDEX(geobyclient[GEOID],MATCH(VolumebyClient[[#This Row],[CLID]],geobyclient[RIGHT],0))</f>
        <v>GEO1004</v>
      </c>
      <c r="G905" t="str">
        <f>VLOOKUP(VolumebyClient[[#This Row],[INDEX ATCH REGION ID]],GEONAMES[[GEOID]:[GEO Name]],2,)</f>
        <v>LATAM</v>
      </c>
      <c r="H905" t="str">
        <f>"Q"&amp;ROUNDUP(LEFT(VolumebyClient[[#This Row],[Date]],2)/3,0)&amp;" "&amp;RIGHT(VolumebyClient[[#This Row],[Date]],4)</f>
        <v>Q2 2021</v>
      </c>
      <c r="I905" t="str">
        <f>RIGHT(VolumebyClient[[#This Row],[Date]],4)</f>
        <v>2021</v>
      </c>
    </row>
    <row r="906" spans="1:9">
      <c r="A906" s="9" t="s">
        <v>78</v>
      </c>
      <c r="B906" s="7" t="s">
        <v>23</v>
      </c>
      <c r="C906" s="6">
        <v>4212</v>
      </c>
      <c r="D906">
        <f>LEN(VolumebyClient[[#This Row],[CLID]])</f>
        <v>7</v>
      </c>
      <c r="E906" t="str">
        <f>_xlfn.XLOOKUP(VolumebyClient[[#This Row],[CLID]],geobyclient[MID],geobyclient[GEOID])</f>
        <v>GEO1004</v>
      </c>
      <c r="F906" t="str">
        <f>INDEX(geobyclient[GEOID],MATCH(VolumebyClient[[#This Row],[CLID]],geobyclient[RIGHT],0))</f>
        <v>GEO1004</v>
      </c>
      <c r="G906" t="str">
        <f>VLOOKUP(VolumebyClient[[#This Row],[INDEX ATCH REGION ID]],GEONAMES[[GEOID]:[GEO Name]],2,)</f>
        <v>LATAM</v>
      </c>
      <c r="H906" t="str">
        <f>"Q"&amp;ROUNDUP(LEFT(VolumebyClient[[#This Row],[Date]],2)/3,0)&amp;" "&amp;RIGHT(VolumebyClient[[#This Row],[Date]],4)</f>
        <v>Q1 2021</v>
      </c>
      <c r="I906" t="str">
        <f>RIGHT(VolumebyClient[[#This Row],[Date]],4)</f>
        <v>2021</v>
      </c>
    </row>
    <row r="907" spans="1:9">
      <c r="A907" s="9" t="s">
        <v>78</v>
      </c>
      <c r="B907" s="7" t="s">
        <v>24</v>
      </c>
      <c r="C907" s="6">
        <v>3808</v>
      </c>
      <c r="D907">
        <f>LEN(VolumebyClient[[#This Row],[CLID]])</f>
        <v>7</v>
      </c>
      <c r="E907" t="str">
        <f>_xlfn.XLOOKUP(VolumebyClient[[#This Row],[CLID]],geobyclient[MID],geobyclient[GEOID])</f>
        <v>GEO1004</v>
      </c>
      <c r="F907" t="str">
        <f>INDEX(geobyclient[GEOID],MATCH(VolumebyClient[[#This Row],[CLID]],geobyclient[RIGHT],0))</f>
        <v>GEO1004</v>
      </c>
      <c r="G907" t="str">
        <f>VLOOKUP(VolumebyClient[[#This Row],[INDEX ATCH REGION ID]],GEONAMES[[GEOID]:[GEO Name]],2,)</f>
        <v>LATAM</v>
      </c>
      <c r="H907" t="str">
        <f>"Q"&amp;ROUNDUP(LEFT(VolumebyClient[[#This Row],[Date]],2)/3,0)&amp;" "&amp;RIGHT(VolumebyClient[[#This Row],[Date]],4)</f>
        <v>Q1 2021</v>
      </c>
      <c r="I907" t="str">
        <f>RIGHT(VolumebyClient[[#This Row],[Date]],4)</f>
        <v>2021</v>
      </c>
    </row>
    <row r="908" spans="1:9">
      <c r="A908" s="9" t="s">
        <v>78</v>
      </c>
      <c r="B908" s="7" t="s">
        <v>25</v>
      </c>
      <c r="C908" s="6">
        <v>3575</v>
      </c>
      <c r="D908">
        <f>LEN(VolumebyClient[[#This Row],[CLID]])</f>
        <v>7</v>
      </c>
      <c r="E908" t="str">
        <f>_xlfn.XLOOKUP(VolumebyClient[[#This Row],[CLID]],geobyclient[MID],geobyclient[GEOID])</f>
        <v>GEO1004</v>
      </c>
      <c r="F908" t="str">
        <f>INDEX(geobyclient[GEOID],MATCH(VolumebyClient[[#This Row],[CLID]],geobyclient[RIGHT],0))</f>
        <v>GEO1004</v>
      </c>
      <c r="G908" t="str">
        <f>VLOOKUP(VolumebyClient[[#This Row],[INDEX ATCH REGION ID]],GEONAMES[[GEOID]:[GEO Name]],2,)</f>
        <v>LATAM</v>
      </c>
      <c r="H908" t="str">
        <f>"Q"&amp;ROUNDUP(LEFT(VolumebyClient[[#This Row],[Date]],2)/3,0)&amp;" "&amp;RIGHT(VolumebyClient[[#This Row],[Date]],4)</f>
        <v>Q1 2021</v>
      </c>
      <c r="I908" t="str">
        <f>RIGHT(VolumebyClient[[#This Row],[Date]],4)</f>
        <v>2021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5"/>
  <sheetViews>
    <sheetView workbookViewId="0">
      <selection activeCell="G9" sqref="G9"/>
    </sheetView>
  </sheetViews>
  <sheetFormatPr defaultColWidth="9" defaultRowHeight="13.2"/>
  <cols>
    <col min="1" max="2" width="10.5546875" customWidth="1"/>
    <col min="3" max="3" width="8" customWidth="1"/>
    <col min="9" max="10" width="10.5546875" customWidth="1"/>
    <col min="11" max="11" width="13.88671875" customWidth="1"/>
  </cols>
  <sheetData>
    <row r="1" spans="1:11">
      <c r="A1" s="1" t="s">
        <v>1</v>
      </c>
      <c r="B1" t="s">
        <v>79</v>
      </c>
      <c r="C1" s="2" t="s">
        <v>4</v>
      </c>
      <c r="D1" s="2" t="s">
        <v>80</v>
      </c>
      <c r="E1" s="2" t="s">
        <v>81</v>
      </c>
      <c r="F1" s="2" t="s">
        <v>82</v>
      </c>
    </row>
    <row r="2" spans="1:11">
      <c r="A2" t="s">
        <v>83</v>
      </c>
      <c r="B2" t="s">
        <v>84</v>
      </c>
      <c r="C2">
        <f>LEN(geobyclient[[#This Row],[CLID]])</f>
        <v>9</v>
      </c>
      <c r="D2" t="str">
        <f>MID(geobyclient[[#This Row],[CLID]],3,7)</f>
        <v>CL69323</v>
      </c>
      <c r="E2" t="str">
        <f>RIGHT(geobyclient[[#This Row],[CLID]],7)</f>
        <v>CL69323</v>
      </c>
      <c r="F2" t="b">
        <f>geobyclient[[#This Row],[MID]]=geobyclient[[#This Row],[RIGHT]]</f>
        <v>1</v>
      </c>
      <c r="I2" t="s">
        <v>79</v>
      </c>
      <c r="J2" t="s">
        <v>85</v>
      </c>
      <c r="K2" s="2" t="s">
        <v>86</v>
      </c>
    </row>
    <row r="3" spans="1:11">
      <c r="A3" t="s">
        <v>87</v>
      </c>
      <c r="B3" t="s">
        <v>84</v>
      </c>
      <c r="C3">
        <f>LEN(geobyclient[[#This Row],[CLID]])</f>
        <v>9</v>
      </c>
      <c r="D3" t="str">
        <f>MID(geobyclient[[#This Row],[CLID]],3,7)</f>
        <v>CL97995</v>
      </c>
      <c r="E3" t="str">
        <f>RIGHT(geobyclient[[#This Row],[CLID]],7)</f>
        <v>CL97995</v>
      </c>
      <c r="F3" t="b">
        <f>geobyclient[[#This Row],[MID]]=geobyclient[[#This Row],[RIGHT]]</f>
        <v>1</v>
      </c>
      <c r="I3" t="s">
        <v>84</v>
      </c>
      <c r="J3" s="1" t="s">
        <v>88</v>
      </c>
      <c r="K3" s="3">
        <f>SUMIFS(VolumebyClient[Vol],VolumebyClient[XLOOKUPREGION ID],GEONAMES[[#This Row],[GEOID]])</f>
        <v>3019760</v>
      </c>
    </row>
    <row r="4" spans="1:11">
      <c r="A4" t="s">
        <v>89</v>
      </c>
      <c r="B4" t="s">
        <v>90</v>
      </c>
      <c r="C4">
        <f>LEN(geobyclient[[#This Row],[CLID]])</f>
        <v>9</v>
      </c>
      <c r="D4" t="str">
        <f>MID(geobyclient[[#This Row],[CLID]],3,7)</f>
        <v>CL87299</v>
      </c>
      <c r="E4" t="str">
        <f>RIGHT(geobyclient[[#This Row],[CLID]],7)</f>
        <v>CL87299</v>
      </c>
      <c r="F4" t="b">
        <f>geobyclient[[#This Row],[MID]]=geobyclient[[#This Row],[RIGHT]]</f>
        <v>1</v>
      </c>
      <c r="I4" t="s">
        <v>90</v>
      </c>
      <c r="J4" s="1" t="s">
        <v>91</v>
      </c>
      <c r="K4" s="3">
        <f>SUMIFS(VolumebyClient[Vol],VolumebyClient[XLOOKUPREGION ID],GEONAMES[[#This Row],[GEOID]])</f>
        <v>880760</v>
      </c>
    </row>
    <row r="5" spans="1:11">
      <c r="A5" t="s">
        <v>92</v>
      </c>
      <c r="B5" t="s">
        <v>84</v>
      </c>
      <c r="C5">
        <f>LEN(geobyclient[[#This Row],[CLID]])</f>
        <v>9</v>
      </c>
      <c r="D5" t="str">
        <f>MID(geobyclient[[#This Row],[CLID]],3,7)</f>
        <v>CL38496</v>
      </c>
      <c r="E5" t="str">
        <f>RIGHT(geobyclient[[#This Row],[CLID]],7)</f>
        <v>CL38496</v>
      </c>
      <c r="F5" t="b">
        <f>geobyclient[[#This Row],[MID]]=geobyclient[[#This Row],[RIGHT]]</f>
        <v>1</v>
      </c>
      <c r="I5" t="s">
        <v>93</v>
      </c>
      <c r="J5" s="1" t="s">
        <v>94</v>
      </c>
      <c r="K5" s="3">
        <f>SUMIFS(VolumebyClient[Vol],VolumebyClient[XLOOKUPREGION ID],GEONAMES[[#This Row],[GEOID]])</f>
        <v>562005</v>
      </c>
    </row>
    <row r="6" spans="1:11">
      <c r="A6" t="s">
        <v>95</v>
      </c>
      <c r="B6" t="s">
        <v>90</v>
      </c>
      <c r="C6">
        <f>LEN(geobyclient[[#This Row],[CLID]])</f>
        <v>9</v>
      </c>
      <c r="D6" t="str">
        <f>MID(geobyclient[[#This Row],[CLID]],3,7)</f>
        <v>CL75562</v>
      </c>
      <c r="E6" t="str">
        <f>RIGHT(geobyclient[[#This Row],[CLID]],7)</f>
        <v>CL75562</v>
      </c>
      <c r="F6" t="b">
        <f>geobyclient[[#This Row],[MID]]=geobyclient[[#This Row],[RIGHT]]</f>
        <v>1</v>
      </c>
      <c r="I6" t="s">
        <v>96</v>
      </c>
      <c r="J6" s="1" t="s">
        <v>97</v>
      </c>
      <c r="K6" s="3">
        <f>SUMIFS(VolumebyClient[Vol],VolumebyClient[XLOOKUPREGION ID],GEONAMES[[#This Row],[GEOID]])</f>
        <v>413788</v>
      </c>
    </row>
    <row r="7" spans="1:11">
      <c r="A7" t="s">
        <v>98</v>
      </c>
      <c r="B7" t="s">
        <v>84</v>
      </c>
      <c r="C7">
        <f>LEN(geobyclient[[#This Row],[CLID]])</f>
        <v>9</v>
      </c>
      <c r="D7" t="str">
        <f>MID(geobyclient[[#This Row],[CLID]],3,7)</f>
        <v>CL31601</v>
      </c>
      <c r="E7" t="str">
        <f>RIGHT(geobyclient[[#This Row],[CLID]],7)</f>
        <v>CL31601</v>
      </c>
      <c r="F7" t="b">
        <f>geobyclient[[#This Row],[MID]]=geobyclient[[#This Row],[RIGHT]]</f>
        <v>1</v>
      </c>
      <c r="K7" s="3">
        <f>SUBTOTAL(109,GEONAMES[VOLUME])</f>
        <v>4876313</v>
      </c>
    </row>
    <row r="8" spans="1:11">
      <c r="A8" t="s">
        <v>99</v>
      </c>
      <c r="B8" t="s">
        <v>84</v>
      </c>
      <c r="C8">
        <f>LEN(geobyclient[[#This Row],[CLID]])</f>
        <v>9</v>
      </c>
      <c r="D8" t="str">
        <f>MID(geobyclient[[#This Row],[CLID]],3,7)</f>
        <v>CL33189</v>
      </c>
      <c r="E8" t="str">
        <f>RIGHT(geobyclient[[#This Row],[CLID]],7)</f>
        <v>CL33189</v>
      </c>
      <c r="F8" t="b">
        <f>geobyclient[[#This Row],[MID]]=geobyclient[[#This Row],[RIGHT]]</f>
        <v>1</v>
      </c>
      <c r="K8" s="4">
        <f>GEONAMES[[#Totals],[VOLUME]]-SUM(VolumebyClient[Vol])</f>
        <v>0</v>
      </c>
    </row>
    <row r="9" spans="1:11">
      <c r="A9" t="s">
        <v>100</v>
      </c>
      <c r="B9" t="s">
        <v>84</v>
      </c>
      <c r="C9">
        <f>LEN(geobyclient[[#This Row],[CLID]])</f>
        <v>9</v>
      </c>
      <c r="D9" t="str">
        <f>MID(geobyclient[[#This Row],[CLID]],3,7)</f>
        <v>CL22140</v>
      </c>
      <c r="E9" t="str">
        <f>RIGHT(geobyclient[[#This Row],[CLID]],7)</f>
        <v>CL22140</v>
      </c>
      <c r="F9" t="b">
        <f>geobyclient[[#This Row],[MID]]=geobyclient[[#This Row],[RIGHT]]</f>
        <v>1</v>
      </c>
    </row>
    <row r="10" spans="1:11">
      <c r="A10" t="s">
        <v>101</v>
      </c>
      <c r="B10" t="s">
        <v>93</v>
      </c>
      <c r="C10">
        <f>LEN(geobyclient[[#This Row],[CLID]])</f>
        <v>9</v>
      </c>
      <c r="D10" t="str">
        <f>MID(geobyclient[[#This Row],[CLID]],3,7)</f>
        <v>CL49960</v>
      </c>
      <c r="E10" t="str">
        <f>RIGHT(geobyclient[[#This Row],[CLID]],7)</f>
        <v>CL49960</v>
      </c>
      <c r="F10" t="b">
        <f>geobyclient[[#This Row],[MID]]=geobyclient[[#This Row],[RIGHT]]</f>
        <v>1</v>
      </c>
    </row>
    <row r="11" spans="1:11">
      <c r="A11" t="s">
        <v>102</v>
      </c>
      <c r="B11" t="s">
        <v>96</v>
      </c>
      <c r="C11">
        <f>LEN(geobyclient[[#This Row],[CLID]])</f>
        <v>9</v>
      </c>
      <c r="D11" t="str">
        <f>MID(geobyclient[[#This Row],[CLID]],3,7)</f>
        <v>CL43946</v>
      </c>
      <c r="E11" t="str">
        <f>RIGHT(geobyclient[[#This Row],[CLID]],7)</f>
        <v>CL43946</v>
      </c>
      <c r="F11" t="b">
        <f>geobyclient[[#This Row],[MID]]=geobyclient[[#This Row],[RIGHT]]</f>
        <v>1</v>
      </c>
    </row>
    <row r="12" spans="1:11">
      <c r="A12" t="s">
        <v>103</v>
      </c>
      <c r="B12" t="s">
        <v>84</v>
      </c>
      <c r="C12">
        <f>LEN(geobyclient[[#This Row],[CLID]])</f>
        <v>9</v>
      </c>
      <c r="D12" t="str">
        <f>MID(geobyclient[[#This Row],[CLID]],3,7)</f>
        <v>CL37714</v>
      </c>
      <c r="E12" t="str">
        <f>RIGHT(geobyclient[[#This Row],[CLID]],7)</f>
        <v>CL37714</v>
      </c>
      <c r="F12" t="b">
        <f>geobyclient[[#This Row],[MID]]=geobyclient[[#This Row],[RIGHT]]</f>
        <v>1</v>
      </c>
    </row>
    <row r="13" spans="1:11">
      <c r="A13" t="s">
        <v>104</v>
      </c>
      <c r="B13" t="s">
        <v>93</v>
      </c>
      <c r="C13">
        <f>LEN(geobyclient[[#This Row],[CLID]])</f>
        <v>9</v>
      </c>
      <c r="D13" t="str">
        <f>MID(geobyclient[[#This Row],[CLID]],3,7)</f>
        <v>CL75274</v>
      </c>
      <c r="E13" t="str">
        <f>RIGHT(geobyclient[[#This Row],[CLID]],7)</f>
        <v>CL75274</v>
      </c>
      <c r="F13" t="b">
        <f>geobyclient[[#This Row],[MID]]=geobyclient[[#This Row],[RIGHT]]</f>
        <v>1</v>
      </c>
    </row>
    <row r="14" spans="1:11">
      <c r="A14" t="s">
        <v>105</v>
      </c>
      <c r="B14" t="s">
        <v>84</v>
      </c>
      <c r="C14">
        <f>LEN(geobyclient[[#This Row],[CLID]])</f>
        <v>9</v>
      </c>
      <c r="D14" t="str">
        <f>MID(geobyclient[[#This Row],[CLID]],3,7)</f>
        <v>CL61534</v>
      </c>
      <c r="E14" t="str">
        <f>RIGHT(geobyclient[[#This Row],[CLID]],7)</f>
        <v>CL61534</v>
      </c>
      <c r="F14" t="b">
        <f>geobyclient[[#This Row],[MID]]=geobyclient[[#This Row],[RIGHT]]</f>
        <v>1</v>
      </c>
    </row>
    <row r="15" spans="1:11">
      <c r="A15" t="s">
        <v>106</v>
      </c>
      <c r="B15" t="s">
        <v>96</v>
      </c>
      <c r="C15">
        <f>LEN(geobyclient[[#This Row],[CLID]])</f>
        <v>9</v>
      </c>
      <c r="D15" t="str">
        <f>MID(geobyclient[[#This Row],[CLID]],3,7)</f>
        <v>CL85641</v>
      </c>
      <c r="E15" t="str">
        <f>RIGHT(geobyclient[[#This Row],[CLID]],7)</f>
        <v>CL85641</v>
      </c>
      <c r="F15" t="b">
        <f>geobyclient[[#This Row],[MID]]=geobyclient[[#This Row],[RIGHT]]</f>
        <v>1</v>
      </c>
    </row>
    <row r="16" spans="1:11">
      <c r="A16" t="s">
        <v>107</v>
      </c>
      <c r="B16" t="s">
        <v>84</v>
      </c>
      <c r="C16">
        <f>LEN(geobyclient[[#This Row],[CLID]])</f>
        <v>9</v>
      </c>
      <c r="D16" t="str">
        <f>MID(geobyclient[[#This Row],[CLID]],3,7)</f>
        <v>CL46663</v>
      </c>
      <c r="E16" t="str">
        <f>RIGHT(geobyclient[[#This Row],[CLID]],7)</f>
        <v>CL46663</v>
      </c>
      <c r="F16" t="b">
        <f>geobyclient[[#This Row],[MID]]=geobyclient[[#This Row],[RIGHT]]</f>
        <v>1</v>
      </c>
    </row>
    <row r="17" spans="1:6">
      <c r="A17" t="s">
        <v>108</v>
      </c>
      <c r="B17" t="s">
        <v>84</v>
      </c>
      <c r="C17">
        <f>LEN(geobyclient[[#This Row],[CLID]])</f>
        <v>9</v>
      </c>
      <c r="D17" t="str">
        <f>MID(geobyclient[[#This Row],[CLID]],3,7)</f>
        <v>CL17270</v>
      </c>
      <c r="E17" t="str">
        <f>RIGHT(geobyclient[[#This Row],[CLID]],7)</f>
        <v>CL17270</v>
      </c>
      <c r="F17" t="b">
        <f>geobyclient[[#This Row],[MID]]=geobyclient[[#This Row],[RIGHT]]</f>
        <v>1</v>
      </c>
    </row>
    <row r="18" spans="1:6">
      <c r="A18" t="s">
        <v>109</v>
      </c>
      <c r="B18" t="s">
        <v>84</v>
      </c>
      <c r="C18">
        <f>LEN(geobyclient[[#This Row],[CLID]])</f>
        <v>9</v>
      </c>
      <c r="D18" t="str">
        <f>MID(geobyclient[[#This Row],[CLID]],3,7)</f>
        <v>CL57593</v>
      </c>
      <c r="E18" t="str">
        <f>RIGHT(geobyclient[[#This Row],[CLID]],7)</f>
        <v>CL57593</v>
      </c>
      <c r="F18" t="b">
        <f>geobyclient[[#This Row],[MID]]=geobyclient[[#This Row],[RIGHT]]</f>
        <v>1</v>
      </c>
    </row>
    <row r="19" spans="1:6">
      <c r="A19" t="s">
        <v>110</v>
      </c>
      <c r="B19" t="s">
        <v>84</v>
      </c>
      <c r="C19">
        <f>LEN(geobyclient[[#This Row],[CLID]])</f>
        <v>9</v>
      </c>
      <c r="D19" t="str">
        <f>MID(geobyclient[[#This Row],[CLID]],3,7)</f>
        <v>CL96680</v>
      </c>
      <c r="E19" t="str">
        <f>RIGHT(geobyclient[[#This Row],[CLID]],7)</f>
        <v>CL96680</v>
      </c>
      <c r="F19" t="b">
        <f>geobyclient[[#This Row],[MID]]=geobyclient[[#This Row],[RIGHT]]</f>
        <v>1</v>
      </c>
    </row>
    <row r="20" spans="1:6">
      <c r="A20" t="s">
        <v>111</v>
      </c>
      <c r="B20" t="s">
        <v>84</v>
      </c>
      <c r="C20">
        <f>LEN(geobyclient[[#This Row],[CLID]])</f>
        <v>9</v>
      </c>
      <c r="D20" t="str">
        <f>MID(geobyclient[[#This Row],[CLID]],3,7)</f>
        <v>CL79204</v>
      </c>
      <c r="E20" t="str">
        <f>RIGHT(geobyclient[[#This Row],[CLID]],7)</f>
        <v>CL79204</v>
      </c>
      <c r="F20" t="b">
        <f>geobyclient[[#This Row],[MID]]=geobyclient[[#This Row],[RIGHT]]</f>
        <v>1</v>
      </c>
    </row>
    <row r="21" spans="1:6">
      <c r="A21" t="s">
        <v>112</v>
      </c>
      <c r="B21" t="s">
        <v>84</v>
      </c>
      <c r="C21">
        <f>LEN(geobyclient[[#This Row],[CLID]])</f>
        <v>9</v>
      </c>
      <c r="D21" t="str">
        <f>MID(geobyclient[[#This Row],[CLID]],3,7)</f>
        <v>CL83029</v>
      </c>
      <c r="E21" t="str">
        <f>RIGHT(geobyclient[[#This Row],[CLID]],7)</f>
        <v>CL83029</v>
      </c>
      <c r="F21" t="b">
        <f>geobyclient[[#This Row],[MID]]=geobyclient[[#This Row],[RIGHT]]</f>
        <v>1</v>
      </c>
    </row>
    <row r="22" spans="1:6">
      <c r="A22" t="s">
        <v>113</v>
      </c>
      <c r="B22" t="s">
        <v>96</v>
      </c>
      <c r="C22">
        <f>LEN(geobyclient[[#This Row],[CLID]])</f>
        <v>9</v>
      </c>
      <c r="D22" t="str">
        <f>MID(geobyclient[[#This Row],[CLID]],3,7)</f>
        <v>CL22675</v>
      </c>
      <c r="E22" t="str">
        <f>RIGHT(geobyclient[[#This Row],[CLID]],7)</f>
        <v>CL22675</v>
      </c>
      <c r="F22" t="b">
        <f>geobyclient[[#This Row],[MID]]=geobyclient[[#This Row],[RIGHT]]</f>
        <v>1</v>
      </c>
    </row>
    <row r="23" spans="1:6">
      <c r="A23" t="s">
        <v>114</v>
      </c>
      <c r="B23" t="s">
        <v>93</v>
      </c>
      <c r="C23">
        <f>LEN(geobyclient[[#This Row],[CLID]])</f>
        <v>9</v>
      </c>
      <c r="D23" t="str">
        <f>MID(geobyclient[[#This Row],[CLID]],3,7)</f>
        <v>CL83083</v>
      </c>
      <c r="E23" t="str">
        <f>RIGHT(geobyclient[[#This Row],[CLID]],7)</f>
        <v>CL83083</v>
      </c>
      <c r="F23" t="b">
        <f>geobyclient[[#This Row],[MID]]=geobyclient[[#This Row],[RIGHT]]</f>
        <v>1</v>
      </c>
    </row>
    <row r="24" spans="1:6">
      <c r="A24" t="s">
        <v>115</v>
      </c>
      <c r="B24" t="s">
        <v>96</v>
      </c>
      <c r="C24">
        <f>LEN(geobyclient[[#This Row],[CLID]])</f>
        <v>9</v>
      </c>
      <c r="D24" t="str">
        <f>MID(geobyclient[[#This Row],[CLID]],3,7)</f>
        <v>CL36191</v>
      </c>
      <c r="E24" t="str">
        <f>RIGHT(geobyclient[[#This Row],[CLID]],7)</f>
        <v>CL36191</v>
      </c>
      <c r="F24" t="b">
        <f>geobyclient[[#This Row],[MID]]=geobyclient[[#This Row],[RIGHT]]</f>
        <v>1</v>
      </c>
    </row>
    <row r="25" spans="1:6">
      <c r="A25" t="s">
        <v>116</v>
      </c>
      <c r="B25" t="s">
        <v>96</v>
      </c>
      <c r="C25">
        <f>LEN(geobyclient[[#This Row],[CLID]])</f>
        <v>9</v>
      </c>
      <c r="D25" t="str">
        <f>MID(geobyclient[[#This Row],[CLID]],3,7)</f>
        <v>CL81431</v>
      </c>
      <c r="E25" t="str">
        <f>RIGHT(geobyclient[[#This Row],[CLID]],7)</f>
        <v>CL81431</v>
      </c>
      <c r="F25" t="b">
        <f>geobyclient[[#This Row],[MID]]=geobyclient[[#This Row],[RIGHT]]</f>
        <v>1</v>
      </c>
    </row>
    <row r="26" spans="1:6">
      <c r="A26" t="s">
        <v>117</v>
      </c>
      <c r="B26" t="s">
        <v>93</v>
      </c>
      <c r="C26">
        <f>LEN(geobyclient[[#This Row],[CLID]])</f>
        <v>9</v>
      </c>
      <c r="D26" t="str">
        <f>MID(geobyclient[[#This Row],[CLID]],3,7)</f>
        <v>CL96487</v>
      </c>
      <c r="E26" t="str">
        <f>RIGHT(geobyclient[[#This Row],[CLID]],7)</f>
        <v>CL96487</v>
      </c>
      <c r="F26" t="b">
        <f>geobyclient[[#This Row],[MID]]=geobyclient[[#This Row],[RIGHT]]</f>
        <v>1</v>
      </c>
    </row>
    <row r="27" spans="1:6">
      <c r="A27" t="s">
        <v>118</v>
      </c>
      <c r="B27" t="s">
        <v>84</v>
      </c>
      <c r="C27">
        <f>LEN(geobyclient[[#This Row],[CLID]])</f>
        <v>9</v>
      </c>
      <c r="D27" t="str">
        <f>MID(geobyclient[[#This Row],[CLID]],3,7)</f>
        <v>CL52426</v>
      </c>
      <c r="E27" t="str">
        <f>RIGHT(geobyclient[[#This Row],[CLID]],7)</f>
        <v>CL52426</v>
      </c>
      <c r="F27" t="b">
        <f>geobyclient[[#This Row],[MID]]=geobyclient[[#This Row],[RIGHT]]</f>
        <v>1</v>
      </c>
    </row>
    <row r="28" spans="1:6">
      <c r="A28" t="s">
        <v>119</v>
      </c>
      <c r="B28" t="s">
        <v>84</v>
      </c>
      <c r="C28">
        <f>LEN(geobyclient[[#This Row],[CLID]])</f>
        <v>9</v>
      </c>
      <c r="D28" t="str">
        <f>MID(geobyclient[[#This Row],[CLID]],3,7)</f>
        <v>CL64939</v>
      </c>
      <c r="E28" t="str">
        <f>RIGHT(geobyclient[[#This Row],[CLID]],7)</f>
        <v>CL64939</v>
      </c>
      <c r="F28" t="b">
        <f>geobyclient[[#This Row],[MID]]=geobyclient[[#This Row],[RIGHT]]</f>
        <v>1</v>
      </c>
    </row>
    <row r="29" spans="1:6">
      <c r="A29" t="s">
        <v>120</v>
      </c>
      <c r="B29" t="s">
        <v>84</v>
      </c>
      <c r="C29">
        <f>LEN(geobyclient[[#This Row],[CLID]])</f>
        <v>9</v>
      </c>
      <c r="D29" t="str">
        <f>MID(geobyclient[[#This Row],[CLID]],3,7)</f>
        <v>CL50651</v>
      </c>
      <c r="E29" t="str">
        <f>RIGHT(geobyclient[[#This Row],[CLID]],7)</f>
        <v>CL50651</v>
      </c>
      <c r="F29" t="b">
        <f>geobyclient[[#This Row],[MID]]=geobyclient[[#This Row],[RIGHT]]</f>
        <v>1</v>
      </c>
    </row>
    <row r="30" spans="1:6">
      <c r="A30" t="s">
        <v>121</v>
      </c>
      <c r="B30" t="s">
        <v>84</v>
      </c>
      <c r="C30">
        <f>LEN(geobyclient[[#This Row],[CLID]])</f>
        <v>9</v>
      </c>
      <c r="D30" t="str">
        <f>MID(geobyclient[[#This Row],[CLID]],3,7)</f>
        <v>CL13213</v>
      </c>
      <c r="E30" t="str">
        <f>RIGHT(geobyclient[[#This Row],[CLID]],7)</f>
        <v>CL13213</v>
      </c>
      <c r="F30" t="b">
        <f>geobyclient[[#This Row],[MID]]=geobyclient[[#This Row],[RIGHT]]</f>
        <v>1</v>
      </c>
    </row>
    <row r="31" spans="1:6">
      <c r="A31" t="s">
        <v>122</v>
      </c>
      <c r="B31" t="s">
        <v>90</v>
      </c>
      <c r="C31">
        <f>LEN(geobyclient[[#This Row],[CLID]])</f>
        <v>9</v>
      </c>
      <c r="D31" t="str">
        <f>MID(geobyclient[[#This Row],[CLID]],3,7)</f>
        <v>CL90358</v>
      </c>
      <c r="E31" t="str">
        <f>RIGHT(geobyclient[[#This Row],[CLID]],7)</f>
        <v>CL90358</v>
      </c>
      <c r="F31" t="b">
        <f>geobyclient[[#This Row],[MID]]=geobyclient[[#This Row],[RIGHT]]</f>
        <v>1</v>
      </c>
    </row>
    <row r="32" spans="1:6">
      <c r="A32" t="s">
        <v>123</v>
      </c>
      <c r="B32" t="s">
        <v>90</v>
      </c>
      <c r="C32">
        <f>LEN(geobyclient[[#This Row],[CLID]])</f>
        <v>9</v>
      </c>
      <c r="D32" t="str">
        <f>MID(geobyclient[[#This Row],[CLID]],3,7)</f>
        <v>CL71409</v>
      </c>
      <c r="E32" t="str">
        <f>RIGHT(geobyclient[[#This Row],[CLID]],7)</f>
        <v>CL71409</v>
      </c>
      <c r="F32" t="b">
        <f>geobyclient[[#This Row],[MID]]=geobyclient[[#This Row],[RIGHT]]</f>
        <v>1</v>
      </c>
    </row>
    <row r="33" spans="1:6">
      <c r="A33" t="s">
        <v>124</v>
      </c>
      <c r="B33" t="s">
        <v>93</v>
      </c>
      <c r="C33">
        <f>LEN(geobyclient[[#This Row],[CLID]])</f>
        <v>9</v>
      </c>
      <c r="D33" t="str">
        <f>MID(geobyclient[[#This Row],[CLID]],3,7)</f>
        <v>CL24510</v>
      </c>
      <c r="E33" t="str">
        <f>RIGHT(geobyclient[[#This Row],[CLID]],7)</f>
        <v>CL24510</v>
      </c>
      <c r="F33" t="b">
        <f>geobyclient[[#This Row],[MID]]=geobyclient[[#This Row],[RIGHT]]</f>
        <v>1</v>
      </c>
    </row>
    <row r="34" spans="1:6">
      <c r="A34" t="s">
        <v>125</v>
      </c>
      <c r="B34" t="s">
        <v>93</v>
      </c>
      <c r="C34">
        <f>LEN(geobyclient[[#This Row],[CLID]])</f>
        <v>9</v>
      </c>
      <c r="D34" t="str">
        <f>MID(geobyclient[[#This Row],[CLID]],3,7)</f>
        <v>CL95487</v>
      </c>
      <c r="E34" t="str">
        <f>RIGHT(geobyclient[[#This Row],[CLID]],7)</f>
        <v>CL95487</v>
      </c>
      <c r="F34" t="b">
        <f>geobyclient[[#This Row],[MID]]=geobyclient[[#This Row],[RIGHT]]</f>
        <v>1</v>
      </c>
    </row>
    <row r="35" spans="1:6">
      <c r="A35" t="s">
        <v>126</v>
      </c>
      <c r="B35" t="s">
        <v>96</v>
      </c>
      <c r="C35">
        <f>LEN(geobyclient[[#This Row],[CLID]])</f>
        <v>9</v>
      </c>
      <c r="D35" t="str">
        <f>MID(geobyclient[[#This Row],[CLID]],3,7)</f>
        <v>CL23634</v>
      </c>
      <c r="E35" t="str">
        <f>RIGHT(geobyclient[[#This Row],[CLID]],7)</f>
        <v>CL23634</v>
      </c>
      <c r="F35" t="b">
        <f>geobyclient[[#This Row],[MID]]=geobyclient[[#This Row],[RIGHT]]</f>
        <v>1</v>
      </c>
    </row>
    <row r="36" spans="1:6">
      <c r="A36" t="s">
        <v>127</v>
      </c>
      <c r="B36" t="s">
        <v>84</v>
      </c>
      <c r="C36">
        <f>LEN(geobyclient[[#This Row],[CLID]])</f>
        <v>9</v>
      </c>
      <c r="D36" t="str">
        <f>MID(geobyclient[[#This Row],[CLID]],3,7)</f>
        <v>CL50297</v>
      </c>
      <c r="E36" t="str">
        <f>RIGHT(geobyclient[[#This Row],[CLID]],7)</f>
        <v>CL50297</v>
      </c>
      <c r="F36" t="b">
        <f>geobyclient[[#This Row],[MID]]=geobyclient[[#This Row],[RIGHT]]</f>
        <v>1</v>
      </c>
    </row>
    <row r="37" spans="1:6">
      <c r="A37" t="s">
        <v>128</v>
      </c>
      <c r="B37" t="s">
        <v>93</v>
      </c>
      <c r="C37">
        <f>LEN(geobyclient[[#This Row],[CLID]])</f>
        <v>9</v>
      </c>
      <c r="D37" t="str">
        <f>MID(geobyclient[[#This Row],[CLID]],3,7)</f>
        <v>CL35993</v>
      </c>
      <c r="E37" t="str">
        <f>RIGHT(geobyclient[[#This Row],[CLID]],7)</f>
        <v>CL35993</v>
      </c>
      <c r="F37" t="b">
        <f>geobyclient[[#This Row],[MID]]=geobyclient[[#This Row],[RIGHT]]</f>
        <v>1</v>
      </c>
    </row>
    <row r="38" spans="1:6">
      <c r="A38" t="s">
        <v>129</v>
      </c>
      <c r="B38" t="s">
        <v>93</v>
      </c>
      <c r="C38">
        <f>LEN(geobyclient[[#This Row],[CLID]])</f>
        <v>9</v>
      </c>
      <c r="D38" t="str">
        <f>MID(geobyclient[[#This Row],[CLID]],3,7)</f>
        <v>CL60563</v>
      </c>
      <c r="E38" t="str">
        <f>RIGHT(geobyclient[[#This Row],[CLID]],7)</f>
        <v>CL60563</v>
      </c>
      <c r="F38" t="b">
        <f>geobyclient[[#This Row],[MID]]=geobyclient[[#This Row],[RIGHT]]</f>
        <v>1</v>
      </c>
    </row>
    <row r="39" spans="1:6">
      <c r="A39" t="s">
        <v>130</v>
      </c>
      <c r="B39" t="s">
        <v>96</v>
      </c>
      <c r="C39">
        <f>LEN(geobyclient[[#This Row],[CLID]])</f>
        <v>9</v>
      </c>
      <c r="D39" t="str">
        <f>MID(geobyclient[[#This Row],[CLID]],3,7)</f>
        <v>CL11420</v>
      </c>
      <c r="E39" t="str">
        <f>RIGHT(geobyclient[[#This Row],[CLID]],7)</f>
        <v>CL11420</v>
      </c>
      <c r="F39" t="b">
        <f>geobyclient[[#This Row],[MID]]=geobyclient[[#This Row],[RIGHT]]</f>
        <v>1</v>
      </c>
    </row>
    <row r="40" spans="1:6">
      <c r="A40" t="s">
        <v>131</v>
      </c>
      <c r="B40" t="s">
        <v>90</v>
      </c>
      <c r="C40">
        <f>LEN(geobyclient[[#This Row],[CLID]])</f>
        <v>9</v>
      </c>
      <c r="D40" t="str">
        <f>MID(geobyclient[[#This Row],[CLID]],3,7)</f>
        <v>CL13257</v>
      </c>
      <c r="E40" t="str">
        <f>RIGHT(geobyclient[[#This Row],[CLID]],7)</f>
        <v>CL13257</v>
      </c>
      <c r="F40" t="b">
        <f>geobyclient[[#This Row],[MID]]=geobyclient[[#This Row],[RIGHT]]</f>
        <v>1</v>
      </c>
    </row>
    <row r="41" spans="1:6">
      <c r="A41" t="s">
        <v>132</v>
      </c>
      <c r="B41" t="s">
        <v>84</v>
      </c>
      <c r="C41">
        <f>LEN(geobyclient[[#This Row],[CLID]])</f>
        <v>9</v>
      </c>
      <c r="D41" t="str">
        <f>MID(geobyclient[[#This Row],[CLID]],3,7)</f>
        <v>CL94846</v>
      </c>
      <c r="E41" t="str">
        <f>RIGHT(geobyclient[[#This Row],[CLID]],7)</f>
        <v>CL94846</v>
      </c>
      <c r="F41" t="b">
        <f>geobyclient[[#This Row],[MID]]=geobyclient[[#This Row],[RIGHT]]</f>
        <v>1</v>
      </c>
    </row>
    <row r="42" spans="1:6">
      <c r="A42" t="s">
        <v>133</v>
      </c>
      <c r="B42" t="s">
        <v>90</v>
      </c>
      <c r="C42">
        <f>LEN(geobyclient[[#This Row],[CLID]])</f>
        <v>9</v>
      </c>
      <c r="D42" t="str">
        <f>MID(geobyclient[[#This Row],[CLID]],3,7)</f>
        <v>CL87149</v>
      </c>
      <c r="E42" t="str">
        <f>RIGHT(geobyclient[[#This Row],[CLID]],7)</f>
        <v>CL87149</v>
      </c>
      <c r="F42" t="b">
        <f>geobyclient[[#This Row],[MID]]=geobyclient[[#This Row],[RIGHT]]</f>
        <v>1</v>
      </c>
    </row>
    <row r="43" spans="1:6">
      <c r="A43" t="s">
        <v>134</v>
      </c>
      <c r="B43" t="s">
        <v>96</v>
      </c>
      <c r="C43">
        <f>LEN(geobyclient[[#This Row],[CLID]])</f>
        <v>9</v>
      </c>
      <c r="D43" t="str">
        <f>MID(geobyclient[[#This Row],[CLID]],3,7)</f>
        <v>CL49900</v>
      </c>
      <c r="E43" t="str">
        <f>RIGHT(geobyclient[[#This Row],[CLID]],7)</f>
        <v>CL49900</v>
      </c>
      <c r="F43" t="b">
        <f>geobyclient[[#This Row],[MID]]=geobyclient[[#This Row],[RIGHT]]</f>
        <v>1</v>
      </c>
    </row>
    <row r="44" spans="1:6">
      <c r="A44" t="s">
        <v>135</v>
      </c>
      <c r="B44" t="s">
        <v>90</v>
      </c>
      <c r="C44">
        <f>LEN(geobyclient[[#This Row],[CLID]])</f>
        <v>9</v>
      </c>
      <c r="D44" t="str">
        <f>MID(geobyclient[[#This Row],[CLID]],3,7)</f>
        <v>CL29380</v>
      </c>
      <c r="E44" t="str">
        <f>RIGHT(geobyclient[[#This Row],[CLID]],7)</f>
        <v>CL29380</v>
      </c>
      <c r="F44" t="b">
        <f>geobyclient[[#This Row],[MID]]=geobyclient[[#This Row],[RIGHT]]</f>
        <v>1</v>
      </c>
    </row>
    <row r="45" spans="1:6">
      <c r="A45" t="s">
        <v>136</v>
      </c>
      <c r="B45" t="s">
        <v>96</v>
      </c>
      <c r="C45">
        <f>LEN(geobyclient[[#This Row],[CLID]])</f>
        <v>9</v>
      </c>
      <c r="D45" t="str">
        <f>MID(geobyclient[[#This Row],[CLID]],3,7)</f>
        <v>CL37879</v>
      </c>
      <c r="E45" t="str">
        <f>RIGHT(geobyclient[[#This Row],[CLID]],7)</f>
        <v>CL37879</v>
      </c>
      <c r="F45" t="b">
        <f>geobyclient[[#This Row],[MID]]=geobyclient[[#This Row],[RIGHT]]</f>
        <v>1</v>
      </c>
    </row>
    <row r="46" spans="1:6">
      <c r="A46" t="s">
        <v>137</v>
      </c>
      <c r="B46" t="s">
        <v>93</v>
      </c>
      <c r="C46">
        <f>LEN(geobyclient[[#This Row],[CLID]])</f>
        <v>9</v>
      </c>
      <c r="D46" t="str">
        <f>MID(geobyclient[[#This Row],[CLID]],3,7)</f>
        <v>CL55399</v>
      </c>
      <c r="E46" t="str">
        <f>RIGHT(geobyclient[[#This Row],[CLID]],7)</f>
        <v>CL55399</v>
      </c>
      <c r="F46" t="b">
        <f>geobyclient[[#This Row],[MID]]=geobyclient[[#This Row],[RIGHT]]</f>
        <v>1</v>
      </c>
    </row>
    <row r="47" spans="1:6">
      <c r="A47" t="s">
        <v>138</v>
      </c>
      <c r="B47" t="s">
        <v>93</v>
      </c>
      <c r="C47">
        <f>LEN(geobyclient[[#This Row],[CLID]])</f>
        <v>9</v>
      </c>
      <c r="D47" t="str">
        <f>MID(geobyclient[[#This Row],[CLID]],3,7)</f>
        <v>CL44634</v>
      </c>
      <c r="E47" t="str">
        <f>RIGHT(geobyclient[[#This Row],[CLID]],7)</f>
        <v>CL44634</v>
      </c>
      <c r="F47" t="b">
        <f>geobyclient[[#This Row],[MID]]=geobyclient[[#This Row],[RIGHT]]</f>
        <v>1</v>
      </c>
    </row>
    <row r="48" spans="1:6">
      <c r="A48" t="s">
        <v>139</v>
      </c>
      <c r="B48" t="s">
        <v>96</v>
      </c>
      <c r="C48">
        <f>LEN(geobyclient[[#This Row],[CLID]])</f>
        <v>9</v>
      </c>
      <c r="D48" t="str">
        <f>MID(geobyclient[[#This Row],[CLID]],3,7)</f>
        <v>CL67438</v>
      </c>
      <c r="E48" t="str">
        <f>RIGHT(geobyclient[[#This Row],[CLID]],7)</f>
        <v>CL67438</v>
      </c>
      <c r="F48" t="b">
        <f>geobyclient[[#This Row],[MID]]=geobyclient[[#This Row],[RIGHT]]</f>
        <v>1</v>
      </c>
    </row>
    <row r="49" spans="1:6">
      <c r="A49" t="s">
        <v>140</v>
      </c>
      <c r="B49" t="s">
        <v>93</v>
      </c>
      <c r="C49">
        <f>LEN(geobyclient[[#This Row],[CLID]])</f>
        <v>9</v>
      </c>
      <c r="D49" t="str">
        <f>MID(geobyclient[[#This Row],[CLID]],3,7)</f>
        <v>CL79103</v>
      </c>
      <c r="E49" t="str">
        <f>RIGHT(geobyclient[[#This Row],[CLID]],7)</f>
        <v>CL79103</v>
      </c>
      <c r="F49" t="b">
        <f>geobyclient[[#This Row],[MID]]=geobyclient[[#This Row],[RIGHT]]</f>
        <v>1</v>
      </c>
    </row>
    <row r="50" spans="1:6">
      <c r="A50" t="s">
        <v>141</v>
      </c>
      <c r="B50" t="s">
        <v>93</v>
      </c>
      <c r="C50">
        <f>LEN(geobyclient[[#This Row],[CLID]])</f>
        <v>9</v>
      </c>
      <c r="D50" t="str">
        <f>MID(geobyclient[[#This Row],[CLID]],3,7)</f>
        <v>CL99768</v>
      </c>
      <c r="E50" t="str">
        <f>RIGHT(geobyclient[[#This Row],[CLID]],7)</f>
        <v>CL99768</v>
      </c>
      <c r="F50" t="b">
        <f>geobyclient[[#This Row],[MID]]=geobyclient[[#This Row],[RIGHT]]</f>
        <v>1</v>
      </c>
    </row>
    <row r="51" spans="1:6">
      <c r="A51" t="s">
        <v>142</v>
      </c>
      <c r="B51" t="s">
        <v>96</v>
      </c>
      <c r="C51">
        <f>LEN(geobyclient[[#This Row],[CLID]])</f>
        <v>9</v>
      </c>
      <c r="D51" t="str">
        <f>MID(geobyclient[[#This Row],[CLID]],3,7)</f>
        <v>CL28683</v>
      </c>
      <c r="E51" t="str">
        <f>RIGHT(geobyclient[[#This Row],[CLID]],7)</f>
        <v>CL28683</v>
      </c>
      <c r="F51" t="b">
        <f>geobyclient[[#This Row],[MID]]=geobyclient[[#This Row],[RIGHT]]</f>
        <v>1</v>
      </c>
    </row>
    <row r="52" spans="1:6">
      <c r="A52" t="s">
        <v>143</v>
      </c>
      <c r="B52" t="s">
        <v>93</v>
      </c>
      <c r="C52">
        <f>LEN(geobyclient[[#This Row],[CLID]])</f>
        <v>9</v>
      </c>
      <c r="D52" t="str">
        <f>MID(geobyclient[[#This Row],[CLID]],3,7)</f>
        <v>CL99496</v>
      </c>
      <c r="E52" t="str">
        <f>RIGHT(geobyclient[[#This Row],[CLID]],7)</f>
        <v>CL99496</v>
      </c>
      <c r="F52" t="b">
        <f>geobyclient[[#This Row],[MID]]=geobyclient[[#This Row],[RIGHT]]</f>
        <v>1</v>
      </c>
    </row>
    <row r="53" spans="1:6">
      <c r="A53" t="s">
        <v>144</v>
      </c>
      <c r="B53" t="s">
        <v>90</v>
      </c>
      <c r="C53">
        <f>LEN(geobyclient[[#This Row],[CLID]])</f>
        <v>9</v>
      </c>
      <c r="D53" t="str">
        <f>MID(geobyclient[[#This Row],[CLID]],3,7)</f>
        <v>CL92654</v>
      </c>
      <c r="E53" t="str">
        <f>RIGHT(geobyclient[[#This Row],[CLID]],7)</f>
        <v>CL92654</v>
      </c>
      <c r="F53" t="b">
        <f>geobyclient[[#This Row],[MID]]=geobyclient[[#This Row],[RIGHT]]</f>
        <v>1</v>
      </c>
    </row>
    <row r="54" spans="1:6">
      <c r="A54" t="s">
        <v>145</v>
      </c>
      <c r="B54" t="s">
        <v>93</v>
      </c>
      <c r="C54">
        <f>LEN(geobyclient[[#This Row],[CLID]])</f>
        <v>9</v>
      </c>
      <c r="D54" t="str">
        <f>MID(geobyclient[[#This Row],[CLID]],3,7)</f>
        <v>CL82440</v>
      </c>
      <c r="E54" t="str">
        <f>RIGHT(geobyclient[[#This Row],[CLID]],7)</f>
        <v>CL82440</v>
      </c>
      <c r="F54" t="b">
        <f>geobyclient[[#This Row],[MID]]=geobyclient[[#This Row],[RIGHT]]</f>
        <v>1</v>
      </c>
    </row>
    <row r="55" spans="1:6">
      <c r="A55" t="s">
        <v>146</v>
      </c>
      <c r="B55">
        <f>SUBTOTAL(103,geobyclient[GEOID])</f>
        <v>53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problem</vt:lpstr>
      <vt:lpstr>Pivot</vt:lpstr>
      <vt:lpstr>Summary</vt:lpstr>
      <vt:lpstr>Volume Data</vt:lpstr>
      <vt:lpstr>geodata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saieswar dandy</cp:lastModifiedBy>
  <cp:lastPrinted>2024-02-29T12:27:52Z</cp:lastPrinted>
  <dcterms:created xsi:type="dcterms:W3CDTF">2009-09-15T21:43:00Z</dcterms:created>
  <dcterms:modified xsi:type="dcterms:W3CDTF">2024-02-29T12:32:20Z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8CDA683EF7AD43ABBB65E34524CA4D0A_12</vt:lpwstr>
  </property>
  <property fmtid="{D5CDD505-2E9C-101B-9397-08002B2CF9AE}" pid="3" name="KSOProductBuildVer">
    <vt:lpwstr>1033-12.2.0.13431</vt:lpwstr>
  </property>
</Properties>
</file>